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20010" windowHeight="7755" tabRatio="872" activeTab="11"/>
  </bookViews>
  <sheets>
    <sheet name="Overall" sheetId="1" r:id="rId1"/>
    <sheet name="Group 1" sheetId="2" state="hidden" r:id="rId2"/>
    <sheet name="Group 2" sheetId="4" state="hidden" r:id="rId3"/>
    <sheet name="Group 3" sheetId="5" state="hidden" r:id="rId4"/>
    <sheet name="Group 4" sheetId="6" state="hidden" r:id="rId5"/>
    <sheet name="Group 5" sheetId="7" state="hidden" r:id="rId6"/>
    <sheet name="Group 6" sheetId="8" state="hidden" r:id="rId7"/>
    <sheet name="Group 7" sheetId="9" state="hidden" r:id="rId8"/>
    <sheet name="Group 8" sheetId="10" state="hidden" r:id="rId9"/>
    <sheet name="Group 9" sheetId="11" state="hidden" r:id="rId10"/>
    <sheet name="Sheet3" sheetId="3" state="hidden" r:id="rId11"/>
    <sheet name="728kW" sheetId="12" r:id="rId12"/>
    <sheet name="683.2kW" sheetId="13" r:id="rId13"/>
    <sheet name="671kW" sheetId="14" r:id="rId14"/>
    <sheet name="715kW" sheetId="15" r:id="rId15"/>
    <sheet name="620.6kW" sheetId="16" r:id="rId16"/>
    <sheet name="603.2kW" sheetId="17" r:id="rId17"/>
    <sheet name="660.8kW" sheetId="18" r:id="rId18"/>
    <sheet name="578.2kW" sheetId="19" r:id="rId19"/>
    <sheet name="705.6kW" sheetId="20" r:id="rId20"/>
    <sheet name="693 kW" sheetId="21" r:id="rId21"/>
    <sheet name="690.3 kW" sheetId="22" r:id="rId22"/>
    <sheet name="613.6 kW" sheetId="23" r:id="rId23"/>
    <sheet name="743.4 kW" sheetId="24" r:id="rId24"/>
    <sheet name="590 kW" sheetId="25" r:id="rId25"/>
  </sheets>
  <calcPr calcId="145621"/>
</workbook>
</file>

<file path=xl/calcChain.xml><?xml version="1.0" encoding="utf-8"?>
<calcChain xmlns="http://schemas.openxmlformats.org/spreadsheetml/2006/main">
  <c r="C3" i="25" l="1"/>
  <c r="B3" i="25"/>
  <c r="A3" i="25"/>
  <c r="E2" i="25"/>
  <c r="D2" i="25"/>
  <c r="E2" i="24"/>
  <c r="D2" i="24"/>
  <c r="C3" i="24"/>
  <c r="B3" i="24"/>
  <c r="A3" i="24"/>
  <c r="K2" i="23"/>
  <c r="J2" i="23"/>
  <c r="I2" i="23"/>
  <c r="H2" i="23"/>
  <c r="G2" i="23"/>
  <c r="F2" i="23"/>
  <c r="E2" i="23"/>
  <c r="D2" i="23"/>
  <c r="C3" i="23"/>
  <c r="B3" i="23"/>
  <c r="A3" i="23"/>
  <c r="C3" i="22"/>
  <c r="B3" i="22"/>
  <c r="A3" i="22"/>
  <c r="K2" i="22"/>
  <c r="J2" i="22"/>
  <c r="I2" i="22"/>
  <c r="H2" i="22"/>
  <c r="G2" i="22"/>
  <c r="F2" i="22"/>
  <c r="E2" i="22"/>
  <c r="D2" i="22"/>
  <c r="C3" i="21" l="1"/>
  <c r="B3" i="21"/>
  <c r="A3" i="21"/>
  <c r="C3" i="20"/>
  <c r="B3" i="20"/>
  <c r="A3" i="20"/>
  <c r="C3" i="19"/>
  <c r="B3" i="19"/>
  <c r="A3" i="19"/>
  <c r="C3" i="18"/>
  <c r="B3" i="18"/>
  <c r="A3" i="18"/>
  <c r="C3" i="17"/>
  <c r="B3" i="17"/>
  <c r="A3" i="17"/>
  <c r="C3" i="16"/>
  <c r="B3" i="16"/>
  <c r="A3" i="16"/>
  <c r="C3" i="15"/>
  <c r="B3" i="15"/>
  <c r="A3" i="15"/>
  <c r="A3" i="14"/>
  <c r="C3" i="14"/>
  <c r="B3" i="14"/>
  <c r="B3" i="12"/>
  <c r="C3" i="12"/>
  <c r="A3" i="12"/>
  <c r="H2" i="21"/>
  <c r="F2" i="21"/>
  <c r="D2" i="21"/>
  <c r="AN2" i="20"/>
  <c r="AL2" i="20"/>
  <c r="AJ2" i="20"/>
  <c r="K2" i="17" l="1"/>
  <c r="J2" i="17"/>
  <c r="I2" i="17"/>
  <c r="H2" i="17"/>
  <c r="G2" i="17"/>
  <c r="F2" i="17"/>
  <c r="E2" i="17"/>
  <c r="D2" i="17"/>
  <c r="K2" i="16"/>
  <c r="J2" i="16"/>
  <c r="I2" i="16"/>
  <c r="H2" i="16"/>
  <c r="G2" i="16"/>
  <c r="F2" i="16"/>
  <c r="E2" i="16"/>
  <c r="D2" i="16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FG2" i="12"/>
  <c r="FF2" i="12"/>
  <c r="FE2" i="12"/>
  <c r="FD2" i="12"/>
  <c r="FC2" i="12"/>
  <c r="FB2" i="12"/>
  <c r="FA2" i="12"/>
  <c r="EZ2" i="12"/>
  <c r="EY2" i="12"/>
  <c r="EX2" i="12"/>
  <c r="EW2" i="12"/>
  <c r="EV2" i="12"/>
  <c r="EU2" i="12"/>
  <c r="ET2" i="12"/>
  <c r="ES2" i="12"/>
  <c r="ER2" i="12"/>
  <c r="K6" i="3" l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5" i="3"/>
  <c r="D2" i="1" l="1"/>
  <c r="I2" i="1" s="1"/>
  <c r="N2" i="1" s="1"/>
  <c r="S2" i="1" s="1"/>
  <c r="X2" i="1" s="1"/>
  <c r="AC2" i="1" s="1"/>
  <c r="AH2" i="1" s="1"/>
  <c r="AM2" i="1" s="1"/>
  <c r="AR2" i="1" s="1"/>
  <c r="AW2" i="1" s="1"/>
  <c r="BB2" i="1" s="1"/>
  <c r="BG2" i="1" s="1"/>
  <c r="BL2" i="1" s="1"/>
  <c r="BQ2" i="1" s="1"/>
  <c r="BV2" i="1" s="1"/>
  <c r="CA2" i="1" s="1"/>
  <c r="CF2" i="1" s="1"/>
  <c r="CK2" i="1" s="1"/>
  <c r="CP2" i="1" s="1"/>
  <c r="CU2" i="1" s="1"/>
  <c r="CZ2" i="1" s="1"/>
  <c r="DE2" i="1" s="1"/>
  <c r="DJ2" i="1" s="1"/>
  <c r="DO2" i="1" s="1"/>
  <c r="DT2" i="1" s="1"/>
  <c r="DY2" i="1" s="1"/>
  <c r="ED2" i="1" s="1"/>
  <c r="EI2" i="1" s="1"/>
  <c r="EN2" i="1" s="1"/>
  <c r="ES2" i="1" s="1"/>
  <c r="EX2" i="1" s="1"/>
  <c r="FC2" i="1" s="1"/>
  <c r="FH2" i="1" s="1"/>
  <c r="FM2" i="1" s="1"/>
  <c r="FR2" i="1" s="1"/>
  <c r="FW2" i="1" s="1"/>
  <c r="GB2" i="1" s="1"/>
  <c r="GG2" i="1" s="1"/>
  <c r="GL2" i="1" s="1"/>
  <c r="GQ2" i="1" s="1"/>
  <c r="GV2" i="1" s="1"/>
  <c r="HA2" i="1" s="1"/>
  <c r="HF2" i="1" s="1"/>
  <c r="HK2" i="1" s="1"/>
  <c r="HP2" i="1" s="1"/>
  <c r="HU2" i="1" s="1"/>
  <c r="HZ2" i="1" s="1"/>
  <c r="IE2" i="1" s="1"/>
  <c r="IJ2" i="1" s="1"/>
  <c r="IO2" i="1" s="1"/>
  <c r="IT2" i="1" s="1"/>
  <c r="IY2" i="1" s="1"/>
  <c r="JD2" i="1" s="1"/>
  <c r="JI2" i="1" s="1"/>
  <c r="JN2" i="1" s="1"/>
  <c r="JS2" i="1" s="1"/>
  <c r="JX2" i="1" s="1"/>
  <c r="KC2" i="1" s="1"/>
  <c r="KH2" i="1" s="1"/>
  <c r="KM2" i="1" s="1"/>
  <c r="KR2" i="1" s="1"/>
  <c r="KW2" i="1" s="1"/>
  <c r="LB2" i="1" s="1"/>
  <c r="LG2" i="1" s="1"/>
  <c r="LL2" i="1" s="1"/>
  <c r="LQ2" i="1" s="1"/>
  <c r="LV2" i="1" s="1"/>
  <c r="MA2" i="1" s="1"/>
  <c r="MF2" i="1" s="1"/>
  <c r="MK2" i="1" s="1"/>
  <c r="MP2" i="1" s="1"/>
  <c r="MU2" i="1" s="1"/>
  <c r="MZ2" i="1" s="1"/>
  <c r="NE2" i="1" s="1"/>
  <c r="NJ2" i="1" s="1"/>
  <c r="NO2" i="1" s="1"/>
  <c r="NT2" i="1" s="1"/>
  <c r="NY2" i="1" s="1"/>
  <c r="OD2" i="1" s="1"/>
  <c r="OI2" i="1" s="1"/>
  <c r="ON2" i="1" s="1"/>
  <c r="OS2" i="1" s="1"/>
  <c r="OX2" i="1" s="1"/>
  <c r="PC2" i="1" s="1"/>
  <c r="PH2" i="1" s="1"/>
  <c r="G5" i="3" a="1"/>
  <c r="B5" i="3" a="1"/>
  <c r="BI31" i="1"/>
  <c r="BI27" i="1"/>
  <c r="BI23" i="1"/>
  <c r="BI19" i="1"/>
  <c r="BI15" i="1"/>
  <c r="BI11" i="1"/>
  <c r="BI7" i="1"/>
  <c r="BH34" i="1"/>
  <c r="BH30" i="1"/>
  <c r="BH26" i="1"/>
  <c r="BH22" i="1"/>
  <c r="BH18" i="1"/>
  <c r="BH13" i="1"/>
  <c r="BG34" i="1"/>
  <c r="BG30" i="1"/>
  <c r="BG26" i="1"/>
  <c r="BG22" i="1"/>
  <c r="BG18" i="1"/>
  <c r="BG14" i="1"/>
  <c r="BG10" i="1"/>
  <c r="BG6" i="1"/>
  <c r="BJ33" i="1"/>
  <c r="BJ29" i="1"/>
  <c r="BJ25" i="1"/>
  <c r="BJ21" i="1"/>
  <c r="BJ17" i="1"/>
  <c r="BJ13" i="1"/>
  <c r="BJ9" i="1"/>
  <c r="BJ5" i="1"/>
  <c r="BH11" i="1"/>
  <c r="BH4" i="1"/>
  <c r="BE31" i="1"/>
  <c r="BE27" i="1"/>
  <c r="BE23" i="1"/>
  <c r="BE19" i="1"/>
  <c r="BE15" i="1"/>
  <c r="BE11" i="1"/>
  <c r="BE7" i="1"/>
  <c r="BD11" i="1"/>
  <c r="BD4" i="1"/>
  <c r="BB29" i="1"/>
  <c r="BB19" i="1"/>
  <c r="BB9" i="1"/>
  <c r="BD33" i="1"/>
  <c r="BD29" i="1"/>
  <c r="BD25" i="1"/>
  <c r="BD21" i="1"/>
  <c r="BD17" i="1"/>
  <c r="BD13" i="1"/>
  <c r="BD5" i="1"/>
  <c r="BB28" i="1"/>
  <c r="BB14" i="1"/>
  <c r="BC34" i="1"/>
  <c r="BC30" i="1"/>
  <c r="BC26" i="1"/>
  <c r="BC22" i="1"/>
  <c r="BC18" i="1"/>
  <c r="BC14" i="1"/>
  <c r="BC10" i="1"/>
  <c r="BB32" i="1"/>
  <c r="BB20" i="1"/>
  <c r="BB7" i="1"/>
  <c r="AY31" i="1"/>
  <c r="AY27" i="1"/>
  <c r="AY23" i="1"/>
  <c r="AY19" i="1"/>
  <c r="AY15" i="1"/>
  <c r="AY11" i="1"/>
  <c r="AY7" i="1"/>
  <c r="AX34" i="1"/>
  <c r="AX30" i="1"/>
  <c r="AX26" i="1"/>
  <c r="AX19" i="1"/>
  <c r="AX11" i="1"/>
  <c r="AW34" i="1"/>
  <c r="AW30" i="1"/>
  <c r="AW26" i="1"/>
  <c r="AW22" i="1"/>
  <c r="AW18" i="1"/>
  <c r="AW14" i="1"/>
  <c r="AW10" i="1"/>
  <c r="AW6" i="1"/>
  <c r="AZ33" i="1"/>
  <c r="AZ29" i="1"/>
  <c r="AZ25" i="1"/>
  <c r="AZ21" i="1"/>
  <c r="AZ17" i="1"/>
  <c r="AZ13" i="1"/>
  <c r="AZ9" i="1"/>
  <c r="AZ5" i="1"/>
  <c r="AX20" i="1"/>
  <c r="AX12" i="1"/>
  <c r="AX5" i="1"/>
  <c r="AT31" i="1"/>
  <c r="AT27" i="1"/>
  <c r="AT23" i="1"/>
  <c r="AT19" i="1"/>
  <c r="AT15" i="1"/>
  <c r="AT11" i="1"/>
  <c r="AT7" i="1"/>
  <c r="AS34" i="1"/>
  <c r="AS30" i="1"/>
  <c r="AS26" i="1"/>
  <c r="AS22" i="1"/>
  <c r="AS18" i="1"/>
  <c r="AS14" i="1"/>
  <c r="AS10" i="1"/>
  <c r="AS5" i="1"/>
  <c r="AR31" i="1"/>
  <c r="AR27" i="1"/>
  <c r="AR23" i="1"/>
  <c r="AR19" i="1"/>
  <c r="AR15" i="1"/>
  <c r="AR11" i="1"/>
  <c r="AR7" i="1"/>
  <c r="AU34" i="1"/>
  <c r="AU30" i="1"/>
  <c r="AU26" i="1"/>
  <c r="AU22" i="1"/>
  <c r="AU18" i="1"/>
  <c r="AU14" i="1"/>
  <c r="AU10" i="1"/>
  <c r="AU6" i="1"/>
  <c r="AS4" i="1"/>
  <c r="AP31" i="1"/>
  <c r="AP27" i="1"/>
  <c r="AP23" i="1"/>
  <c r="BI34" i="1"/>
  <c r="BI29" i="1"/>
  <c r="BI24" i="1"/>
  <c r="BI18" i="1"/>
  <c r="BI13" i="1"/>
  <c r="BI8" i="1"/>
  <c r="BH33" i="1"/>
  <c r="BH28" i="1"/>
  <c r="BH23" i="1"/>
  <c r="BH17" i="1"/>
  <c r="BH8" i="1"/>
  <c r="BG31" i="1"/>
  <c r="BG25" i="1"/>
  <c r="BG20" i="1"/>
  <c r="BG15" i="1"/>
  <c r="BG9" i="1"/>
  <c r="BG4" i="1"/>
  <c r="BJ30" i="1"/>
  <c r="BJ24" i="1"/>
  <c r="BJ19" i="1"/>
  <c r="BJ14" i="1"/>
  <c r="BJ8" i="1"/>
  <c r="BH15" i="1"/>
  <c r="BH5" i="1"/>
  <c r="BE30" i="1"/>
  <c r="BE25" i="1"/>
  <c r="BE20" i="1"/>
  <c r="BE14" i="1"/>
  <c r="BE9" i="1"/>
  <c r="BE4" i="1"/>
  <c r="BC7" i="1"/>
  <c r="BB24" i="1"/>
  <c r="BB12" i="1"/>
  <c r="BD32" i="1"/>
  <c r="BD27" i="1"/>
  <c r="BD22" i="1"/>
  <c r="BD16" i="1"/>
  <c r="BD10" i="1"/>
  <c r="BB31" i="1"/>
  <c r="BB10" i="1"/>
  <c r="BC32" i="1"/>
  <c r="BC27" i="1"/>
  <c r="BC21" i="1"/>
  <c r="BC16" i="1"/>
  <c r="BC11" i="1"/>
  <c r="BB30" i="1"/>
  <c r="BB13" i="1"/>
  <c r="AY32" i="1"/>
  <c r="AY26" i="1"/>
  <c r="AY21" i="1"/>
  <c r="AY16" i="1"/>
  <c r="AY10" i="1"/>
  <c r="AY5" i="1"/>
  <c r="AX31" i="1"/>
  <c r="AX25" i="1"/>
  <c r="AX15" i="1"/>
  <c r="AX4" i="1"/>
  <c r="AW29" i="1"/>
  <c r="AW24" i="1"/>
  <c r="AW19" i="1"/>
  <c r="AW13" i="1"/>
  <c r="AW8" i="1"/>
  <c r="AZ34" i="1"/>
  <c r="AZ28" i="1"/>
  <c r="AZ23" i="1"/>
  <c r="AZ18" i="1"/>
  <c r="AZ12" i="1"/>
  <c r="AZ7" i="1"/>
  <c r="AX22" i="1"/>
  <c r="AX10" i="1"/>
  <c r="AT33" i="1"/>
  <c r="AT28" i="1"/>
  <c r="AT22" i="1"/>
  <c r="AT17" i="1"/>
  <c r="AT12" i="1"/>
  <c r="AT6" i="1"/>
  <c r="AS32" i="1"/>
  <c r="AS27" i="1"/>
  <c r="AS21" i="1"/>
  <c r="AS16" i="1"/>
  <c r="AS11" i="1"/>
  <c r="AR34" i="1"/>
  <c r="AR29" i="1"/>
  <c r="AR24" i="1"/>
  <c r="AR18" i="1"/>
  <c r="AR13" i="1"/>
  <c r="AR8" i="1"/>
  <c r="AU33" i="1"/>
  <c r="AU28" i="1"/>
  <c r="AU23" i="1"/>
  <c r="AU17" i="1"/>
  <c r="AU12" i="1"/>
  <c r="AU7" i="1"/>
  <c r="AP34" i="1"/>
  <c r="AP29" i="1"/>
  <c r="AP24" i="1"/>
  <c r="AP19" i="1"/>
  <c r="AP15" i="1"/>
  <c r="AP11" i="1"/>
  <c r="AP7" i="1"/>
  <c r="AN29" i="1"/>
  <c r="AN20" i="1"/>
  <c r="AN12" i="1"/>
  <c r="AN4" i="1"/>
  <c r="AM26" i="1"/>
  <c r="AM19" i="1"/>
  <c r="AM11" i="1"/>
  <c r="AO34" i="1"/>
  <c r="AO30" i="1"/>
  <c r="AO26" i="1"/>
  <c r="AO22" i="1"/>
  <c r="AO18" i="1"/>
  <c r="AO14" i="1"/>
  <c r="BI33" i="1"/>
  <c r="BI28" i="1"/>
  <c r="BI22" i="1"/>
  <c r="BI17" i="1"/>
  <c r="BI12" i="1"/>
  <c r="BI6" i="1"/>
  <c r="BH32" i="1"/>
  <c r="BH27" i="1"/>
  <c r="BH21" i="1"/>
  <c r="BH16" i="1"/>
  <c r="BH6" i="1"/>
  <c r="BG29" i="1"/>
  <c r="BG24" i="1"/>
  <c r="BG19" i="1"/>
  <c r="BG13" i="1"/>
  <c r="BG8" i="1"/>
  <c r="BJ34" i="1"/>
  <c r="BJ28" i="1"/>
  <c r="BJ23" i="1"/>
  <c r="BJ18" i="1"/>
  <c r="BJ12" i="1"/>
  <c r="BJ7" i="1"/>
  <c r="BH12" i="1"/>
  <c r="BE34" i="1"/>
  <c r="BE29" i="1"/>
  <c r="BE24" i="1"/>
  <c r="BE18" i="1"/>
  <c r="BE13" i="1"/>
  <c r="BE8" i="1"/>
  <c r="BD9" i="1"/>
  <c r="BC4" i="1"/>
  <c r="BB22" i="1"/>
  <c r="BB8" i="1"/>
  <c r="BD31" i="1"/>
  <c r="BD26" i="1"/>
  <c r="BD20" i="1"/>
  <c r="BD15" i="1"/>
  <c r="BD8" i="1"/>
  <c r="BB25" i="1"/>
  <c r="BB6" i="1"/>
  <c r="BC31" i="1"/>
  <c r="BC25" i="1"/>
  <c r="BC20" i="1"/>
  <c r="BC15" i="1"/>
  <c r="BC9" i="1"/>
  <c r="BB27" i="1"/>
  <c r="BB11" i="1"/>
  <c r="AY30" i="1"/>
  <c r="AY25" i="1"/>
  <c r="AY20" i="1"/>
  <c r="AY14" i="1"/>
  <c r="AY9" i="1"/>
  <c r="AY4" i="1"/>
  <c r="AX29" i="1"/>
  <c r="AX23" i="1"/>
  <c r="AX13" i="1"/>
  <c r="AW33" i="1"/>
  <c r="AW28" i="1"/>
  <c r="AW23" i="1"/>
  <c r="AW17" i="1"/>
  <c r="AW12" i="1"/>
  <c r="AW7" i="1"/>
  <c r="AZ32" i="1"/>
  <c r="AZ27" i="1"/>
  <c r="AZ22" i="1"/>
  <c r="AZ16" i="1"/>
  <c r="AZ11" i="1"/>
  <c r="AZ6" i="1"/>
  <c r="AX18" i="1"/>
  <c r="AX8" i="1"/>
  <c r="AT32" i="1"/>
  <c r="AT26" i="1"/>
  <c r="AT21" i="1"/>
  <c r="AT16" i="1"/>
  <c r="AT10" i="1"/>
  <c r="AT5" i="1"/>
  <c r="AS31" i="1"/>
  <c r="AS25" i="1"/>
  <c r="AS20" i="1"/>
  <c r="AS15" i="1"/>
  <c r="AS9" i="1"/>
  <c r="AR33" i="1"/>
  <c r="AR28" i="1"/>
  <c r="AR22" i="1"/>
  <c r="AR17" i="1"/>
  <c r="AR12" i="1"/>
  <c r="AR6" i="1"/>
  <c r="AU32" i="1"/>
  <c r="AU27" i="1"/>
  <c r="AU21" i="1"/>
  <c r="AU16" i="1"/>
  <c r="AU11" i="1"/>
  <c r="AU5" i="1"/>
  <c r="AP33" i="1"/>
  <c r="AP28" i="1"/>
  <c r="AP22" i="1"/>
  <c r="AP18" i="1"/>
  <c r="AP14" i="1"/>
  <c r="AP10" i="1"/>
  <c r="AP6" i="1"/>
  <c r="AN26" i="1"/>
  <c r="AN18" i="1"/>
  <c r="AN10" i="1"/>
  <c r="AM33" i="1"/>
  <c r="AM25" i="1"/>
  <c r="AM17" i="1"/>
  <c r="AM9" i="1"/>
  <c r="AO33" i="1"/>
  <c r="AO29" i="1"/>
  <c r="AO25" i="1"/>
  <c r="AO21" i="1"/>
  <c r="AO17" i="1"/>
  <c r="AO13" i="1"/>
  <c r="AO9" i="1"/>
  <c r="AO5" i="1"/>
  <c r="AN32" i="1"/>
  <c r="AN27" i="1"/>
  <c r="AN19" i="1"/>
  <c r="AN11" i="1"/>
  <c r="AM34" i="1"/>
  <c r="AM27" i="1"/>
  <c r="AM18" i="1"/>
  <c r="AM10" i="1"/>
  <c r="AK34" i="1"/>
  <c r="AK30" i="1"/>
  <c r="AK26" i="1"/>
  <c r="AK22" i="1"/>
  <c r="BI32" i="1"/>
  <c r="BI21" i="1"/>
  <c r="BI10" i="1"/>
  <c r="BH31" i="1"/>
  <c r="BH20" i="1"/>
  <c r="BG33" i="1"/>
  <c r="BG23" i="1"/>
  <c r="BG12" i="1"/>
  <c r="BJ32" i="1"/>
  <c r="BJ22" i="1"/>
  <c r="BJ11" i="1"/>
  <c r="BH9" i="1"/>
  <c r="BE28" i="1"/>
  <c r="BE17" i="1"/>
  <c r="BE6" i="1"/>
  <c r="BB33" i="1"/>
  <c r="BB5" i="1"/>
  <c r="BD24" i="1"/>
  <c r="BD14" i="1"/>
  <c r="BB21" i="1"/>
  <c r="BC29" i="1"/>
  <c r="BC19" i="1"/>
  <c r="BC8" i="1"/>
  <c r="AY34" i="1"/>
  <c r="AY24" i="1"/>
  <c r="AY13" i="1"/>
  <c r="AX33" i="1"/>
  <c r="AX21" i="1"/>
  <c r="AW32" i="1"/>
  <c r="AW21" i="1"/>
  <c r="AW11" i="1"/>
  <c r="AZ31" i="1"/>
  <c r="AZ20" i="1"/>
  <c r="AZ10" i="1"/>
  <c r="AX16" i="1"/>
  <c r="AT30" i="1"/>
  <c r="AT20" i="1"/>
  <c r="AT9" i="1"/>
  <c r="AS29" i="1"/>
  <c r="AS19" i="1"/>
  <c r="AS8" i="1"/>
  <c r="AR26" i="1"/>
  <c r="AR16" i="1"/>
  <c r="AR5" i="1"/>
  <c r="AU25" i="1"/>
  <c r="AU15" i="1"/>
  <c r="AU4" i="1"/>
  <c r="AP26" i="1"/>
  <c r="AP17" i="1"/>
  <c r="AP9" i="1"/>
  <c r="AN24" i="1"/>
  <c r="AN8" i="1"/>
  <c r="AM23" i="1"/>
  <c r="AM6" i="1"/>
  <c r="AO28" i="1"/>
  <c r="AO20" i="1"/>
  <c r="AO12" i="1"/>
  <c r="AO7" i="1"/>
  <c r="AN33" i="1"/>
  <c r="AN25" i="1"/>
  <c r="AN15" i="1"/>
  <c r="AN5" i="1"/>
  <c r="AM24" i="1"/>
  <c r="AM14" i="1"/>
  <c r="AM5" i="1"/>
  <c r="AK29" i="1"/>
  <c r="AK24" i="1"/>
  <c r="AK19" i="1"/>
  <c r="AK15" i="1"/>
  <c r="AK11" i="1"/>
  <c r="AK7" i="1"/>
  <c r="AJ26" i="1"/>
  <c r="AJ19" i="1"/>
  <c r="AJ10" i="1"/>
  <c r="AI33" i="1"/>
  <c r="AI25" i="1"/>
  <c r="AI18" i="1"/>
  <c r="AI10" i="1"/>
  <c r="AH33" i="1"/>
  <c r="AH26" i="1"/>
  <c r="AH18" i="1"/>
  <c r="AH10" i="1"/>
  <c r="AJ34" i="1"/>
  <c r="AJ30" i="1"/>
  <c r="AJ25" i="1"/>
  <c r="AJ16" i="1"/>
  <c r="AJ9" i="1"/>
  <c r="AI32" i="1"/>
  <c r="AI24" i="1"/>
  <c r="AI15" i="1"/>
  <c r="AI7" i="1"/>
  <c r="AH30" i="1"/>
  <c r="AH21" i="1"/>
  <c r="AH13" i="1"/>
  <c r="AH4" i="1"/>
  <c r="AF31" i="1"/>
  <c r="AF27" i="1"/>
  <c r="AF23" i="1"/>
  <c r="AF19" i="1"/>
  <c r="AF15" i="1"/>
  <c r="AF11" i="1"/>
  <c r="AF7" i="1"/>
  <c r="AD33" i="1"/>
  <c r="AD20" i="1"/>
  <c r="AD5" i="1"/>
  <c r="AE31" i="1"/>
  <c r="AE27" i="1"/>
  <c r="AE23" i="1"/>
  <c r="AE19" i="1"/>
  <c r="AE15" i="1"/>
  <c r="AE11" i="1"/>
  <c r="AE7" i="1"/>
  <c r="AD34" i="1"/>
  <c r="AD19" i="1"/>
  <c r="AD6" i="1"/>
  <c r="AC31" i="1"/>
  <c r="AC27" i="1"/>
  <c r="AC23" i="1"/>
  <c r="AC19" i="1"/>
  <c r="AC15" i="1"/>
  <c r="AC11" i="1"/>
  <c r="AC7" i="1"/>
  <c r="AD32" i="1"/>
  <c r="AD22" i="1"/>
  <c r="AD14" i="1"/>
  <c r="AD4" i="1"/>
  <c r="Z31" i="1"/>
  <c r="BI30" i="1"/>
  <c r="BI20" i="1"/>
  <c r="BI9" i="1"/>
  <c r="BH29" i="1"/>
  <c r="BH19" i="1"/>
  <c r="BG32" i="1"/>
  <c r="BG21" i="1"/>
  <c r="BG11" i="1"/>
  <c r="BJ31" i="1"/>
  <c r="BJ20" i="1"/>
  <c r="BJ10" i="1"/>
  <c r="BH7" i="1"/>
  <c r="BE26" i="1"/>
  <c r="BE16" i="1"/>
  <c r="BE5" i="1"/>
  <c r="BB26" i="1"/>
  <c r="BD34" i="1"/>
  <c r="BD23" i="1"/>
  <c r="BD12" i="1"/>
  <c r="BB18" i="1"/>
  <c r="BC28" i="1"/>
  <c r="BC17" i="1"/>
  <c r="BC5" i="1"/>
  <c r="AY33" i="1"/>
  <c r="AY22" i="1"/>
  <c r="AY12" i="1"/>
  <c r="AX32" i="1"/>
  <c r="AX17" i="1"/>
  <c r="AW31" i="1"/>
  <c r="AW20" i="1"/>
  <c r="AW9" i="1"/>
  <c r="AZ30" i="1"/>
  <c r="AZ19" i="1"/>
  <c r="AZ8" i="1"/>
  <c r="AX14" i="1"/>
  <c r="AT29" i="1"/>
  <c r="AT18" i="1"/>
  <c r="AT8" i="1"/>
  <c r="AS28" i="1"/>
  <c r="AS17" i="1"/>
  <c r="AS7" i="1"/>
  <c r="AR25" i="1"/>
  <c r="AR14" i="1"/>
  <c r="AR4" i="1"/>
  <c r="AU24" i="1"/>
  <c r="AU13" i="1"/>
  <c r="AS6" i="1"/>
  <c r="AP25" i="1"/>
  <c r="AP16" i="1"/>
  <c r="AP8" i="1"/>
  <c r="AN22" i="1"/>
  <c r="AN6" i="1"/>
  <c r="AM21" i="1"/>
  <c r="AM4" i="1"/>
  <c r="AO27" i="1"/>
  <c r="AO19" i="1"/>
  <c r="AO11" i="1"/>
  <c r="AO6" i="1"/>
  <c r="AN31" i="1"/>
  <c r="AN23" i="1"/>
  <c r="AN13" i="1"/>
  <c r="AM32" i="1"/>
  <c r="AM22" i="1"/>
  <c r="AM12" i="1"/>
  <c r="AK33" i="1"/>
  <c r="AK28" i="1"/>
  <c r="AK23" i="1"/>
  <c r="AK18" i="1"/>
  <c r="AK14" i="1"/>
  <c r="AK10" i="1"/>
  <c r="AK6" i="1"/>
  <c r="AJ24" i="1"/>
  <c r="AJ17" i="1"/>
  <c r="AJ8" i="1"/>
  <c r="AI31" i="1"/>
  <c r="AI23" i="1"/>
  <c r="AI16" i="1"/>
  <c r="AI8" i="1"/>
  <c r="AH31" i="1"/>
  <c r="AH24" i="1"/>
  <c r="AH16" i="1"/>
  <c r="AH8" i="1"/>
  <c r="AJ33" i="1"/>
  <c r="AJ29" i="1"/>
  <c r="AJ23" i="1"/>
  <c r="AJ15" i="1"/>
  <c r="AJ7" i="1"/>
  <c r="AI30" i="1"/>
  <c r="AI21" i="1"/>
  <c r="AI13" i="1"/>
  <c r="AI5" i="1"/>
  <c r="AH28" i="1"/>
  <c r="AH19" i="1"/>
  <c r="AH11" i="1"/>
  <c r="AF34" i="1"/>
  <c r="AF30" i="1"/>
  <c r="AF26" i="1"/>
  <c r="AF22" i="1"/>
  <c r="AF18" i="1"/>
  <c r="AF14" i="1"/>
  <c r="AF10" i="1"/>
  <c r="AF6" i="1"/>
  <c r="AD31" i="1"/>
  <c r="AD16" i="1"/>
  <c r="AE34" i="1"/>
  <c r="AE30" i="1"/>
  <c r="AE26" i="1"/>
  <c r="AE22" i="1"/>
  <c r="AE18" i="1"/>
  <c r="AE14" i="1"/>
  <c r="AE10" i="1"/>
  <c r="AE6" i="1"/>
  <c r="AD30" i="1"/>
  <c r="AD15" i="1"/>
  <c r="AC34" i="1"/>
  <c r="AC30" i="1"/>
  <c r="AC26" i="1"/>
  <c r="AC22" i="1"/>
  <c r="AC18" i="1"/>
  <c r="AC14" i="1"/>
  <c r="AC10" i="1"/>
  <c r="AC6" i="1"/>
  <c r="AD29" i="1"/>
  <c r="AD21" i="1"/>
  <c r="AD11" i="1"/>
  <c r="Z34" i="1"/>
  <c r="Z30" i="1"/>
  <c r="Z26" i="1"/>
  <c r="Z22" i="1"/>
  <c r="Z18" i="1"/>
  <c r="Z14" i="1"/>
  <c r="Z10" i="1"/>
  <c r="Z6" i="1"/>
  <c r="Y33" i="1"/>
  <c r="Y29" i="1"/>
  <c r="Y23" i="1"/>
  <c r="Y14" i="1"/>
  <c r="Y5" i="1"/>
  <c r="X31" i="1"/>
  <c r="X27" i="1"/>
  <c r="X23" i="1"/>
  <c r="X19" i="1"/>
  <c r="X15" i="1"/>
  <c r="X11" i="1"/>
  <c r="X7" i="1"/>
  <c r="AA34" i="1"/>
  <c r="AA30" i="1"/>
  <c r="AA26" i="1"/>
  <c r="AA22" i="1"/>
  <c r="AA18" i="1"/>
  <c r="AA14" i="1"/>
  <c r="AA10" i="1"/>
  <c r="AA6" i="1"/>
  <c r="Y24" i="1"/>
  <c r="Y17" i="1"/>
  <c r="Y9" i="1"/>
  <c r="V34" i="1"/>
  <c r="V30" i="1"/>
  <c r="V26" i="1"/>
  <c r="V22" i="1"/>
  <c r="V18" i="1"/>
  <c r="V14" i="1"/>
  <c r="V9" i="1"/>
  <c r="V5" i="1"/>
  <c r="S21" i="1"/>
  <c r="S8" i="1"/>
  <c r="U32" i="1"/>
  <c r="U28" i="1"/>
  <c r="U24" i="1"/>
  <c r="U20" i="1"/>
  <c r="U16" i="1"/>
  <c r="U12" i="1"/>
  <c r="U8" i="1"/>
  <c r="U4" i="1"/>
  <c r="T5" i="1"/>
  <c r="S29" i="1"/>
  <c r="S19" i="1"/>
  <c r="S9" i="1"/>
  <c r="T33" i="1"/>
  <c r="T29" i="1"/>
  <c r="T25" i="1"/>
  <c r="T21" i="1"/>
  <c r="BI26" i="1"/>
  <c r="BI5" i="1"/>
  <c r="BH14" i="1"/>
  <c r="BG17" i="1"/>
  <c r="BJ27" i="1"/>
  <c r="BJ6" i="1"/>
  <c r="BE22" i="1"/>
  <c r="BD7" i="1"/>
  <c r="BD30" i="1"/>
  <c r="BC6" i="1"/>
  <c r="BC24" i="1"/>
  <c r="BB23" i="1"/>
  <c r="AY18" i="1"/>
  <c r="AX28" i="1"/>
  <c r="AW27" i="1"/>
  <c r="AW5" i="1"/>
  <c r="AZ15" i="1"/>
  <c r="AX7" i="1"/>
  <c r="AT14" i="1"/>
  <c r="AS24" i="1"/>
  <c r="AR32" i="1"/>
  <c r="AR10" i="1"/>
  <c r="AU20" i="1"/>
  <c r="AP32" i="1"/>
  <c r="AP13" i="1"/>
  <c r="AN16" i="1"/>
  <c r="AM15" i="1"/>
  <c r="AO24" i="1"/>
  <c r="AO10" i="1"/>
  <c r="AN30" i="1"/>
  <c r="AN9" i="1"/>
  <c r="AM20" i="1"/>
  <c r="AK32" i="1"/>
  <c r="AK21" i="1"/>
  <c r="AK13" i="1"/>
  <c r="AK5" i="1"/>
  <c r="AJ14" i="1"/>
  <c r="AI29" i="1"/>
  <c r="AI14" i="1"/>
  <c r="AH29" i="1"/>
  <c r="AH14" i="1"/>
  <c r="AJ32" i="1"/>
  <c r="AJ20" i="1"/>
  <c r="AJ5" i="1"/>
  <c r="AI19" i="1"/>
  <c r="AH34" i="1"/>
  <c r="AH17" i="1"/>
  <c r="AF33" i="1"/>
  <c r="AF25" i="1"/>
  <c r="AF17" i="1"/>
  <c r="AF9" i="1"/>
  <c r="AD26" i="1"/>
  <c r="AE33" i="1"/>
  <c r="AE25" i="1"/>
  <c r="AE17" i="1"/>
  <c r="AE9" i="1"/>
  <c r="AD27" i="1"/>
  <c r="AC33" i="1"/>
  <c r="AC25" i="1"/>
  <c r="AC17" i="1"/>
  <c r="AC9" i="1"/>
  <c r="AD28" i="1"/>
  <c r="AD10" i="1"/>
  <c r="Z29" i="1"/>
  <c r="Z24" i="1"/>
  <c r="Z19" i="1"/>
  <c r="Z13" i="1"/>
  <c r="Z8" i="1"/>
  <c r="Y34" i="1"/>
  <c r="Y28" i="1"/>
  <c r="Y18" i="1"/>
  <c r="Y7" i="1"/>
  <c r="X30" i="1"/>
  <c r="X25" i="1"/>
  <c r="X20" i="1"/>
  <c r="X14" i="1"/>
  <c r="X9" i="1"/>
  <c r="X4" i="1"/>
  <c r="AA29" i="1"/>
  <c r="AA24" i="1"/>
  <c r="AA19" i="1"/>
  <c r="AA13" i="1"/>
  <c r="AA8" i="1"/>
  <c r="Y27" i="1"/>
  <c r="Y15" i="1"/>
  <c r="Y6" i="1"/>
  <c r="V31" i="1"/>
  <c r="V25" i="1"/>
  <c r="V20" i="1"/>
  <c r="V15" i="1"/>
  <c r="V8" i="1"/>
  <c r="S28" i="1"/>
  <c r="S11" i="1"/>
  <c r="U31" i="1"/>
  <c r="U26" i="1"/>
  <c r="U21" i="1"/>
  <c r="U15" i="1"/>
  <c r="U10" i="1"/>
  <c r="U5" i="1"/>
  <c r="S34" i="1"/>
  <c r="S24" i="1"/>
  <c r="S12" i="1"/>
  <c r="T32" i="1"/>
  <c r="T27" i="1"/>
  <c r="T22" i="1"/>
  <c r="T17" i="1"/>
  <c r="T13" i="1"/>
  <c r="T7" i="1"/>
  <c r="S27" i="1"/>
  <c r="S13" i="1"/>
  <c r="P32" i="1"/>
  <c r="P24" i="1"/>
  <c r="P16" i="1"/>
  <c r="Q29" i="1"/>
  <c r="Q15" i="1"/>
  <c r="P31" i="1"/>
  <c r="P23" i="1"/>
  <c r="P15" i="1"/>
  <c r="P7" i="1"/>
  <c r="Q30" i="1"/>
  <c r="Q22" i="1"/>
  <c r="Q14" i="1"/>
  <c r="Q6" i="1"/>
  <c r="P6" i="1"/>
  <c r="Q21" i="1"/>
  <c r="Q7" i="1"/>
  <c r="L31" i="1"/>
  <c r="L27" i="1"/>
  <c r="L23" i="1"/>
  <c r="L19" i="1"/>
  <c r="L15" i="1"/>
  <c r="L11" i="1"/>
  <c r="L7" i="1"/>
  <c r="K34" i="1"/>
  <c r="K30" i="1"/>
  <c r="K26" i="1"/>
  <c r="K22" i="1"/>
  <c r="K18" i="1"/>
  <c r="K14" i="1"/>
  <c r="K10" i="1"/>
  <c r="K6" i="1"/>
  <c r="N32" i="1"/>
  <c r="N24" i="1"/>
  <c r="N16" i="1"/>
  <c r="N8" i="1"/>
  <c r="O31" i="1"/>
  <c r="O15" i="1"/>
  <c r="N31" i="1"/>
  <c r="N23" i="1"/>
  <c r="N15" i="1"/>
  <c r="N7" i="1"/>
  <c r="O30" i="1"/>
  <c r="O22" i="1"/>
  <c r="O14" i="1"/>
  <c r="O6" i="1"/>
  <c r="O21" i="1"/>
  <c r="O5" i="1"/>
  <c r="J31" i="1"/>
  <c r="J27" i="1"/>
  <c r="J23" i="1"/>
  <c r="J19" i="1"/>
  <c r="J15" i="1"/>
  <c r="J11" i="1"/>
  <c r="J7" i="1"/>
  <c r="I34" i="1"/>
  <c r="I30" i="1"/>
  <c r="I26" i="1"/>
  <c r="I22" i="1"/>
  <c r="I18" i="1"/>
  <c r="I14" i="1"/>
  <c r="I10" i="1"/>
  <c r="I6" i="1"/>
  <c r="G8" i="1"/>
  <c r="G24" i="1"/>
  <c r="G14" i="1"/>
  <c r="G15" i="1"/>
  <c r="G9" i="1"/>
  <c r="G25" i="1"/>
  <c r="G18" i="1"/>
  <c r="G19" i="1"/>
  <c r="F12" i="1"/>
  <c r="F28" i="1"/>
  <c r="F22" i="1"/>
  <c r="F23" i="1"/>
  <c r="F13" i="1"/>
  <c r="F29" i="1"/>
  <c r="F26" i="1"/>
  <c r="F27" i="1"/>
  <c r="D7" i="1"/>
  <c r="D11" i="1"/>
  <c r="D15" i="1"/>
  <c r="D19" i="1"/>
  <c r="D23" i="1"/>
  <c r="D27" i="1"/>
  <c r="D31" i="1"/>
  <c r="E4" i="1"/>
  <c r="E8" i="1"/>
  <c r="E12" i="1"/>
  <c r="E16" i="1"/>
  <c r="E20" i="1"/>
  <c r="E24" i="1"/>
  <c r="E28" i="1"/>
  <c r="E32" i="1"/>
  <c r="V12" i="1"/>
  <c r="PK31" i="1"/>
  <c r="PK27" i="1"/>
  <c r="PK23" i="1"/>
  <c r="PK19" i="1"/>
  <c r="PK11" i="1"/>
  <c r="PJ33" i="1"/>
  <c r="PJ24" i="1"/>
  <c r="PJ16" i="1"/>
  <c r="PJ8" i="1"/>
  <c r="BI25" i="1"/>
  <c r="BI4" i="1"/>
  <c r="BH10" i="1"/>
  <c r="BG16" i="1"/>
  <c r="BJ26" i="1"/>
  <c r="BJ4" i="1"/>
  <c r="BE21" i="1"/>
  <c r="BD6" i="1"/>
  <c r="BD28" i="1"/>
  <c r="BB34" i="1"/>
  <c r="BC23" i="1"/>
  <c r="BB17" i="1"/>
  <c r="AY17" i="1"/>
  <c r="AX27" i="1"/>
  <c r="AW25" i="1"/>
  <c r="AW4" i="1"/>
  <c r="AZ14" i="1"/>
  <c r="AT34" i="1"/>
  <c r="AT13" i="1"/>
  <c r="AS23" i="1"/>
  <c r="AR30" i="1"/>
  <c r="AR9" i="1"/>
  <c r="AU19" i="1"/>
  <c r="AP30" i="1"/>
  <c r="AP12" i="1"/>
  <c r="AN14" i="1"/>
  <c r="AM13" i="1"/>
  <c r="AO23" i="1"/>
  <c r="AO8" i="1"/>
  <c r="AN28" i="1"/>
  <c r="AN7" i="1"/>
  <c r="AM16" i="1"/>
  <c r="AK31" i="1"/>
  <c r="AK20" i="1"/>
  <c r="AK12" i="1"/>
  <c r="AK4" i="1"/>
  <c r="AJ13" i="1"/>
  <c r="AI27" i="1"/>
  <c r="AI12" i="1"/>
  <c r="AH27" i="1"/>
  <c r="AH12" i="1"/>
  <c r="AJ31" i="1"/>
  <c r="AJ18" i="1"/>
  <c r="AI34" i="1"/>
  <c r="AI17" i="1"/>
  <c r="AH32" i="1"/>
  <c r="AH15" i="1"/>
  <c r="AF32" i="1"/>
  <c r="AF24" i="1"/>
  <c r="AF16" i="1"/>
  <c r="AF8" i="1"/>
  <c r="AD24" i="1"/>
  <c r="AE32" i="1"/>
  <c r="AE24" i="1"/>
  <c r="AE16" i="1"/>
  <c r="AE8" i="1"/>
  <c r="AD23" i="1"/>
  <c r="AC32" i="1"/>
  <c r="AC24" i="1"/>
  <c r="AC16" i="1"/>
  <c r="AC8" i="1"/>
  <c r="AD25" i="1"/>
  <c r="AD7" i="1"/>
  <c r="Z28" i="1"/>
  <c r="Z23" i="1"/>
  <c r="Z17" i="1"/>
  <c r="Z12" i="1"/>
  <c r="Z7" i="1"/>
  <c r="Y32" i="1"/>
  <c r="Y26" i="1"/>
  <c r="Y16" i="1"/>
  <c r="X34" i="1"/>
  <c r="X29" i="1"/>
  <c r="X24" i="1"/>
  <c r="X18" i="1"/>
  <c r="X13" i="1"/>
  <c r="X8" i="1"/>
  <c r="AA33" i="1"/>
  <c r="AA28" i="1"/>
  <c r="AA23" i="1"/>
  <c r="AA17" i="1"/>
  <c r="AA12" i="1"/>
  <c r="AA7" i="1"/>
  <c r="Y22" i="1"/>
  <c r="Y13" i="1"/>
  <c r="Y4" i="1"/>
  <c r="V29" i="1"/>
  <c r="V24" i="1"/>
  <c r="V19" i="1"/>
  <c r="V13" i="1"/>
  <c r="V7" i="1"/>
  <c r="S25" i="1"/>
  <c r="S4" i="1"/>
  <c r="U30" i="1"/>
  <c r="U25" i="1"/>
  <c r="U19" i="1"/>
  <c r="U14" i="1"/>
  <c r="U9" i="1"/>
  <c r="T10" i="1"/>
  <c r="S32" i="1"/>
  <c r="S22" i="1"/>
  <c r="S7" i="1"/>
  <c r="T31" i="1"/>
  <c r="T26" i="1"/>
  <c r="T20" i="1"/>
  <c r="T16" i="1"/>
  <c r="T12" i="1"/>
  <c r="T4" i="1"/>
  <c r="S23" i="1"/>
  <c r="S10" i="1"/>
  <c r="P30" i="1"/>
  <c r="P22" i="1"/>
  <c r="P12" i="1"/>
  <c r="Q27" i="1"/>
  <c r="Q9" i="1"/>
  <c r="P29" i="1"/>
  <c r="P21" i="1"/>
  <c r="P13" i="1"/>
  <c r="P5" i="1"/>
  <c r="Q28" i="1"/>
  <c r="Q20" i="1"/>
  <c r="Q12" i="1"/>
  <c r="Q4" i="1"/>
  <c r="P4" i="1"/>
  <c r="Q17" i="1"/>
  <c r="L34" i="1"/>
  <c r="L30" i="1"/>
  <c r="L26" i="1"/>
  <c r="L22" i="1"/>
  <c r="L18" i="1"/>
  <c r="L14" i="1"/>
  <c r="L10" i="1"/>
  <c r="L6" i="1"/>
  <c r="K33" i="1"/>
  <c r="K29" i="1"/>
  <c r="K25" i="1"/>
  <c r="K21" i="1"/>
  <c r="K17" i="1"/>
  <c r="K13" i="1"/>
  <c r="K9" i="1"/>
  <c r="K5" i="1"/>
  <c r="N30" i="1"/>
  <c r="N22" i="1"/>
  <c r="N14" i="1"/>
  <c r="N6" i="1"/>
  <c r="O27" i="1"/>
  <c r="O11" i="1"/>
  <c r="N29" i="1"/>
  <c r="N21" i="1"/>
  <c r="N13" i="1"/>
  <c r="N5" i="1"/>
  <c r="O28" i="1"/>
  <c r="O20" i="1"/>
  <c r="O12" i="1"/>
  <c r="O4" i="1"/>
  <c r="O17" i="1"/>
  <c r="J34" i="1"/>
  <c r="J30" i="1"/>
  <c r="J26" i="1"/>
  <c r="J22" i="1"/>
  <c r="J18" i="1"/>
  <c r="J14" i="1"/>
  <c r="J10" i="1"/>
  <c r="J6" i="1"/>
  <c r="I33" i="1"/>
  <c r="I29" i="1"/>
  <c r="I25" i="1"/>
  <c r="I21" i="1"/>
  <c r="I17" i="1"/>
  <c r="I13" i="1"/>
  <c r="I9" i="1"/>
  <c r="I5" i="1"/>
  <c r="G12" i="1"/>
  <c r="G28" i="1"/>
  <c r="G22" i="1"/>
  <c r="G23" i="1"/>
  <c r="G13" i="1"/>
  <c r="G29" i="1"/>
  <c r="G26" i="1"/>
  <c r="G27" i="1"/>
  <c r="F16" i="1"/>
  <c r="F32" i="1"/>
  <c r="F30" i="1"/>
  <c r="F31" i="1"/>
  <c r="F17" i="1"/>
  <c r="F33" i="1"/>
  <c r="F34" i="1"/>
  <c r="D4" i="1"/>
  <c r="D8" i="1"/>
  <c r="D12" i="1"/>
  <c r="D16" i="1"/>
  <c r="D20" i="1"/>
  <c r="D24" i="1"/>
  <c r="D28" i="1"/>
  <c r="D32" i="1"/>
  <c r="E5" i="1"/>
  <c r="E9" i="1"/>
  <c r="E13" i="1"/>
  <c r="E17" i="1"/>
  <c r="E21" i="1"/>
  <c r="E25" i="1"/>
  <c r="E29" i="1"/>
  <c r="E33" i="1"/>
  <c r="PK34" i="1"/>
  <c r="PK30" i="1"/>
  <c r="PK26" i="1"/>
  <c r="PK22" i="1"/>
  <c r="PK17" i="1"/>
  <c r="PK8" i="1"/>
  <c r="PJ30" i="1"/>
  <c r="PJ22" i="1"/>
  <c r="PJ14" i="1"/>
  <c r="PJ6" i="1"/>
  <c r="PI29" i="1"/>
  <c r="PI20" i="1"/>
  <c r="PI12" i="1"/>
  <c r="PI4" i="1"/>
  <c r="PH31" i="1"/>
  <c r="PH27" i="1"/>
  <c r="PH23" i="1"/>
  <c r="PH19" i="1"/>
  <c r="PH15" i="1"/>
  <c r="PH11" i="1"/>
  <c r="PH7" i="1"/>
  <c r="PK18" i="1"/>
  <c r="PK10" i="1"/>
  <c r="PJ34" i="1"/>
  <c r="PJ27" i="1"/>
  <c r="PJ19" i="1"/>
  <c r="PJ11" i="1"/>
  <c r="PJ4" i="1"/>
  <c r="PI27" i="1"/>
  <c r="PI19" i="1"/>
  <c r="PI11" i="1"/>
  <c r="PF34" i="1"/>
  <c r="PF30" i="1"/>
  <c r="PF26" i="1"/>
  <c r="PF22" i="1"/>
  <c r="PF17" i="1"/>
  <c r="PF8" i="1"/>
  <c r="PE30" i="1"/>
  <c r="PE23" i="1"/>
  <c r="PE14" i="1"/>
  <c r="PE6" i="1"/>
  <c r="PD28" i="1"/>
  <c r="PD20" i="1"/>
  <c r="PD12" i="1"/>
  <c r="PD4" i="1"/>
  <c r="PC31" i="1"/>
  <c r="PC27" i="1"/>
  <c r="PC23" i="1"/>
  <c r="PC19" i="1"/>
  <c r="PC15" i="1"/>
  <c r="PC11" i="1"/>
  <c r="PC7" i="1"/>
  <c r="BI16" i="1"/>
  <c r="BG28" i="1"/>
  <c r="BJ16" i="1"/>
  <c r="BE12" i="1"/>
  <c r="BD19" i="1"/>
  <c r="BC13" i="1"/>
  <c r="AY8" i="1"/>
  <c r="AW16" i="1"/>
  <c r="AZ4" i="1"/>
  <c r="AT4" i="1"/>
  <c r="AR21" i="1"/>
  <c r="AU9" i="1"/>
  <c r="AP5" i="1"/>
  <c r="AO32" i="1"/>
  <c r="AO4" i="1"/>
  <c r="AM31" i="1"/>
  <c r="AK27" i="1"/>
  <c r="AK9" i="1"/>
  <c r="AJ6" i="1"/>
  <c r="AI6" i="1"/>
  <c r="AH6" i="1"/>
  <c r="AJ12" i="1"/>
  <c r="AI11" i="1"/>
  <c r="AH9" i="1"/>
  <c r="AF21" i="1"/>
  <c r="AF5" i="1"/>
  <c r="AE29" i="1"/>
  <c r="AE13" i="1"/>
  <c r="AD13" i="1"/>
  <c r="AC21" i="1"/>
  <c r="AC5" i="1"/>
  <c r="Z33" i="1"/>
  <c r="Z21" i="1"/>
  <c r="Z11" i="1"/>
  <c r="Y31" i="1"/>
  <c r="Y12" i="1"/>
  <c r="X28" i="1"/>
  <c r="X17" i="1"/>
  <c r="X6" i="1"/>
  <c r="AA27" i="1"/>
  <c r="AA16" i="1"/>
  <c r="AA5" i="1"/>
  <c r="Y11" i="1"/>
  <c r="V28" i="1"/>
  <c r="V17" i="1"/>
  <c r="V6" i="1"/>
  <c r="U34" i="1"/>
  <c r="U23" i="1"/>
  <c r="U13" i="1"/>
  <c r="T8" i="1"/>
  <c r="S17" i="1"/>
  <c r="T30" i="1"/>
  <c r="T19" i="1"/>
  <c r="T11" i="1"/>
  <c r="S20" i="1"/>
  <c r="P28" i="1"/>
  <c r="P8" i="1"/>
  <c r="Q5" i="1"/>
  <c r="P19" i="1"/>
  <c r="Q34" i="1"/>
  <c r="Q18" i="1"/>
  <c r="P14" i="1"/>
  <c r="Q13" i="1"/>
  <c r="L29" i="1"/>
  <c r="L21" i="1"/>
  <c r="L13" i="1"/>
  <c r="L5" i="1"/>
  <c r="K28" i="1"/>
  <c r="K20" i="1"/>
  <c r="K12" i="1"/>
  <c r="K4" i="1"/>
  <c r="N20" i="1"/>
  <c r="N4" i="1"/>
  <c r="O7" i="1"/>
  <c r="N19" i="1"/>
  <c r="O34" i="1"/>
  <c r="O18" i="1"/>
  <c r="O29" i="1"/>
  <c r="J33" i="1"/>
  <c r="J25" i="1"/>
  <c r="J17" i="1"/>
  <c r="J9" i="1"/>
  <c r="I32" i="1"/>
  <c r="I24" i="1"/>
  <c r="I16" i="1"/>
  <c r="I8" i="1"/>
  <c r="G16" i="1"/>
  <c r="G30" i="1"/>
  <c r="G17" i="1"/>
  <c r="G34" i="1"/>
  <c r="F20" i="1"/>
  <c r="F7" i="1"/>
  <c r="F21" i="1"/>
  <c r="F11" i="1"/>
  <c r="D9" i="1"/>
  <c r="D17" i="1"/>
  <c r="D25" i="1"/>
  <c r="D33" i="1"/>
  <c r="E10" i="1"/>
  <c r="E18" i="1"/>
  <c r="E26" i="1"/>
  <c r="E34" i="1"/>
  <c r="PK29" i="1"/>
  <c r="PK21" i="1"/>
  <c r="PK6" i="1"/>
  <c r="PJ20" i="1"/>
  <c r="PI34" i="1"/>
  <c r="PI24" i="1"/>
  <c r="PI14" i="1"/>
  <c r="PH34" i="1"/>
  <c r="PH29" i="1"/>
  <c r="PH24" i="1"/>
  <c r="PH18" i="1"/>
  <c r="PH13" i="1"/>
  <c r="PH8" i="1"/>
  <c r="PK16" i="1"/>
  <c r="PK7" i="1"/>
  <c r="PJ29" i="1"/>
  <c r="PJ17" i="1"/>
  <c r="PJ7" i="1"/>
  <c r="PI28" i="1"/>
  <c r="PI17" i="1"/>
  <c r="PI7" i="1"/>
  <c r="PF31" i="1"/>
  <c r="PF25" i="1"/>
  <c r="PF20" i="1"/>
  <c r="PF10" i="1"/>
  <c r="PE28" i="1"/>
  <c r="PE18" i="1"/>
  <c r="PE8" i="1"/>
  <c r="PD26" i="1"/>
  <c r="PD16" i="1"/>
  <c r="PD6" i="1"/>
  <c r="PC30" i="1"/>
  <c r="PC25" i="1"/>
  <c r="PC20" i="1"/>
  <c r="PC14" i="1"/>
  <c r="PC9" i="1"/>
  <c r="PC4" i="1"/>
  <c r="PF13" i="1"/>
  <c r="PF5" i="1"/>
  <c r="PE29" i="1"/>
  <c r="PE20" i="1"/>
  <c r="PE13" i="1"/>
  <c r="PE5" i="1"/>
  <c r="PD29" i="1"/>
  <c r="PD21" i="1"/>
  <c r="PD13" i="1"/>
  <c r="PD5" i="1"/>
  <c r="PA31" i="1"/>
  <c r="PA27" i="1"/>
  <c r="PA23" i="1"/>
  <c r="PA17" i="1"/>
  <c r="PA8" i="1"/>
  <c r="OZ30" i="1"/>
  <c r="OZ22" i="1"/>
  <c r="OZ13" i="1"/>
  <c r="OZ4" i="1"/>
  <c r="OY27" i="1"/>
  <c r="OY18" i="1"/>
  <c r="OY10" i="1"/>
  <c r="OX34" i="1"/>
  <c r="OX30" i="1"/>
  <c r="OX26" i="1"/>
  <c r="OX22" i="1"/>
  <c r="OX18" i="1"/>
  <c r="OX14" i="1"/>
  <c r="OX10" i="1"/>
  <c r="OX6" i="1"/>
  <c r="PA18" i="1"/>
  <c r="PA10" i="1"/>
  <c r="OZ34" i="1"/>
  <c r="OZ27" i="1"/>
  <c r="OZ19" i="1"/>
  <c r="OZ12" i="1"/>
  <c r="OZ5" i="1"/>
  <c r="OY28" i="1"/>
  <c r="OY21" i="1"/>
  <c r="OY13" i="1"/>
  <c r="OY5" i="1"/>
  <c r="OV31" i="1"/>
  <c r="OV27" i="1"/>
  <c r="OV22" i="1"/>
  <c r="OV14" i="1"/>
  <c r="OV5" i="1"/>
  <c r="OU27" i="1"/>
  <c r="OU18" i="1"/>
  <c r="OU10" i="1"/>
  <c r="OT33" i="1"/>
  <c r="OT23" i="1"/>
  <c r="OT15" i="1"/>
  <c r="OT7" i="1"/>
  <c r="OS32" i="1"/>
  <c r="OS28" i="1"/>
  <c r="OS24" i="1"/>
  <c r="OS20" i="1"/>
  <c r="OS16" i="1"/>
  <c r="OS12" i="1"/>
  <c r="OS8" i="1"/>
  <c r="OS4" i="1"/>
  <c r="OV17" i="1"/>
  <c r="OV10" i="1"/>
  <c r="OU33" i="1"/>
  <c r="OU26" i="1"/>
  <c r="OU19" i="1"/>
  <c r="OU11" i="1"/>
  <c r="OT34" i="1"/>
  <c r="OT27" i="1"/>
  <c r="OT20" i="1"/>
  <c r="OT12" i="1"/>
  <c r="OT4" i="1"/>
  <c r="OQ31" i="1"/>
  <c r="OQ27" i="1"/>
  <c r="OQ23" i="1"/>
  <c r="OQ19" i="1"/>
  <c r="OQ15" i="1"/>
  <c r="OQ11" i="1"/>
  <c r="OQ7" i="1"/>
  <c r="OP34" i="1"/>
  <c r="OP30" i="1"/>
  <c r="OP26" i="1"/>
  <c r="OP21" i="1"/>
  <c r="OP13" i="1"/>
  <c r="OP5" i="1"/>
  <c r="OO31" i="1"/>
  <c r="OO27" i="1"/>
  <c r="OO23" i="1"/>
  <c r="OO19" i="1"/>
  <c r="OO15" i="1"/>
  <c r="OO11" i="1"/>
  <c r="OO7" i="1"/>
  <c r="ON34" i="1"/>
  <c r="ON30" i="1"/>
  <c r="ON26" i="1"/>
  <c r="ON22" i="1"/>
  <c r="ON18" i="1"/>
  <c r="ON14" i="1"/>
  <c r="ON10" i="1"/>
  <c r="ON6" i="1"/>
  <c r="OP20" i="1"/>
  <c r="OP12" i="1"/>
  <c r="OP4" i="1"/>
  <c r="OL31" i="1"/>
  <c r="OL27" i="1"/>
  <c r="OL23" i="1"/>
  <c r="OL19" i="1"/>
  <c r="OL15" i="1"/>
  <c r="OL11" i="1"/>
  <c r="OL7" i="1"/>
  <c r="OK34" i="1"/>
  <c r="OK30" i="1"/>
  <c r="OK26" i="1"/>
  <c r="OK22" i="1"/>
  <c r="OK18" i="1"/>
  <c r="OK14" i="1"/>
  <c r="BI14" i="1"/>
  <c r="BG27" i="1"/>
  <c r="BJ15" i="1"/>
  <c r="BE10" i="1"/>
  <c r="BD18" i="1"/>
  <c r="BC12" i="1"/>
  <c r="AY6" i="1"/>
  <c r="AW15" i="1"/>
  <c r="AX24" i="1"/>
  <c r="AS33" i="1"/>
  <c r="AR20" i="1"/>
  <c r="AU8" i="1"/>
  <c r="AP4" i="1"/>
  <c r="AO31" i="1"/>
  <c r="AN34" i="1"/>
  <c r="AM29" i="1"/>
  <c r="AK25" i="1"/>
  <c r="AK8" i="1"/>
  <c r="AJ4" i="1"/>
  <c r="AI4" i="1"/>
  <c r="AH5" i="1"/>
  <c r="AJ11" i="1"/>
  <c r="AI9" i="1"/>
  <c r="AH7" i="1"/>
  <c r="AF20" i="1"/>
  <c r="AF4" i="1"/>
  <c r="AE28" i="1"/>
  <c r="AE12" i="1"/>
  <c r="AD8" i="1"/>
  <c r="AC20" i="1"/>
  <c r="AC4" i="1"/>
  <c r="Z32" i="1"/>
  <c r="Z20" i="1"/>
  <c r="Z9" i="1"/>
  <c r="Y30" i="1"/>
  <c r="Y10" i="1"/>
  <c r="X26" i="1"/>
  <c r="X16" i="1"/>
  <c r="X5" i="1"/>
  <c r="AA25" i="1"/>
  <c r="AA15" i="1"/>
  <c r="AA4" i="1"/>
  <c r="Y8" i="1"/>
  <c r="V27" i="1"/>
  <c r="V16" i="1"/>
  <c r="V4" i="1"/>
  <c r="U33" i="1"/>
  <c r="U22" i="1"/>
  <c r="U11" i="1"/>
  <c r="T6" i="1"/>
  <c r="S15" i="1"/>
  <c r="T28" i="1"/>
  <c r="T18" i="1"/>
  <c r="T9" i="1"/>
  <c r="S16" i="1"/>
  <c r="P26" i="1"/>
  <c r="Q33" i="1"/>
  <c r="P33" i="1"/>
  <c r="P17" i="1"/>
  <c r="Q32" i="1"/>
  <c r="Q16" i="1"/>
  <c r="P10" i="1"/>
  <c r="Q11" i="1"/>
  <c r="L28" i="1"/>
  <c r="L20" i="1"/>
  <c r="L12" i="1"/>
  <c r="L4" i="1"/>
  <c r="K27" i="1"/>
  <c r="K19" i="1"/>
  <c r="K11" i="1"/>
  <c r="N34" i="1"/>
  <c r="N18" i="1"/>
  <c r="O33" i="1"/>
  <c r="N33" i="1"/>
  <c r="N17" i="1"/>
  <c r="O32" i="1"/>
  <c r="O16" i="1"/>
  <c r="O25" i="1"/>
  <c r="J32" i="1"/>
  <c r="J24" i="1"/>
  <c r="J16" i="1"/>
  <c r="J8" i="1"/>
  <c r="I31" i="1"/>
  <c r="I23" i="1"/>
  <c r="I15" i="1"/>
  <c r="I7" i="1"/>
  <c r="G20" i="1"/>
  <c r="G7" i="1"/>
  <c r="G21" i="1"/>
  <c r="G11" i="1"/>
  <c r="F24" i="1"/>
  <c r="F15" i="1"/>
  <c r="F25" i="1"/>
  <c r="F19" i="1"/>
  <c r="D10" i="1"/>
  <c r="D18" i="1"/>
  <c r="D26" i="1"/>
  <c r="D34" i="1"/>
  <c r="E11" i="1"/>
  <c r="E19" i="1"/>
  <c r="E27" i="1"/>
  <c r="PK28" i="1"/>
  <c r="PK20" i="1"/>
  <c r="PK4" i="1"/>
  <c r="PJ18" i="1"/>
  <c r="PI32" i="1"/>
  <c r="PI22" i="1"/>
  <c r="PI10" i="1"/>
  <c r="PH33" i="1"/>
  <c r="PH28" i="1"/>
  <c r="PH22" i="1"/>
  <c r="PH17" i="1"/>
  <c r="PH12" i="1"/>
  <c r="PH6" i="1"/>
  <c r="PK14" i="1"/>
  <c r="PK5" i="1"/>
  <c r="PJ25" i="1"/>
  <c r="PJ15" i="1"/>
  <c r="PJ5" i="1"/>
  <c r="PI25" i="1"/>
  <c r="PI15" i="1"/>
  <c r="PI5" i="1"/>
  <c r="PF29" i="1"/>
  <c r="PF24" i="1"/>
  <c r="PF18" i="1"/>
  <c r="PF6" i="1"/>
  <c r="PE26" i="1"/>
  <c r="PE16" i="1"/>
  <c r="PD34" i="1"/>
  <c r="PD24" i="1"/>
  <c r="PD14" i="1"/>
  <c r="PC34" i="1"/>
  <c r="PC29" i="1"/>
  <c r="PC24" i="1"/>
  <c r="PC18" i="1"/>
  <c r="PC13" i="1"/>
  <c r="PC8" i="1"/>
  <c r="PF19" i="1"/>
  <c r="PF11" i="1"/>
  <c r="PF4" i="1"/>
  <c r="PE27" i="1"/>
  <c r="PE19" i="1"/>
  <c r="PE11" i="1"/>
  <c r="PE4" i="1"/>
  <c r="PD27" i="1"/>
  <c r="PD19" i="1"/>
  <c r="PD11" i="1"/>
  <c r="PA34" i="1"/>
  <c r="PA30" i="1"/>
  <c r="PA26" i="1"/>
  <c r="PA22" i="1"/>
  <c r="PA15" i="1"/>
  <c r="PA6" i="1"/>
  <c r="OZ28" i="1"/>
  <c r="OZ20" i="1"/>
  <c r="OZ11" i="1"/>
  <c r="OY33" i="1"/>
  <c r="OY24" i="1"/>
  <c r="OY16" i="1"/>
  <c r="OY8" i="1"/>
  <c r="OX33" i="1"/>
  <c r="OX29" i="1"/>
  <c r="OX25" i="1"/>
  <c r="OX21" i="1"/>
  <c r="OX17" i="1"/>
  <c r="OX13" i="1"/>
  <c r="OX9" i="1"/>
  <c r="OX5" i="1"/>
  <c r="PA16" i="1"/>
  <c r="PA9" i="1"/>
  <c r="OZ32" i="1"/>
  <c r="OZ25" i="1"/>
  <c r="OZ18" i="1"/>
  <c r="OZ10" i="1"/>
  <c r="OY34" i="1"/>
  <c r="OY26" i="1"/>
  <c r="OY19" i="1"/>
  <c r="OY11" i="1"/>
  <c r="OV34" i="1"/>
  <c r="OV30" i="1"/>
  <c r="OV26" i="1"/>
  <c r="OV20" i="1"/>
  <c r="OV11" i="1"/>
  <c r="OU34" i="1"/>
  <c r="OU25" i="1"/>
  <c r="OU16" i="1"/>
  <c r="OU8" i="1"/>
  <c r="OT30" i="1"/>
  <c r="OT21" i="1"/>
  <c r="OT13" i="1"/>
  <c r="OT5" i="1"/>
  <c r="OS31" i="1"/>
  <c r="OS27" i="1"/>
  <c r="OS23" i="1"/>
  <c r="OS19" i="1"/>
  <c r="OS15" i="1"/>
  <c r="OS11" i="1"/>
  <c r="OS7" i="1"/>
  <c r="OV23" i="1"/>
  <c r="OV15" i="1"/>
  <c r="OV8" i="1"/>
  <c r="OU32" i="1"/>
  <c r="OU24" i="1"/>
  <c r="OU17" i="1"/>
  <c r="OU9" i="1"/>
  <c r="OT32" i="1"/>
  <c r="OT26" i="1"/>
  <c r="OT18" i="1"/>
  <c r="OT10" i="1"/>
  <c r="OQ34" i="1"/>
  <c r="OQ30" i="1"/>
  <c r="OQ26" i="1"/>
  <c r="OQ22" i="1"/>
  <c r="OQ18" i="1"/>
  <c r="OQ14" i="1"/>
  <c r="OQ10" i="1"/>
  <c r="OQ6" i="1"/>
  <c r="OP33" i="1"/>
  <c r="OP29" i="1"/>
  <c r="OP25" i="1"/>
  <c r="OP19" i="1"/>
  <c r="OP11" i="1"/>
  <c r="OO34" i="1"/>
  <c r="OO30" i="1"/>
  <c r="OO26" i="1"/>
  <c r="OO22" i="1"/>
  <c r="OO18" i="1"/>
  <c r="OO14" i="1"/>
  <c r="OO10" i="1"/>
  <c r="OO6" i="1"/>
  <c r="ON33" i="1"/>
  <c r="ON29" i="1"/>
  <c r="ON25" i="1"/>
  <c r="ON21" i="1"/>
  <c r="ON17" i="1"/>
  <c r="ON13" i="1"/>
  <c r="ON9" i="1"/>
  <c r="ON5" i="1"/>
  <c r="OP18" i="1"/>
  <c r="OP10" i="1"/>
  <c r="OL34" i="1"/>
  <c r="OL30" i="1"/>
  <c r="OL26" i="1"/>
  <c r="OL22" i="1"/>
  <c r="OL18" i="1"/>
  <c r="OL14" i="1"/>
  <c r="OL10" i="1"/>
  <c r="OL6" i="1"/>
  <c r="OK33" i="1"/>
  <c r="OK29" i="1"/>
  <c r="OK25" i="1"/>
  <c r="OK21" i="1"/>
  <c r="OK17" i="1"/>
  <c r="OK13" i="1"/>
  <c r="OK9" i="1"/>
  <c r="OK5" i="1"/>
  <c r="OJ32" i="1"/>
  <c r="OJ28" i="1"/>
  <c r="OJ24" i="1"/>
  <c r="OJ20" i="1"/>
  <c r="OJ16" i="1"/>
  <c r="OJ12" i="1"/>
  <c r="OJ8" i="1"/>
  <c r="OJ4" i="1"/>
  <c r="OI31" i="1"/>
  <c r="OI27" i="1"/>
  <c r="OI23" i="1"/>
  <c r="OI19" i="1"/>
  <c r="OI15" i="1"/>
  <c r="OI11" i="1"/>
  <c r="OI7" i="1"/>
  <c r="OG34" i="1"/>
  <c r="OG30" i="1"/>
  <c r="OG26" i="1"/>
  <c r="OG22" i="1"/>
  <c r="OG18" i="1"/>
  <c r="OG14" i="1"/>
  <c r="OG10" i="1"/>
  <c r="OG6" i="1"/>
  <c r="OD22" i="1"/>
  <c r="OD9" i="1"/>
  <c r="OF32" i="1"/>
  <c r="OF28" i="1"/>
  <c r="OF24" i="1"/>
  <c r="OF20" i="1"/>
  <c r="BH25" i="1"/>
  <c r="BE33" i="1"/>
  <c r="BB4" i="1"/>
  <c r="AX9" i="1"/>
  <c r="AT25" i="1"/>
  <c r="AU31" i="1"/>
  <c r="AM30" i="1"/>
  <c r="AN21" i="1"/>
  <c r="AK17" i="1"/>
  <c r="AI22" i="1"/>
  <c r="AJ28" i="1"/>
  <c r="AH25" i="1"/>
  <c r="AF13" i="1"/>
  <c r="AE21" i="1"/>
  <c r="AC29" i="1"/>
  <c r="AD18" i="1"/>
  <c r="Z16" i="1"/>
  <c r="Y25" i="1"/>
  <c r="X22" i="1"/>
  <c r="AA32" i="1"/>
  <c r="AA11" i="1"/>
  <c r="V33" i="1"/>
  <c r="V11" i="1"/>
  <c r="U29" i="1"/>
  <c r="U7" i="1"/>
  <c r="S5" i="1"/>
  <c r="T15" i="1"/>
  <c r="S6" i="1"/>
  <c r="Q23" i="1"/>
  <c r="P11" i="1"/>
  <c r="Q10" i="1"/>
  <c r="L33" i="1"/>
  <c r="L17" i="1"/>
  <c r="K32" i="1"/>
  <c r="K16" i="1"/>
  <c r="N28" i="1"/>
  <c r="O23" i="1"/>
  <c r="N11" i="1"/>
  <c r="O10" i="1"/>
  <c r="J29" i="1"/>
  <c r="J13" i="1"/>
  <c r="I28" i="1"/>
  <c r="I12" i="1"/>
  <c r="G32" i="1"/>
  <c r="G33" i="1"/>
  <c r="F10" i="1"/>
  <c r="F6" i="1"/>
  <c r="D13" i="1"/>
  <c r="D29" i="1"/>
  <c r="E14" i="1"/>
  <c r="E30" i="1"/>
  <c r="PK32" i="1"/>
  <c r="PK13" i="1"/>
  <c r="PJ10" i="1"/>
  <c r="PI16" i="1"/>
  <c r="PH30" i="1"/>
  <c r="PH20" i="1"/>
  <c r="PH9" i="1"/>
  <c r="PK9" i="1"/>
  <c r="PJ21" i="1"/>
  <c r="PI30" i="1"/>
  <c r="PI9" i="1"/>
  <c r="PF27" i="1"/>
  <c r="PF12" i="1"/>
  <c r="PE21" i="1"/>
  <c r="PD30" i="1"/>
  <c r="PD8" i="1"/>
  <c r="PC26" i="1"/>
  <c r="PC16" i="1"/>
  <c r="PC5" i="1"/>
  <c r="PF7" i="1"/>
  <c r="PE22" i="1"/>
  <c r="PE7" i="1"/>
  <c r="PD23" i="1"/>
  <c r="PD7" i="1"/>
  <c r="PA28" i="1"/>
  <c r="PA19" i="1"/>
  <c r="OZ33" i="1"/>
  <c r="OZ15" i="1"/>
  <c r="OY29" i="1"/>
  <c r="OY12" i="1"/>
  <c r="OX31" i="1"/>
  <c r="OX23" i="1"/>
  <c r="OX15" i="1"/>
  <c r="OX7" i="1"/>
  <c r="PA12" i="1"/>
  <c r="OZ29" i="1"/>
  <c r="OZ14" i="1"/>
  <c r="OY30" i="1"/>
  <c r="OY15" i="1"/>
  <c r="OV32" i="1"/>
  <c r="OV24" i="1"/>
  <c r="OV7" i="1"/>
  <c r="OU20" i="1"/>
  <c r="OU4" i="1"/>
  <c r="OT17" i="1"/>
  <c r="OS33" i="1"/>
  <c r="OS25" i="1"/>
  <c r="OS17" i="1"/>
  <c r="OS9" i="1"/>
  <c r="OV19" i="1"/>
  <c r="OV4" i="1"/>
  <c r="OU21" i="1"/>
  <c r="OU5" i="1"/>
  <c r="OT22" i="1"/>
  <c r="OT6" i="1"/>
  <c r="OQ28" i="1"/>
  <c r="OQ20" i="1"/>
  <c r="OQ12" i="1"/>
  <c r="OQ4" i="1"/>
  <c r="OP27" i="1"/>
  <c r="OP15" i="1"/>
  <c r="OO32" i="1"/>
  <c r="OO24" i="1"/>
  <c r="OO16" i="1"/>
  <c r="OO8" i="1"/>
  <c r="ON31" i="1"/>
  <c r="ON23" i="1"/>
  <c r="ON15" i="1"/>
  <c r="ON7" i="1"/>
  <c r="OP14" i="1"/>
  <c r="OL32" i="1"/>
  <c r="OL24" i="1"/>
  <c r="OL16" i="1"/>
  <c r="OL8" i="1"/>
  <c r="OK31" i="1"/>
  <c r="OK23" i="1"/>
  <c r="OK15" i="1"/>
  <c r="OK8" i="1"/>
  <c r="OJ34" i="1"/>
  <c r="OJ29" i="1"/>
  <c r="OJ23" i="1"/>
  <c r="OJ18" i="1"/>
  <c r="OJ13" i="1"/>
  <c r="OJ7" i="1"/>
  <c r="OI33" i="1"/>
  <c r="OI28" i="1"/>
  <c r="OI22" i="1"/>
  <c r="OI17" i="1"/>
  <c r="OI12" i="1"/>
  <c r="OI6" i="1"/>
  <c r="OG32" i="1"/>
  <c r="OG27" i="1"/>
  <c r="OG21" i="1"/>
  <c r="OG16" i="1"/>
  <c r="OG11" i="1"/>
  <c r="OG5" i="1"/>
  <c r="OD15" i="1"/>
  <c r="OF33" i="1"/>
  <c r="OF27" i="1"/>
  <c r="OF22" i="1"/>
  <c r="OF17" i="1"/>
  <c r="OF13" i="1"/>
  <c r="OF9" i="1"/>
  <c r="OF5" i="1"/>
  <c r="OE9" i="1"/>
  <c r="OD34" i="1"/>
  <c r="OD28" i="1"/>
  <c r="OD19" i="1"/>
  <c r="OD10" i="1"/>
  <c r="OE33" i="1"/>
  <c r="OE29" i="1"/>
  <c r="OE25" i="1"/>
  <c r="OE21" i="1"/>
  <c r="OE17" i="1"/>
  <c r="OE13" i="1"/>
  <c r="OD33" i="1"/>
  <c r="OD20" i="1"/>
  <c r="OD4" i="1"/>
  <c r="NZ31" i="1"/>
  <c r="NZ27" i="1"/>
  <c r="NZ23" i="1"/>
  <c r="NZ19" i="1"/>
  <c r="NZ15" i="1"/>
  <c r="NZ11" i="1"/>
  <c r="NZ7" i="1"/>
  <c r="OB11" i="1"/>
  <c r="OA33" i="1"/>
  <c r="OA23" i="1"/>
  <c r="OA15" i="1"/>
  <c r="OA6" i="1"/>
  <c r="NY32" i="1"/>
  <c r="NY28" i="1"/>
  <c r="NY24" i="1"/>
  <c r="NY20" i="1"/>
  <c r="NY16" i="1"/>
  <c r="NY12" i="1"/>
  <c r="NY8" i="1"/>
  <c r="NY4" i="1"/>
  <c r="OB31" i="1"/>
  <c r="OB27" i="1"/>
  <c r="OB23" i="1"/>
  <c r="OB19" i="1"/>
  <c r="OB15" i="1"/>
  <c r="OB10" i="1"/>
  <c r="OA34" i="1"/>
  <c r="OA27" i="1"/>
  <c r="OA20" i="1"/>
  <c r="OA12" i="1"/>
  <c r="OA5" i="1"/>
  <c r="NW31" i="1"/>
  <c r="NW27" i="1"/>
  <c r="NW23" i="1"/>
  <c r="NW19" i="1"/>
  <c r="NW15" i="1"/>
  <c r="NW11" i="1"/>
  <c r="NW7" i="1"/>
  <c r="NV34" i="1"/>
  <c r="NV30" i="1"/>
  <c r="NV26" i="1"/>
  <c r="NV22" i="1"/>
  <c r="NV18" i="1"/>
  <c r="NV14" i="1"/>
  <c r="NV10" i="1"/>
  <c r="NV6" i="1"/>
  <c r="NU33" i="1"/>
  <c r="NU29" i="1"/>
  <c r="NU25" i="1"/>
  <c r="NU21" i="1"/>
  <c r="NU17" i="1"/>
  <c r="NU13" i="1"/>
  <c r="NU9" i="1"/>
  <c r="NU5" i="1"/>
  <c r="NT18" i="1"/>
  <c r="NT14" i="1"/>
  <c r="NT10" i="1"/>
  <c r="NT6" i="1"/>
  <c r="NT33" i="1"/>
  <c r="NT29" i="1"/>
  <c r="NT25" i="1"/>
  <c r="NT21" i="1"/>
  <c r="NR31" i="1"/>
  <c r="NR27" i="1"/>
  <c r="NR23" i="1"/>
  <c r="NR19" i="1"/>
  <c r="NR15" i="1"/>
  <c r="NR11" i="1"/>
  <c r="NR7" i="1"/>
  <c r="NP33" i="1"/>
  <c r="NP20" i="1"/>
  <c r="NP8" i="1"/>
  <c r="NQ32" i="1"/>
  <c r="NQ28" i="1"/>
  <c r="NQ24" i="1"/>
  <c r="NQ20" i="1"/>
  <c r="NQ16" i="1"/>
  <c r="NQ12" i="1"/>
  <c r="NQ8" i="1"/>
  <c r="NQ4" i="1"/>
  <c r="NP26" i="1"/>
  <c r="NP16" i="1"/>
  <c r="NP6" i="1"/>
  <c r="NO32" i="1"/>
  <c r="NO28" i="1"/>
  <c r="NO24" i="1"/>
  <c r="NO20" i="1"/>
  <c r="NO16" i="1"/>
  <c r="NO12" i="1"/>
  <c r="NO8" i="1"/>
  <c r="NO4" i="1"/>
  <c r="NP22" i="1"/>
  <c r="NP7" i="1"/>
  <c r="NM31" i="1"/>
  <c r="NM27" i="1"/>
  <c r="NM23" i="1"/>
  <c r="NM19" i="1"/>
  <c r="NM15" i="1"/>
  <c r="NM11" i="1"/>
  <c r="NM7" i="1"/>
  <c r="NL34" i="1"/>
  <c r="NL26" i="1"/>
  <c r="NL19" i="1"/>
  <c r="NL11" i="1"/>
  <c r="NK34" i="1"/>
  <c r="NK26" i="1"/>
  <c r="NK18" i="1"/>
  <c r="NK10" i="1"/>
  <c r="NJ34" i="1"/>
  <c r="NJ30" i="1"/>
  <c r="NJ26" i="1"/>
  <c r="NJ22" i="1"/>
  <c r="NJ18" i="1"/>
  <c r="NJ14" i="1"/>
  <c r="NJ10" i="1"/>
  <c r="NJ6" i="1"/>
  <c r="NL31" i="1"/>
  <c r="NL23" i="1"/>
  <c r="NL14" i="1"/>
  <c r="NL7" i="1"/>
  <c r="NK29" i="1"/>
  <c r="NK21" i="1"/>
  <c r="NK13" i="1"/>
  <c r="NK5" i="1"/>
  <c r="NH31" i="1"/>
  <c r="NH27" i="1"/>
  <c r="NH23" i="1"/>
  <c r="NH18" i="1"/>
  <c r="NH9" i="1"/>
  <c r="NG32" i="1"/>
  <c r="NG24" i="1"/>
  <c r="NG15" i="1"/>
  <c r="NG7" i="1"/>
  <c r="NF30" i="1"/>
  <c r="NF21" i="1"/>
  <c r="NF13" i="1"/>
  <c r="NF5" i="1"/>
  <c r="NE31" i="1"/>
  <c r="NE27" i="1"/>
  <c r="NE23" i="1"/>
  <c r="NE19" i="1"/>
  <c r="NE15" i="1"/>
  <c r="NE11" i="1"/>
  <c r="NE7" i="1"/>
  <c r="NH19" i="1"/>
  <c r="NH11" i="1"/>
  <c r="NH4" i="1"/>
  <c r="NG27" i="1"/>
  <c r="NG19" i="1"/>
  <c r="NG12" i="1"/>
  <c r="NG4" i="1"/>
  <c r="NF27" i="1"/>
  <c r="NF20" i="1"/>
  <c r="NF12" i="1"/>
  <c r="NF4" i="1"/>
  <c r="NC31" i="1"/>
  <c r="NC27" i="1"/>
  <c r="NC23" i="1"/>
  <c r="NC19" i="1"/>
  <c r="NC15" i="1"/>
  <c r="NC11" i="1"/>
  <c r="NC7" i="1"/>
  <c r="NB34" i="1"/>
  <c r="NB30" i="1"/>
  <c r="NB26" i="1"/>
  <c r="NB22" i="1"/>
  <c r="NB18" i="1"/>
  <c r="NB14" i="1"/>
  <c r="NB10" i="1"/>
  <c r="NB6" i="1"/>
  <c r="MZ31" i="1"/>
  <c r="MZ24" i="1"/>
  <c r="MZ16" i="1"/>
  <c r="MZ8" i="1"/>
  <c r="NA33" i="1"/>
  <c r="NA29" i="1"/>
  <c r="NA25" i="1"/>
  <c r="NA21" i="1"/>
  <c r="NA17" i="1"/>
  <c r="NA13" i="1"/>
  <c r="NA9" i="1"/>
  <c r="NA5" i="1"/>
  <c r="MZ30" i="1"/>
  <c r="MZ21" i="1"/>
  <c r="MZ13" i="1"/>
  <c r="MZ5" i="1"/>
  <c r="MX31" i="1"/>
  <c r="MX27" i="1"/>
  <c r="MX23" i="1"/>
  <c r="MX19" i="1"/>
  <c r="MX15" i="1"/>
  <c r="MX9" i="1"/>
  <c r="MW31" i="1"/>
  <c r="MW23" i="1"/>
  <c r="MW16" i="1"/>
  <c r="MW7" i="1"/>
  <c r="MV31" i="1"/>
  <c r="MV24" i="1"/>
  <c r="MV16" i="1"/>
  <c r="MV8" i="1"/>
  <c r="MU33" i="1"/>
  <c r="MU29" i="1"/>
  <c r="MU25" i="1"/>
  <c r="MU21" i="1"/>
  <c r="MU17" i="1"/>
  <c r="MU13" i="1"/>
  <c r="MU9" i="1"/>
  <c r="MU5" i="1"/>
  <c r="MX8" i="1"/>
  <c r="MW32" i="1"/>
  <c r="MW24" i="1"/>
  <c r="MW15" i="1"/>
  <c r="MW8" i="1"/>
  <c r="MV30" i="1"/>
  <c r="MV21" i="1"/>
  <c r="MV13" i="1"/>
  <c r="MV5" i="1"/>
  <c r="MS31" i="1"/>
  <c r="MS27" i="1"/>
  <c r="MS23" i="1"/>
  <c r="MS19" i="1"/>
  <c r="MS15" i="1"/>
  <c r="MS11" i="1"/>
  <c r="MS7" i="1"/>
  <c r="MQ16" i="1"/>
  <c r="MQ8" i="1"/>
  <c r="MP29" i="1"/>
  <c r="MP21" i="1"/>
  <c r="MP13" i="1"/>
  <c r="MP4" i="1"/>
  <c r="MR31" i="1"/>
  <c r="MR27" i="1"/>
  <c r="MR23" i="1"/>
  <c r="MR19" i="1"/>
  <c r="MR15" i="1"/>
  <c r="MR11" i="1"/>
  <c r="MR7" i="1"/>
  <c r="MQ34" i="1"/>
  <c r="MQ30" i="1"/>
  <c r="MQ26" i="1"/>
  <c r="MQ22" i="1"/>
  <c r="MQ18" i="1"/>
  <c r="MQ12" i="1"/>
  <c r="MP34" i="1"/>
  <c r="MP28" i="1"/>
  <c r="MP20" i="1"/>
  <c r="MP12" i="1"/>
  <c r="MP5" i="1"/>
  <c r="MN31" i="1"/>
  <c r="MN27" i="1"/>
  <c r="MN23" i="1"/>
  <c r="MN19" i="1"/>
  <c r="MN15" i="1"/>
  <c r="MN11" i="1"/>
  <c r="MN7" i="1"/>
  <c r="MM34" i="1"/>
  <c r="MM30" i="1"/>
  <c r="MM26" i="1"/>
  <c r="MM22" i="1"/>
  <c r="MM18" i="1"/>
  <c r="MM14" i="1"/>
  <c r="MM10" i="1"/>
  <c r="MM4" i="1"/>
  <c r="ML31" i="1"/>
  <c r="ML27" i="1"/>
  <c r="ML23" i="1"/>
  <c r="ML19" i="1"/>
  <c r="ML15" i="1"/>
  <c r="ML11" i="1"/>
  <c r="ML7" i="1"/>
  <c r="MK34" i="1"/>
  <c r="MK30" i="1"/>
  <c r="MK26" i="1"/>
  <c r="MK22" i="1"/>
  <c r="MK18" i="1"/>
  <c r="MK14" i="1"/>
  <c r="MK10" i="1"/>
  <c r="MK6" i="1"/>
  <c r="MM5" i="1"/>
  <c r="MI31" i="1"/>
  <c r="MI27" i="1"/>
  <c r="MI23" i="1"/>
  <c r="MI19" i="1"/>
  <c r="MI15" i="1"/>
  <c r="MI11" i="1"/>
  <c r="MI7" i="1"/>
  <c r="MH34" i="1"/>
  <c r="MH30" i="1"/>
  <c r="MH26" i="1"/>
  <c r="MH22" i="1"/>
  <c r="MH17" i="1"/>
  <c r="MH10" i="1"/>
  <c r="MG34" i="1"/>
  <c r="MG30" i="1"/>
  <c r="MG26" i="1"/>
  <c r="MG22" i="1"/>
  <c r="MG18" i="1"/>
  <c r="MG14" i="1"/>
  <c r="MG10" i="1"/>
  <c r="MG6" i="1"/>
  <c r="MF33" i="1"/>
  <c r="MF29" i="1"/>
  <c r="MF25" i="1"/>
  <c r="MF21" i="1"/>
  <c r="MF17" i="1"/>
  <c r="MF13" i="1"/>
  <c r="MF9" i="1"/>
  <c r="MF5" i="1"/>
  <c r="MH13" i="1"/>
  <c r="MH5" i="1"/>
  <c r="MD31" i="1"/>
  <c r="MD27" i="1"/>
  <c r="MD23" i="1"/>
  <c r="MD19" i="1"/>
  <c r="MD15" i="1"/>
  <c r="MD11" i="1"/>
  <c r="MD7" i="1"/>
  <c r="MC34" i="1"/>
  <c r="MC30" i="1"/>
  <c r="MC26" i="1"/>
  <c r="MC22" i="1"/>
  <c r="MC18" i="1"/>
  <c r="MC14" i="1"/>
  <c r="MC10" i="1"/>
  <c r="MC6" i="1"/>
  <c r="MB32" i="1"/>
  <c r="MB28" i="1"/>
  <c r="MB24" i="1"/>
  <c r="MB20" i="1"/>
  <c r="MB16" i="1"/>
  <c r="MB12" i="1"/>
  <c r="MB8" i="1"/>
  <c r="MB4" i="1"/>
  <c r="MA31" i="1"/>
  <c r="MA27" i="1"/>
  <c r="MA23" i="1"/>
  <c r="MA19" i="1"/>
  <c r="MA15" i="1"/>
  <c r="MA11" i="1"/>
  <c r="MA7" i="1"/>
  <c r="BH24" i="1"/>
  <c r="BE32" i="1"/>
  <c r="BC33" i="1"/>
  <c r="AX6" i="1"/>
  <c r="AT24" i="1"/>
  <c r="AU29" i="1"/>
  <c r="AM28" i="1"/>
  <c r="AN17" i="1"/>
  <c r="AK16" i="1"/>
  <c r="AI20" i="1"/>
  <c r="AJ27" i="1"/>
  <c r="AH23" i="1"/>
  <c r="AF12" i="1"/>
  <c r="AE20" i="1"/>
  <c r="AC28" i="1"/>
  <c r="AD17" i="1"/>
  <c r="Z15" i="1"/>
  <c r="Y20" i="1"/>
  <c r="X21" i="1"/>
  <c r="AA31" i="1"/>
  <c r="AA9" i="1"/>
  <c r="V32" i="1"/>
  <c r="V10" i="1"/>
  <c r="U27" i="1"/>
  <c r="U6" i="1"/>
  <c r="T34" i="1"/>
  <c r="T14" i="1"/>
  <c r="P34" i="1"/>
  <c r="Q19" i="1"/>
  <c r="P9" i="1"/>
  <c r="Q8" i="1"/>
  <c r="L32" i="1"/>
  <c r="L16" i="1"/>
  <c r="K31" i="1"/>
  <c r="K15" i="1"/>
  <c r="N26" i="1"/>
  <c r="O19" i="1"/>
  <c r="N9" i="1"/>
  <c r="O8" i="1"/>
  <c r="J28" i="1"/>
  <c r="J12" i="1"/>
  <c r="I27" i="1"/>
  <c r="I11" i="1"/>
  <c r="G6" i="1"/>
  <c r="G10" i="1"/>
  <c r="F14" i="1"/>
  <c r="F18" i="1"/>
  <c r="D14" i="1"/>
  <c r="D30" i="1"/>
  <c r="E15" i="1"/>
  <c r="E31" i="1"/>
  <c r="PK25" i="1"/>
  <c r="PJ28" i="1"/>
  <c r="PI31" i="1"/>
  <c r="PI8" i="1"/>
  <c r="PH26" i="1"/>
  <c r="PH16" i="1"/>
  <c r="PH5" i="1"/>
  <c r="PJ32" i="1"/>
  <c r="PJ13" i="1"/>
  <c r="PI23" i="1"/>
  <c r="PF33" i="1"/>
  <c r="PF23" i="1"/>
  <c r="PE34" i="1"/>
  <c r="PE12" i="1"/>
  <c r="PD22" i="1"/>
  <c r="PC33" i="1"/>
  <c r="PC22" i="1"/>
  <c r="PC12" i="1"/>
  <c r="PF16" i="1"/>
  <c r="PE33" i="1"/>
  <c r="PE17" i="1"/>
  <c r="PD33" i="1"/>
  <c r="PD17" i="1"/>
  <c r="PA33" i="1"/>
  <c r="PA25" i="1"/>
  <c r="PA13" i="1"/>
  <c r="OZ26" i="1"/>
  <c r="OZ9" i="1"/>
  <c r="OY22" i="1"/>
  <c r="OY6" i="1"/>
  <c r="OX28" i="1"/>
  <c r="OX20" i="1"/>
  <c r="OX12" i="1"/>
  <c r="OX4" i="1"/>
  <c r="PA7" i="1"/>
  <c r="OZ23" i="1"/>
  <c r="OZ8" i="1"/>
  <c r="OY25" i="1"/>
  <c r="OY9" i="1"/>
  <c r="OV29" i="1"/>
  <c r="OV18" i="1"/>
  <c r="OU31" i="1"/>
  <c r="OU14" i="1"/>
  <c r="OT28" i="1"/>
  <c r="OT11" i="1"/>
  <c r="OS30" i="1"/>
  <c r="OS22" i="1"/>
  <c r="OS14" i="1"/>
  <c r="OS6" i="1"/>
  <c r="OV13" i="1"/>
  <c r="OU30" i="1"/>
  <c r="OU15" i="1"/>
  <c r="OT31" i="1"/>
  <c r="OT16" i="1"/>
  <c r="OQ33" i="1"/>
  <c r="OQ25" i="1"/>
  <c r="OQ17" i="1"/>
  <c r="OQ9" i="1"/>
  <c r="OP32" i="1"/>
  <c r="OP24" i="1"/>
  <c r="OP9" i="1"/>
  <c r="OO29" i="1"/>
  <c r="OO21" i="1"/>
  <c r="OO13" i="1"/>
  <c r="OO5" i="1"/>
  <c r="ON28" i="1"/>
  <c r="ON20" i="1"/>
  <c r="ON12" i="1"/>
  <c r="ON4" i="1"/>
  <c r="OP8" i="1"/>
  <c r="OL29" i="1"/>
  <c r="OL21" i="1"/>
  <c r="OL13" i="1"/>
  <c r="OL5" i="1"/>
  <c r="OK28" i="1"/>
  <c r="OK20" i="1"/>
  <c r="OK12" i="1"/>
  <c r="OK7" i="1"/>
  <c r="OJ33" i="1"/>
  <c r="OJ27" i="1"/>
  <c r="OJ22" i="1"/>
  <c r="OJ17" i="1"/>
  <c r="OJ11" i="1"/>
  <c r="OJ6" i="1"/>
  <c r="OI32" i="1"/>
  <c r="OI26" i="1"/>
  <c r="OI21" i="1"/>
  <c r="OI16" i="1"/>
  <c r="OI10" i="1"/>
  <c r="OI5" i="1"/>
  <c r="OG31" i="1"/>
  <c r="OG25" i="1"/>
  <c r="OG20" i="1"/>
  <c r="OG15" i="1"/>
  <c r="OG9" i="1"/>
  <c r="OG4" i="1"/>
  <c r="OD12" i="1"/>
  <c r="OF31" i="1"/>
  <c r="OF26" i="1"/>
  <c r="OF21" i="1"/>
  <c r="OF16" i="1"/>
  <c r="OF12" i="1"/>
  <c r="OF8" i="1"/>
  <c r="OF4" i="1"/>
  <c r="OE7" i="1"/>
  <c r="OD32" i="1"/>
  <c r="OD25" i="1"/>
  <c r="OD17" i="1"/>
  <c r="OD7" i="1"/>
  <c r="OE32" i="1"/>
  <c r="OE28" i="1"/>
  <c r="OE24" i="1"/>
  <c r="OE20" i="1"/>
  <c r="OE16" i="1"/>
  <c r="OE10" i="1"/>
  <c r="OD30" i="1"/>
  <c r="OD16" i="1"/>
  <c r="NZ34" i="1"/>
  <c r="NZ30" i="1"/>
  <c r="NZ26" i="1"/>
  <c r="NZ22" i="1"/>
  <c r="NZ18" i="1"/>
  <c r="NZ14" i="1"/>
  <c r="NZ10" i="1"/>
  <c r="NZ6" i="1"/>
  <c r="OB9" i="1"/>
  <c r="OA30" i="1"/>
  <c r="OA21" i="1"/>
  <c r="OA13" i="1"/>
  <c r="OA4" i="1"/>
  <c r="NY31" i="1"/>
  <c r="NY27" i="1"/>
  <c r="NY23" i="1"/>
  <c r="NY19" i="1"/>
  <c r="NY15" i="1"/>
  <c r="NY11" i="1"/>
  <c r="NY7" i="1"/>
  <c r="OB34" i="1"/>
  <c r="OB30" i="1"/>
  <c r="OB26" i="1"/>
  <c r="OB22" i="1"/>
  <c r="OB18" i="1"/>
  <c r="OB14" i="1"/>
  <c r="OB8" i="1"/>
  <c r="OA32" i="1"/>
  <c r="OA25" i="1"/>
  <c r="OA18" i="1"/>
  <c r="OA10" i="1"/>
  <c r="NW34" i="1"/>
  <c r="NW30" i="1"/>
  <c r="NW26" i="1"/>
  <c r="NW22" i="1"/>
  <c r="NW18" i="1"/>
  <c r="NW14" i="1"/>
  <c r="NW10" i="1"/>
  <c r="NW6" i="1"/>
  <c r="NV33" i="1"/>
  <c r="NV29" i="1"/>
  <c r="NV25" i="1"/>
  <c r="NV21" i="1"/>
  <c r="NV17" i="1"/>
  <c r="NV13" i="1"/>
  <c r="NV9" i="1"/>
  <c r="NV5" i="1"/>
  <c r="NU32" i="1"/>
  <c r="NU28" i="1"/>
  <c r="NU24" i="1"/>
  <c r="NU20" i="1"/>
  <c r="NU16" i="1"/>
  <c r="NU12" i="1"/>
  <c r="NU8" i="1"/>
  <c r="NU4" i="1"/>
  <c r="NT17" i="1"/>
  <c r="NT13" i="1"/>
  <c r="NT9" i="1"/>
  <c r="NT5" i="1"/>
  <c r="NT32" i="1"/>
  <c r="NT28" i="1"/>
  <c r="NT24" i="1"/>
  <c r="NR34" i="1"/>
  <c r="NR30" i="1"/>
  <c r="NR26" i="1"/>
  <c r="NR22" i="1"/>
  <c r="NR18" i="1"/>
  <c r="NR14" i="1"/>
  <c r="NR10" i="1"/>
  <c r="NR6" i="1"/>
  <c r="NP31" i="1"/>
  <c r="NP17" i="1"/>
  <c r="NP4" i="1"/>
  <c r="NQ31" i="1"/>
  <c r="NQ27" i="1"/>
  <c r="NQ23" i="1"/>
  <c r="NQ19" i="1"/>
  <c r="NQ15" i="1"/>
  <c r="NQ11" i="1"/>
  <c r="NQ7" i="1"/>
  <c r="NP34" i="1"/>
  <c r="NP23" i="1"/>
  <c r="NP14" i="1"/>
  <c r="NP5" i="1"/>
  <c r="NO31" i="1"/>
  <c r="NO27" i="1"/>
  <c r="NO23" i="1"/>
  <c r="NO19" i="1"/>
  <c r="NO15" i="1"/>
  <c r="NO11" i="1"/>
  <c r="NO7" i="1"/>
  <c r="NP32" i="1"/>
  <c r="NP18" i="1"/>
  <c r="NM34" i="1"/>
  <c r="NM30" i="1"/>
  <c r="NM26" i="1"/>
  <c r="NM22" i="1"/>
  <c r="NM18" i="1"/>
  <c r="NM14" i="1"/>
  <c r="NM10" i="1"/>
  <c r="NM6" i="1"/>
  <c r="NL32" i="1"/>
  <c r="NL24" i="1"/>
  <c r="NL17" i="1"/>
  <c r="NL8" i="1"/>
  <c r="NK32" i="1"/>
  <c r="NK24" i="1"/>
  <c r="NK16" i="1"/>
  <c r="NK8" i="1"/>
  <c r="NJ33" i="1"/>
  <c r="NJ29" i="1"/>
  <c r="NJ25" i="1"/>
  <c r="NJ21" i="1"/>
  <c r="NJ17" i="1"/>
  <c r="NJ13" i="1"/>
  <c r="NJ9" i="1"/>
  <c r="NJ5" i="1"/>
  <c r="NL29" i="1"/>
  <c r="NL21" i="1"/>
  <c r="NL12" i="1"/>
  <c r="NL4" i="1"/>
  <c r="NK27" i="1"/>
  <c r="NK19" i="1"/>
  <c r="NK11" i="1"/>
  <c r="NH34" i="1"/>
  <c r="NH30" i="1"/>
  <c r="NH26" i="1"/>
  <c r="NH22" i="1"/>
  <c r="NH16" i="1"/>
  <c r="NH7" i="1"/>
  <c r="NG30" i="1"/>
  <c r="NG22" i="1"/>
  <c r="NG13" i="1"/>
  <c r="NG5" i="1"/>
  <c r="NF28" i="1"/>
  <c r="NF19" i="1"/>
  <c r="NF11" i="1"/>
  <c r="NE34" i="1"/>
  <c r="NE30" i="1"/>
  <c r="NE26" i="1"/>
  <c r="NE22" i="1"/>
  <c r="NE18" i="1"/>
  <c r="NE14" i="1"/>
  <c r="NE10" i="1"/>
  <c r="NE6" i="1"/>
  <c r="NH17" i="1"/>
  <c r="NH10" i="1"/>
  <c r="NG33" i="1"/>
  <c r="NG25" i="1"/>
  <c r="NG17" i="1"/>
  <c r="NG10" i="1"/>
  <c r="NF33" i="1"/>
  <c r="NF25" i="1"/>
  <c r="NF18" i="1"/>
  <c r="NF10" i="1"/>
  <c r="NC34" i="1"/>
  <c r="NC30" i="1"/>
  <c r="NC26" i="1"/>
  <c r="NC22" i="1"/>
  <c r="NC18" i="1"/>
  <c r="NC14" i="1"/>
  <c r="NC10" i="1"/>
  <c r="NC6" i="1"/>
  <c r="NB33" i="1"/>
  <c r="NB29" i="1"/>
  <c r="NB25" i="1"/>
  <c r="NB21" i="1"/>
  <c r="NB17" i="1"/>
  <c r="NB13" i="1"/>
  <c r="NB9" i="1"/>
  <c r="NB5" i="1"/>
  <c r="MZ29" i="1"/>
  <c r="MZ22" i="1"/>
  <c r="MZ14" i="1"/>
  <c r="MZ6" i="1"/>
  <c r="NA32" i="1"/>
  <c r="NA28" i="1"/>
  <c r="NA24" i="1"/>
  <c r="NA20" i="1"/>
  <c r="NA16" i="1"/>
  <c r="NA12" i="1"/>
  <c r="NA8" i="1"/>
  <c r="NA4" i="1"/>
  <c r="MZ28" i="1"/>
  <c r="MZ19" i="1"/>
  <c r="MZ11" i="1"/>
  <c r="MX34" i="1"/>
  <c r="MX30" i="1"/>
  <c r="MX26" i="1"/>
  <c r="MX22" i="1"/>
  <c r="MX18" i="1"/>
  <c r="MX14" i="1"/>
  <c r="MX7" i="1"/>
  <c r="MW29" i="1"/>
  <c r="MW21" i="1"/>
  <c r="MW14" i="1"/>
  <c r="MW5" i="1"/>
  <c r="MV29" i="1"/>
  <c r="MV22" i="1"/>
  <c r="MV14" i="1"/>
  <c r="MV6" i="1"/>
  <c r="MU32" i="1"/>
  <c r="MU28" i="1"/>
  <c r="MU24" i="1"/>
  <c r="MU20" i="1"/>
  <c r="MU16" i="1"/>
  <c r="MU12" i="1"/>
  <c r="MU8" i="1"/>
  <c r="MU4" i="1"/>
  <c r="MX6" i="1"/>
  <c r="MW30" i="1"/>
  <c r="MW22" i="1"/>
  <c r="MW13" i="1"/>
  <c r="MW6" i="1"/>
  <c r="MV28" i="1"/>
  <c r="MV19" i="1"/>
  <c r="MV11" i="1"/>
  <c r="MS34" i="1"/>
  <c r="MS30" i="1"/>
  <c r="MS26" i="1"/>
  <c r="MS22" i="1"/>
  <c r="MS18" i="1"/>
  <c r="MS14" i="1"/>
  <c r="MS10" i="1"/>
  <c r="MS6" i="1"/>
  <c r="MQ14" i="1"/>
  <c r="MQ6" i="1"/>
  <c r="MP27" i="1"/>
  <c r="MP19" i="1"/>
  <c r="MP11" i="1"/>
  <c r="MR34" i="1"/>
  <c r="MR30" i="1"/>
  <c r="MR26" i="1"/>
  <c r="MR22" i="1"/>
  <c r="MR18" i="1"/>
  <c r="MR14" i="1"/>
  <c r="MR10" i="1"/>
  <c r="MR6" i="1"/>
  <c r="MQ33" i="1"/>
  <c r="MQ29" i="1"/>
  <c r="MQ25" i="1"/>
  <c r="MQ21" i="1"/>
  <c r="MQ17" i="1"/>
  <c r="MQ10" i="1"/>
  <c r="MP32" i="1"/>
  <c r="MP26" i="1"/>
  <c r="MP18" i="1"/>
  <c r="MP10" i="1"/>
  <c r="MN34" i="1"/>
  <c r="MN30" i="1"/>
  <c r="MN26" i="1"/>
  <c r="MN22" i="1"/>
  <c r="MN18" i="1"/>
  <c r="MN14" i="1"/>
  <c r="MN10" i="1"/>
  <c r="MN6" i="1"/>
  <c r="MM33" i="1"/>
  <c r="MM29" i="1"/>
  <c r="MM25" i="1"/>
  <c r="MM21" i="1"/>
  <c r="MM17" i="1"/>
  <c r="MM13" i="1"/>
  <c r="MM9" i="1"/>
  <c r="ML34" i="1"/>
  <c r="ML30" i="1"/>
  <c r="ML26" i="1"/>
  <c r="ML22" i="1"/>
  <c r="ML18" i="1"/>
  <c r="ML14" i="1"/>
  <c r="ML10" i="1"/>
  <c r="ML6" i="1"/>
  <c r="MK33" i="1"/>
  <c r="MK29" i="1"/>
  <c r="MK25" i="1"/>
  <c r="MK21" i="1"/>
  <c r="MK17" i="1"/>
  <c r="MK13" i="1"/>
  <c r="MK9" i="1"/>
  <c r="MK5" i="1"/>
  <c r="MI34" i="1"/>
  <c r="MI30" i="1"/>
  <c r="MI26" i="1"/>
  <c r="MI22" i="1"/>
  <c r="MI18" i="1"/>
  <c r="MI14" i="1"/>
  <c r="MI10" i="1"/>
  <c r="MI6" i="1"/>
  <c r="MH33" i="1"/>
  <c r="MH29" i="1"/>
  <c r="MH25" i="1"/>
  <c r="MH21" i="1"/>
  <c r="MH16" i="1"/>
  <c r="MH8" i="1"/>
  <c r="MG33" i="1"/>
  <c r="MG29" i="1"/>
  <c r="MG25" i="1"/>
  <c r="MG21" i="1"/>
  <c r="MG17" i="1"/>
  <c r="MG13" i="1"/>
  <c r="MG9" i="1"/>
  <c r="MG5" i="1"/>
  <c r="MF32" i="1"/>
  <c r="MF28" i="1"/>
  <c r="MF24" i="1"/>
  <c r="MF20" i="1"/>
  <c r="MF16" i="1"/>
  <c r="MF12" i="1"/>
  <c r="MF8" i="1"/>
  <c r="MF4" i="1"/>
  <c r="MH11" i="1"/>
  <c r="MD34" i="1"/>
  <c r="MD30" i="1"/>
  <c r="MD26" i="1"/>
  <c r="MD22" i="1"/>
  <c r="MD18" i="1"/>
  <c r="MD14" i="1"/>
  <c r="MD10" i="1"/>
  <c r="MD6" i="1"/>
  <c r="MC33" i="1"/>
  <c r="MC29" i="1"/>
  <c r="MC25" i="1"/>
  <c r="MC21" i="1"/>
  <c r="MC17" i="1"/>
  <c r="MC13" i="1"/>
  <c r="MC9" i="1"/>
  <c r="MC4" i="1"/>
  <c r="MB31" i="1"/>
  <c r="MB27" i="1"/>
  <c r="MB23" i="1"/>
  <c r="MB19" i="1"/>
  <c r="MB15" i="1"/>
  <c r="MB11" i="1"/>
  <c r="MB7" i="1"/>
  <c r="MA34" i="1"/>
  <c r="MA30" i="1"/>
  <c r="MA26" i="1"/>
  <c r="MA22" i="1"/>
  <c r="MA18" i="1"/>
  <c r="MA14" i="1"/>
  <c r="MA10" i="1"/>
  <c r="MA6" i="1"/>
  <c r="LY34" i="1"/>
  <c r="LY30" i="1"/>
  <c r="BG7" i="1"/>
  <c r="AY29" i="1"/>
  <c r="AS13" i="1"/>
  <c r="AO16" i="1"/>
  <c r="AJ22" i="1"/>
  <c r="AI28" i="1"/>
  <c r="AD12" i="1"/>
  <c r="AC13" i="1"/>
  <c r="Z5" i="1"/>
  <c r="X12" i="1"/>
  <c r="Y21" i="1"/>
  <c r="S18" i="1"/>
  <c r="S30" i="1"/>
  <c r="S33" i="1"/>
  <c r="P27" i="1"/>
  <c r="Q31" i="1"/>
  <c r="L9" i="1"/>
  <c r="K8" i="1"/>
  <c r="N27" i="1"/>
  <c r="O13" i="1"/>
  <c r="J5" i="1"/>
  <c r="I4" i="1"/>
  <c r="F4" i="1"/>
  <c r="D5" i="1"/>
  <c r="E6" i="1"/>
  <c r="PJ26" i="1"/>
  <c r="PI6" i="1"/>
  <c r="PH14" i="1"/>
  <c r="PJ31" i="1"/>
  <c r="PI21" i="1"/>
  <c r="PF21" i="1"/>
  <c r="PE10" i="1"/>
  <c r="PC32" i="1"/>
  <c r="PC10" i="1"/>
  <c r="PE31" i="1"/>
  <c r="PD31" i="1"/>
  <c r="PA32" i="1"/>
  <c r="PA11" i="1"/>
  <c r="OZ7" i="1"/>
  <c r="OY4" i="1"/>
  <c r="OX19" i="1"/>
  <c r="PA21" i="1"/>
  <c r="OZ21" i="1"/>
  <c r="OY23" i="1"/>
  <c r="OV28" i="1"/>
  <c r="OU29" i="1"/>
  <c r="OT25" i="1"/>
  <c r="OS29" i="1"/>
  <c r="OS13" i="1"/>
  <c r="OV12" i="1"/>
  <c r="OU13" i="1"/>
  <c r="OT14" i="1"/>
  <c r="OQ24" i="1"/>
  <c r="OQ8" i="1"/>
  <c r="OP23" i="1"/>
  <c r="OO28" i="1"/>
  <c r="OO12" i="1"/>
  <c r="ON27" i="1"/>
  <c r="ON11" i="1"/>
  <c r="OP6" i="1"/>
  <c r="OL20" i="1"/>
  <c r="OL4" i="1"/>
  <c r="OK19" i="1"/>
  <c r="OK6" i="1"/>
  <c r="OJ26" i="1"/>
  <c r="OJ15" i="1"/>
  <c r="OJ5" i="1"/>
  <c r="OI25" i="1"/>
  <c r="OI14" i="1"/>
  <c r="OI4" i="1"/>
  <c r="OG24" i="1"/>
  <c r="OG13" i="1"/>
  <c r="OD26" i="1"/>
  <c r="OF30" i="1"/>
  <c r="OF19" i="1"/>
  <c r="OF11" i="1"/>
  <c r="OE12" i="1"/>
  <c r="OD31" i="1"/>
  <c r="OD14" i="1"/>
  <c r="OE31" i="1"/>
  <c r="OE23" i="1"/>
  <c r="OE15" i="1"/>
  <c r="OD27" i="1"/>
  <c r="NZ33" i="1"/>
  <c r="NZ25" i="1"/>
  <c r="NZ17" i="1"/>
  <c r="NZ9" i="1"/>
  <c r="OB7" i="1"/>
  <c r="OA19" i="1"/>
  <c r="NY34" i="1"/>
  <c r="NY26" i="1"/>
  <c r="NY18" i="1"/>
  <c r="NY10" i="1"/>
  <c r="OB33" i="1"/>
  <c r="OB25" i="1"/>
  <c r="OB17" i="1"/>
  <c r="OB6" i="1"/>
  <c r="OA24" i="1"/>
  <c r="OA9" i="1"/>
  <c r="NW29" i="1"/>
  <c r="NW21" i="1"/>
  <c r="NW13" i="1"/>
  <c r="NW5" i="1"/>
  <c r="NV28" i="1"/>
  <c r="NV20" i="1"/>
  <c r="NV12" i="1"/>
  <c r="NV4" i="1"/>
  <c r="NU27" i="1"/>
  <c r="NU19" i="1"/>
  <c r="NU11" i="1"/>
  <c r="NT20" i="1"/>
  <c r="NT12" i="1"/>
  <c r="NT4" i="1"/>
  <c r="NT27" i="1"/>
  <c r="NR33" i="1"/>
  <c r="NR25" i="1"/>
  <c r="NR17" i="1"/>
  <c r="NR9" i="1"/>
  <c r="NP27" i="1"/>
  <c r="NQ34" i="1"/>
  <c r="NQ26" i="1"/>
  <c r="NQ18" i="1"/>
  <c r="NQ10" i="1"/>
  <c r="NP30" i="1"/>
  <c r="NP12" i="1"/>
  <c r="NO30" i="1"/>
  <c r="NO22" i="1"/>
  <c r="NO14" i="1"/>
  <c r="NO6" i="1"/>
  <c r="NP15" i="1"/>
  <c r="NM29" i="1"/>
  <c r="NM21" i="1"/>
  <c r="NM13" i="1"/>
  <c r="NM5" i="1"/>
  <c r="NL22" i="1"/>
  <c r="NL6" i="1"/>
  <c r="NK22" i="1"/>
  <c r="NK6" i="1"/>
  <c r="NJ28" i="1"/>
  <c r="NJ20" i="1"/>
  <c r="NJ12" i="1"/>
  <c r="NJ4" i="1"/>
  <c r="NL18" i="1"/>
  <c r="NK33" i="1"/>
  <c r="NK17" i="1"/>
  <c r="NH33" i="1"/>
  <c r="NH25" i="1"/>
  <c r="NH14" i="1"/>
  <c r="NG28" i="1"/>
  <c r="NG11" i="1"/>
  <c r="NF26" i="1"/>
  <c r="NF9" i="1"/>
  <c r="NE29" i="1"/>
  <c r="NE21" i="1"/>
  <c r="NE13" i="1"/>
  <c r="NE5" i="1"/>
  <c r="NH8" i="1"/>
  <c r="NG23" i="1"/>
  <c r="NG8" i="1"/>
  <c r="NF23" i="1"/>
  <c r="NF8" i="1"/>
  <c r="NC29" i="1"/>
  <c r="NC21" i="1"/>
  <c r="NC13" i="1"/>
  <c r="NC5" i="1"/>
  <c r="NB28" i="1"/>
  <c r="NB20" i="1"/>
  <c r="NB12" i="1"/>
  <c r="NB4" i="1"/>
  <c r="MZ20" i="1"/>
  <c r="MZ4" i="1"/>
  <c r="NA27" i="1"/>
  <c r="NA19" i="1"/>
  <c r="NA11" i="1"/>
  <c r="MZ34" i="1"/>
  <c r="MZ17" i="1"/>
  <c r="MX33" i="1"/>
  <c r="MX25" i="1"/>
  <c r="MX17" i="1"/>
  <c r="MX4" i="1"/>
  <c r="MW20" i="1"/>
  <c r="MV34" i="1"/>
  <c r="MV20" i="1"/>
  <c r="MV4" i="1"/>
  <c r="MU27" i="1"/>
  <c r="MU19" i="1"/>
  <c r="MU11" i="1"/>
  <c r="MX12" i="1"/>
  <c r="MW28" i="1"/>
  <c r="MW11" i="1"/>
  <c r="MV26" i="1"/>
  <c r="MV9" i="1"/>
  <c r="MS29" i="1"/>
  <c r="MS21" i="1"/>
  <c r="MS13" i="1"/>
  <c r="MS5" i="1"/>
  <c r="MQ4" i="1"/>
  <c r="MP17" i="1"/>
  <c r="MR33" i="1"/>
  <c r="MR25" i="1"/>
  <c r="MR17" i="1"/>
  <c r="MR9" i="1"/>
  <c r="MQ32" i="1"/>
  <c r="MQ24" i="1"/>
  <c r="MQ15" i="1"/>
  <c r="MP31" i="1"/>
  <c r="MP16" i="1"/>
  <c r="MN33" i="1"/>
  <c r="MN25" i="1"/>
  <c r="MN17" i="1"/>
  <c r="MN9" i="1"/>
  <c r="MM32" i="1"/>
  <c r="MM24" i="1"/>
  <c r="MM16" i="1"/>
  <c r="MM8" i="1"/>
  <c r="ML29" i="1"/>
  <c r="ML21" i="1"/>
  <c r="ML13" i="1"/>
  <c r="ML5" i="1"/>
  <c r="MK28" i="1"/>
  <c r="MK20" i="1"/>
  <c r="MK12" i="1"/>
  <c r="MK4" i="1"/>
  <c r="MI29" i="1"/>
  <c r="MI21" i="1"/>
  <c r="MI13" i="1"/>
  <c r="MI5" i="1"/>
  <c r="MH28" i="1"/>
  <c r="MH20" i="1"/>
  <c r="MH6" i="1"/>
  <c r="MG28" i="1"/>
  <c r="MG20" i="1"/>
  <c r="MG12" i="1"/>
  <c r="MG4" i="1"/>
  <c r="MF27" i="1"/>
  <c r="MF19" i="1"/>
  <c r="MF11" i="1"/>
  <c r="MH18" i="1"/>
  <c r="MD33" i="1"/>
  <c r="MD25" i="1"/>
  <c r="MD17" i="1"/>
  <c r="MD9" i="1"/>
  <c r="MC32" i="1"/>
  <c r="MC24" i="1"/>
  <c r="MC16" i="1"/>
  <c r="MC8" i="1"/>
  <c r="MB30" i="1"/>
  <c r="MB22" i="1"/>
  <c r="MB14" i="1"/>
  <c r="MB6" i="1"/>
  <c r="MA29" i="1"/>
  <c r="MA21" i="1"/>
  <c r="MA13" i="1"/>
  <c r="MA5" i="1"/>
  <c r="LY32" i="1"/>
  <c r="LY27" i="1"/>
  <c r="LY23" i="1"/>
  <c r="LY19" i="1"/>
  <c r="LY15" i="1"/>
  <c r="LY11" i="1"/>
  <c r="LY7" i="1"/>
  <c r="LW11" i="1"/>
  <c r="LV34" i="1"/>
  <c r="LV25" i="1"/>
  <c r="LV17" i="1"/>
  <c r="LV8" i="1"/>
  <c r="LX33" i="1"/>
  <c r="LX29" i="1"/>
  <c r="LX25" i="1"/>
  <c r="LX21" i="1"/>
  <c r="LX17" i="1"/>
  <c r="LX13" i="1"/>
  <c r="LX9" i="1"/>
  <c r="LX5" i="1"/>
  <c r="LW32" i="1"/>
  <c r="LW28" i="1"/>
  <c r="LW24" i="1"/>
  <c r="LW20" i="1"/>
  <c r="LW16" i="1"/>
  <c r="LW12" i="1"/>
  <c r="LW4" i="1"/>
  <c r="LV28" i="1"/>
  <c r="LV20" i="1"/>
  <c r="LV12" i="1"/>
  <c r="LV5" i="1"/>
  <c r="LT31" i="1"/>
  <c r="LT27" i="1"/>
  <c r="LT23" i="1"/>
  <c r="LT19" i="1"/>
  <c r="LT15" i="1"/>
  <c r="LT11" i="1"/>
  <c r="LT7" i="1"/>
  <c r="LS34" i="1"/>
  <c r="LS30" i="1"/>
  <c r="LS26" i="1"/>
  <c r="LS22" i="1"/>
  <c r="LS18" i="1"/>
  <c r="LS14" i="1"/>
  <c r="LS7" i="1"/>
  <c r="LR32" i="1"/>
  <c r="LR28" i="1"/>
  <c r="LR24" i="1"/>
  <c r="LR20" i="1"/>
  <c r="LR16" i="1"/>
  <c r="LR12" i="1"/>
  <c r="LR8" i="1"/>
  <c r="LR4" i="1"/>
  <c r="LQ31" i="1"/>
  <c r="LQ27" i="1"/>
  <c r="LQ23" i="1"/>
  <c r="LQ19" i="1"/>
  <c r="LQ15" i="1"/>
  <c r="LQ11" i="1"/>
  <c r="LQ7" i="1"/>
  <c r="LS12" i="1"/>
  <c r="LS4" i="1"/>
  <c r="LO31" i="1"/>
  <c r="LO27" i="1"/>
  <c r="LO23" i="1"/>
  <c r="LO19" i="1"/>
  <c r="LO15" i="1"/>
  <c r="LO11" i="1"/>
  <c r="LO7" i="1"/>
  <c r="LN34" i="1"/>
  <c r="LN30" i="1"/>
  <c r="LN26" i="1"/>
  <c r="LN22" i="1"/>
  <c r="LN18" i="1"/>
  <c r="LN14" i="1"/>
  <c r="LN9" i="1"/>
  <c r="LM33" i="1"/>
  <c r="LM29" i="1"/>
  <c r="LM25" i="1"/>
  <c r="LM21" i="1"/>
  <c r="LM17" i="1"/>
  <c r="LM13" i="1"/>
  <c r="LM9" i="1"/>
  <c r="LM5" i="1"/>
  <c r="LL32" i="1"/>
  <c r="LL28" i="1"/>
  <c r="LL24" i="1"/>
  <c r="LL20" i="1"/>
  <c r="LL16" i="1"/>
  <c r="LL12" i="1"/>
  <c r="LL8" i="1"/>
  <c r="LL4" i="1"/>
  <c r="LN4" i="1"/>
  <c r="LJ31" i="1"/>
  <c r="LJ27" i="1"/>
  <c r="LJ23" i="1"/>
  <c r="LJ19" i="1"/>
  <c r="LJ15" i="1"/>
  <c r="LJ11" i="1"/>
  <c r="LJ7" i="1"/>
  <c r="LI34" i="1"/>
  <c r="LI30" i="1"/>
  <c r="LI25" i="1"/>
  <c r="LI18" i="1"/>
  <c r="LI10" i="1"/>
  <c r="LH33" i="1"/>
  <c r="LH29" i="1"/>
  <c r="LH25" i="1"/>
  <c r="LH21" i="1"/>
  <c r="LH17" i="1"/>
  <c r="LH13" i="1"/>
  <c r="LH9" i="1"/>
  <c r="LH5" i="1"/>
  <c r="LG32" i="1"/>
  <c r="LG28" i="1"/>
  <c r="LG24" i="1"/>
  <c r="LG20" i="1"/>
  <c r="LG16" i="1"/>
  <c r="LG12" i="1"/>
  <c r="LG8" i="1"/>
  <c r="LG4" i="1"/>
  <c r="LI19" i="1"/>
  <c r="LI11" i="1"/>
  <c r="LI4" i="1"/>
  <c r="LE31" i="1"/>
  <c r="LE27" i="1"/>
  <c r="LE23" i="1"/>
  <c r="LE19" i="1"/>
  <c r="LE15" i="1"/>
  <c r="LE11" i="1"/>
  <c r="LE7" i="1"/>
  <c r="LD34" i="1"/>
  <c r="LD30" i="1"/>
  <c r="LD26" i="1"/>
  <c r="LD19" i="1"/>
  <c r="LD10" i="1"/>
  <c r="LC34" i="1"/>
  <c r="LC30" i="1"/>
  <c r="LC26" i="1"/>
  <c r="LC22" i="1"/>
  <c r="LC18" i="1"/>
  <c r="LC14" i="1"/>
  <c r="LC10" i="1"/>
  <c r="LC6" i="1"/>
  <c r="LB33" i="1"/>
  <c r="LB29" i="1"/>
  <c r="LB25" i="1"/>
  <c r="LB21" i="1"/>
  <c r="LB17" i="1"/>
  <c r="LB13" i="1"/>
  <c r="LB9" i="1"/>
  <c r="LB5" i="1"/>
  <c r="LD20" i="1"/>
  <c r="LD13" i="1"/>
  <c r="LD5" i="1"/>
  <c r="KZ31" i="1"/>
  <c r="KZ27" i="1"/>
  <c r="KZ23" i="1"/>
  <c r="KZ19" i="1"/>
  <c r="KZ15" i="1"/>
  <c r="KZ11" i="1"/>
  <c r="KZ7" i="1"/>
  <c r="KY34" i="1"/>
  <c r="KY30" i="1"/>
  <c r="KY26" i="1"/>
  <c r="KY22" i="1"/>
  <c r="KY18" i="1"/>
  <c r="KY14" i="1"/>
  <c r="KY10" i="1"/>
  <c r="KY6" i="1"/>
  <c r="KX34" i="1"/>
  <c r="KX30" i="1"/>
  <c r="KX26" i="1"/>
  <c r="KX22" i="1"/>
  <c r="KX18" i="1"/>
  <c r="KX14" i="1"/>
  <c r="KX10" i="1"/>
  <c r="KX6" i="1"/>
  <c r="KW33" i="1"/>
  <c r="KW29" i="1"/>
  <c r="KW25" i="1"/>
  <c r="KW21" i="1"/>
  <c r="KW17" i="1"/>
  <c r="KW13" i="1"/>
  <c r="KW9" i="1"/>
  <c r="KW5" i="1"/>
  <c r="KU31" i="1"/>
  <c r="KU27" i="1"/>
  <c r="KS32" i="1"/>
  <c r="KS28" i="1"/>
  <c r="KS24" i="1"/>
  <c r="KS20" i="1"/>
  <c r="KS16" i="1"/>
  <c r="KS12" i="1"/>
  <c r="KS8" i="1"/>
  <c r="KS4" i="1"/>
  <c r="KR31" i="1"/>
  <c r="KR27" i="1"/>
  <c r="KR23" i="1"/>
  <c r="KR19" i="1"/>
  <c r="KR15" i="1"/>
  <c r="KR11" i="1"/>
  <c r="KR7" i="1"/>
  <c r="KU25" i="1"/>
  <c r="KU21" i="1"/>
  <c r="KU17" i="1"/>
  <c r="KU13" i="1"/>
  <c r="KU9" i="1"/>
  <c r="KU5" i="1"/>
  <c r="KT32" i="1"/>
  <c r="KT28" i="1"/>
  <c r="KT24" i="1"/>
  <c r="KT20" i="1"/>
  <c r="KT16" i="1"/>
  <c r="KT12" i="1"/>
  <c r="KT8" i="1"/>
  <c r="KT4" i="1"/>
  <c r="KP31" i="1"/>
  <c r="KP27" i="1"/>
  <c r="KP23" i="1"/>
  <c r="KP19" i="1"/>
  <c r="KP15" i="1"/>
  <c r="KP11" i="1"/>
  <c r="KP7" i="1"/>
  <c r="KO34" i="1"/>
  <c r="KO30" i="1"/>
  <c r="KO26" i="1"/>
  <c r="KO22" i="1"/>
  <c r="KO16" i="1"/>
  <c r="KO9" i="1"/>
  <c r="KN33" i="1"/>
  <c r="KN29" i="1"/>
  <c r="KN25" i="1"/>
  <c r="KN21" i="1"/>
  <c r="KN17" i="1"/>
  <c r="KN13" i="1"/>
  <c r="KN9" i="1"/>
  <c r="KN5" i="1"/>
  <c r="KM32" i="1"/>
  <c r="KM28" i="1"/>
  <c r="KM24" i="1"/>
  <c r="KM20" i="1"/>
  <c r="KM16" i="1"/>
  <c r="KM12" i="1"/>
  <c r="KM8" i="1"/>
  <c r="KM4" i="1"/>
  <c r="KO13" i="1"/>
  <c r="KO5" i="1"/>
  <c r="KK31" i="1"/>
  <c r="KK27" i="1"/>
  <c r="KK23" i="1"/>
  <c r="KK19" i="1"/>
  <c r="KK15" i="1"/>
  <c r="KK11" i="1"/>
  <c r="KK7" i="1"/>
  <c r="KJ34" i="1"/>
  <c r="KJ30" i="1"/>
  <c r="BG5" i="1"/>
  <c r="AY28" i="1"/>
  <c r="AS12" i="1"/>
  <c r="AO15" i="1"/>
  <c r="AJ21" i="1"/>
  <c r="AI26" i="1"/>
  <c r="AD9" i="1"/>
  <c r="AC12" i="1"/>
  <c r="Z4" i="1"/>
  <c r="X10" i="1"/>
  <c r="Y19" i="1"/>
  <c r="S14" i="1"/>
  <c r="S26" i="1"/>
  <c r="S31" i="1"/>
  <c r="P25" i="1"/>
  <c r="Q25" i="1"/>
  <c r="L8" i="1"/>
  <c r="K7" i="1"/>
  <c r="N25" i="1"/>
  <c r="O9" i="1"/>
  <c r="J4" i="1"/>
  <c r="G4" i="1"/>
  <c r="F8" i="1"/>
  <c r="D6" i="1"/>
  <c r="E7" i="1"/>
  <c r="PK33" i="1"/>
  <c r="PJ12" i="1"/>
  <c r="PH32" i="1"/>
  <c r="PH10" i="1"/>
  <c r="PJ23" i="1"/>
  <c r="PI13" i="1"/>
  <c r="PF14" i="1"/>
  <c r="PD32" i="1"/>
  <c r="PC28" i="1"/>
  <c r="PC6" i="1"/>
  <c r="PE25" i="1"/>
  <c r="PD25" i="1"/>
  <c r="PA29" i="1"/>
  <c r="PA4" i="1"/>
  <c r="OY31" i="1"/>
  <c r="OX32" i="1"/>
  <c r="OX16" i="1"/>
  <c r="PA14" i="1"/>
  <c r="OZ16" i="1"/>
  <c r="OY17" i="1"/>
  <c r="OV25" i="1"/>
  <c r="OU23" i="1"/>
  <c r="OT19" i="1"/>
  <c r="OS26" i="1"/>
  <c r="OS10" i="1"/>
  <c r="OV6" i="1"/>
  <c r="OU7" i="1"/>
  <c r="OT8" i="1"/>
  <c r="OQ21" i="1"/>
  <c r="OQ5" i="1"/>
  <c r="OP17" i="1"/>
  <c r="OO25" i="1"/>
  <c r="OO9" i="1"/>
  <c r="ON24" i="1"/>
  <c r="ON8" i="1"/>
  <c r="OL33" i="1"/>
  <c r="OL17" i="1"/>
  <c r="OK32" i="1"/>
  <c r="OK16" i="1"/>
  <c r="OK4" i="1"/>
  <c r="OJ25" i="1"/>
  <c r="OJ14" i="1"/>
  <c r="OI34" i="1"/>
  <c r="OI24" i="1"/>
  <c r="OI13" i="1"/>
  <c r="OG33" i="1"/>
  <c r="OG23" i="1"/>
  <c r="OG12" i="1"/>
  <c r="OD18" i="1"/>
  <c r="OF29" i="1"/>
  <c r="OF18" i="1"/>
  <c r="OF10" i="1"/>
  <c r="OE11" i="1"/>
  <c r="OD29" i="1"/>
  <c r="OD11" i="1"/>
  <c r="OE30" i="1"/>
  <c r="OE22" i="1"/>
  <c r="OE14" i="1"/>
  <c r="OD24" i="1"/>
  <c r="NZ32" i="1"/>
  <c r="NZ24" i="1"/>
  <c r="NZ16" i="1"/>
  <c r="NZ8" i="1"/>
  <c r="OB5" i="1"/>
  <c r="OA17" i="1"/>
  <c r="NY33" i="1"/>
  <c r="NY25" i="1"/>
  <c r="NY17" i="1"/>
  <c r="NY9" i="1"/>
  <c r="OB32" i="1"/>
  <c r="OB24" i="1"/>
  <c r="OB16" i="1"/>
  <c r="OB4" i="1"/>
  <c r="OA22" i="1"/>
  <c r="OA7" i="1"/>
  <c r="NW28" i="1"/>
  <c r="NW20" i="1"/>
  <c r="NW12" i="1"/>
  <c r="NW4" i="1"/>
  <c r="NV27" i="1"/>
  <c r="NV19" i="1"/>
  <c r="NV11" i="1"/>
  <c r="NU34" i="1"/>
  <c r="NU26" i="1"/>
  <c r="NU18" i="1"/>
  <c r="NU10" i="1"/>
  <c r="NT19" i="1"/>
  <c r="NT11" i="1"/>
  <c r="NT34" i="1"/>
  <c r="NT26" i="1"/>
  <c r="NR32" i="1"/>
  <c r="NR24" i="1"/>
  <c r="NR16" i="1"/>
  <c r="NR8" i="1"/>
  <c r="NP24" i="1"/>
  <c r="NQ33" i="1"/>
  <c r="NQ25" i="1"/>
  <c r="NQ17" i="1"/>
  <c r="NQ9" i="1"/>
  <c r="NP28" i="1"/>
  <c r="NP9" i="1"/>
  <c r="NO29" i="1"/>
  <c r="NO21" i="1"/>
  <c r="NO13" i="1"/>
  <c r="NO5" i="1"/>
  <c r="NP11" i="1"/>
  <c r="NM28" i="1"/>
  <c r="NM20" i="1"/>
  <c r="NM12" i="1"/>
  <c r="NM4" i="1"/>
  <c r="NL20" i="1"/>
  <c r="NL5" i="1"/>
  <c r="NK20" i="1"/>
  <c r="NK4" i="1"/>
  <c r="NJ27" i="1"/>
  <c r="NJ19" i="1"/>
  <c r="NJ11" i="1"/>
  <c r="NL33" i="1"/>
  <c r="NL16" i="1"/>
  <c r="NK31" i="1"/>
  <c r="NK15" i="1"/>
  <c r="NH32" i="1"/>
  <c r="NH24" i="1"/>
  <c r="NH12" i="1"/>
  <c r="NG26" i="1"/>
  <c r="NG9" i="1"/>
  <c r="NF24" i="1"/>
  <c r="NF7" i="1"/>
  <c r="NE28" i="1"/>
  <c r="NE20" i="1"/>
  <c r="NE12" i="1"/>
  <c r="NE4" i="1"/>
  <c r="NH6" i="1"/>
  <c r="NG21" i="1"/>
  <c r="NG6" i="1"/>
  <c r="NF22" i="1"/>
  <c r="NF6" i="1"/>
  <c r="NC28" i="1"/>
  <c r="NC20" i="1"/>
  <c r="NC12" i="1"/>
  <c r="NC4" i="1"/>
  <c r="NB27" i="1"/>
  <c r="NB19" i="1"/>
  <c r="NB11" i="1"/>
  <c r="MZ33" i="1"/>
  <c r="MZ18" i="1"/>
  <c r="NA34" i="1"/>
  <c r="NA26" i="1"/>
  <c r="NA18" i="1"/>
  <c r="NA10" i="1"/>
  <c r="MZ32" i="1"/>
  <c r="MZ15" i="1"/>
  <c r="MX32" i="1"/>
  <c r="MX24" i="1"/>
  <c r="MX16" i="1"/>
  <c r="MW33" i="1"/>
  <c r="MW18" i="1"/>
  <c r="MV32" i="1"/>
  <c r="MV18" i="1"/>
  <c r="MU34" i="1"/>
  <c r="MU26" i="1"/>
  <c r="MU18" i="1"/>
  <c r="MU10" i="1"/>
  <c r="MX10" i="1"/>
  <c r="MW26" i="1"/>
  <c r="MW9" i="1"/>
  <c r="MV23" i="1"/>
  <c r="MV7" i="1"/>
  <c r="MS28" i="1"/>
  <c r="MS20" i="1"/>
  <c r="MS12" i="1"/>
  <c r="MS4" i="1"/>
  <c r="MP33" i="1"/>
  <c r="MP15" i="1"/>
  <c r="MR32" i="1"/>
  <c r="MR24" i="1"/>
  <c r="MR16" i="1"/>
  <c r="MR8" i="1"/>
  <c r="MQ31" i="1"/>
  <c r="MQ23" i="1"/>
  <c r="MQ13" i="1"/>
  <c r="MP30" i="1"/>
  <c r="MP14" i="1"/>
  <c r="MN32" i="1"/>
  <c r="MN24" i="1"/>
  <c r="MN16" i="1"/>
  <c r="MN8" i="1"/>
  <c r="MM31" i="1"/>
  <c r="MM23" i="1"/>
  <c r="MM15" i="1"/>
  <c r="MM6" i="1"/>
  <c r="ML28" i="1"/>
  <c r="ML20" i="1"/>
  <c r="ML12" i="1"/>
  <c r="ML4" i="1"/>
  <c r="MK27" i="1"/>
  <c r="MK19" i="1"/>
  <c r="MK11" i="1"/>
  <c r="MM7" i="1"/>
  <c r="MI28" i="1"/>
  <c r="MI20" i="1"/>
  <c r="MI12" i="1"/>
  <c r="MI4" i="1"/>
  <c r="MH27" i="1"/>
  <c r="MH19" i="1"/>
  <c r="MH4" i="1"/>
  <c r="MG27" i="1"/>
  <c r="MG19" i="1"/>
  <c r="MG11" i="1"/>
  <c r="MF34" i="1"/>
  <c r="MF26" i="1"/>
  <c r="MF18" i="1"/>
  <c r="MF10" i="1"/>
  <c r="MH15" i="1"/>
  <c r="MD32" i="1"/>
  <c r="MD24" i="1"/>
  <c r="MD16" i="1"/>
  <c r="MD8" i="1"/>
  <c r="MC31" i="1"/>
  <c r="MC23" i="1"/>
  <c r="MC15" i="1"/>
  <c r="MC7" i="1"/>
  <c r="MB29" i="1"/>
  <c r="MB21" i="1"/>
  <c r="MB13" i="1"/>
  <c r="MB5" i="1"/>
  <c r="MA28" i="1"/>
  <c r="MA20" i="1"/>
  <c r="MA12" i="1"/>
  <c r="MA4" i="1"/>
  <c r="LY31" i="1"/>
  <c r="LY26" i="1"/>
  <c r="LY22" i="1"/>
  <c r="LY18" i="1"/>
  <c r="LY14" i="1"/>
  <c r="LY10" i="1"/>
  <c r="LY6" i="1"/>
  <c r="LW9" i="1"/>
  <c r="LV31" i="1"/>
  <c r="LV23" i="1"/>
  <c r="LV15" i="1"/>
  <c r="LV6" i="1"/>
  <c r="LX32" i="1"/>
  <c r="LX28" i="1"/>
  <c r="LX24" i="1"/>
  <c r="LX20" i="1"/>
  <c r="LX16" i="1"/>
  <c r="LX12" i="1"/>
  <c r="LX8" i="1"/>
  <c r="LX4" i="1"/>
  <c r="LW31" i="1"/>
  <c r="LW27" i="1"/>
  <c r="LW23" i="1"/>
  <c r="LW19" i="1"/>
  <c r="LW15" i="1"/>
  <c r="LW10" i="1"/>
  <c r="LV33" i="1"/>
  <c r="LV26" i="1"/>
  <c r="LV18" i="1"/>
  <c r="LV10" i="1"/>
  <c r="LT34" i="1"/>
  <c r="LT30" i="1"/>
  <c r="LT26" i="1"/>
  <c r="LT22" i="1"/>
  <c r="LT18" i="1"/>
  <c r="LT14" i="1"/>
  <c r="LT10" i="1"/>
  <c r="LT6" i="1"/>
  <c r="LS33" i="1"/>
  <c r="LS29" i="1"/>
  <c r="LS25" i="1"/>
  <c r="LS21" i="1"/>
  <c r="LS17" i="1"/>
  <c r="LS13" i="1"/>
  <c r="LS5" i="1"/>
  <c r="LR31" i="1"/>
  <c r="LR27" i="1"/>
  <c r="LR23" i="1"/>
  <c r="LR19" i="1"/>
  <c r="LR15" i="1"/>
  <c r="LR11" i="1"/>
  <c r="LR7" i="1"/>
  <c r="LQ34" i="1"/>
  <c r="LQ30" i="1"/>
  <c r="LQ26" i="1"/>
  <c r="LQ22" i="1"/>
  <c r="LQ18" i="1"/>
  <c r="LQ14" i="1"/>
  <c r="LQ10" i="1"/>
  <c r="LQ6" i="1"/>
  <c r="LS10" i="1"/>
  <c r="LO34" i="1"/>
  <c r="LO30" i="1"/>
  <c r="LO26" i="1"/>
  <c r="LO22" i="1"/>
  <c r="LO18" i="1"/>
  <c r="LO14" i="1"/>
  <c r="LO10" i="1"/>
  <c r="LO6" i="1"/>
  <c r="LN33" i="1"/>
  <c r="LN29" i="1"/>
  <c r="LN25" i="1"/>
  <c r="LN21" i="1"/>
  <c r="LN17" i="1"/>
  <c r="LN13" i="1"/>
  <c r="LN7" i="1"/>
  <c r="LM32" i="1"/>
  <c r="LM28" i="1"/>
  <c r="LM24" i="1"/>
  <c r="LM20" i="1"/>
  <c r="LM16" i="1"/>
  <c r="LM12" i="1"/>
  <c r="LM8" i="1"/>
  <c r="LM4" i="1"/>
  <c r="LL31" i="1"/>
  <c r="LL27" i="1"/>
  <c r="LL23" i="1"/>
  <c r="LL19" i="1"/>
  <c r="LL15" i="1"/>
  <c r="LL11" i="1"/>
  <c r="LL7" i="1"/>
  <c r="LN10" i="1"/>
  <c r="LJ34" i="1"/>
  <c r="LJ30" i="1"/>
  <c r="LJ26" i="1"/>
  <c r="LJ22" i="1"/>
  <c r="LJ18" i="1"/>
  <c r="LJ14" i="1"/>
  <c r="LJ10" i="1"/>
  <c r="LJ6" i="1"/>
  <c r="LI33" i="1"/>
  <c r="LI29" i="1"/>
  <c r="LI24" i="1"/>
  <c r="LI16" i="1"/>
  <c r="LI7" i="1"/>
  <c r="LH32" i="1"/>
  <c r="LH28" i="1"/>
  <c r="LH24" i="1"/>
  <c r="LH20" i="1"/>
  <c r="LH16" i="1"/>
  <c r="LH12" i="1"/>
  <c r="LH8" i="1"/>
  <c r="LH4" i="1"/>
  <c r="LG31" i="1"/>
  <c r="LG27" i="1"/>
  <c r="LG23" i="1"/>
  <c r="LG19" i="1"/>
  <c r="LG15" i="1"/>
  <c r="LG11" i="1"/>
  <c r="LG7" i="1"/>
  <c r="LI26" i="1"/>
  <c r="LI17" i="1"/>
  <c r="LI9" i="1"/>
  <c r="LE34" i="1"/>
  <c r="LE30" i="1"/>
  <c r="LE26" i="1"/>
  <c r="LE22" i="1"/>
  <c r="LE18" i="1"/>
  <c r="LE14" i="1"/>
  <c r="LE10" i="1"/>
  <c r="LE6" i="1"/>
  <c r="LD33" i="1"/>
  <c r="LD29" i="1"/>
  <c r="LD24" i="1"/>
  <c r="LD17" i="1"/>
  <c r="LD8" i="1"/>
  <c r="LC33" i="1"/>
  <c r="LC29" i="1"/>
  <c r="LC25" i="1"/>
  <c r="LC21" i="1"/>
  <c r="LC17" i="1"/>
  <c r="LC13" i="1"/>
  <c r="LC9" i="1"/>
  <c r="LC5" i="1"/>
  <c r="LB32" i="1"/>
  <c r="LB28" i="1"/>
  <c r="LB24" i="1"/>
  <c r="LB20" i="1"/>
  <c r="LB16" i="1"/>
  <c r="LB12" i="1"/>
  <c r="LB8" i="1"/>
  <c r="LB4" i="1"/>
  <c r="LD18" i="1"/>
  <c r="LD11" i="1"/>
  <c r="KZ34" i="1"/>
  <c r="KZ30" i="1"/>
  <c r="KZ26" i="1"/>
  <c r="KZ22" i="1"/>
  <c r="KZ18" i="1"/>
  <c r="KZ14" i="1"/>
  <c r="KZ10" i="1"/>
  <c r="KZ6" i="1"/>
  <c r="KY33" i="1"/>
  <c r="KY29" i="1"/>
  <c r="KY25" i="1"/>
  <c r="KY21" i="1"/>
  <c r="KY17" i="1"/>
  <c r="KY13" i="1"/>
  <c r="KY9" i="1"/>
  <c r="KY5" i="1"/>
  <c r="KX33" i="1"/>
  <c r="KX29" i="1"/>
  <c r="KX25" i="1"/>
  <c r="KX21" i="1"/>
  <c r="KX17" i="1"/>
  <c r="KX13" i="1"/>
  <c r="KX9" i="1"/>
  <c r="KX5" i="1"/>
  <c r="KW32" i="1"/>
  <c r="KW28" i="1"/>
  <c r="KW24" i="1"/>
  <c r="KW20" i="1"/>
  <c r="KW16" i="1"/>
  <c r="KW12" i="1"/>
  <c r="KW8" i="1"/>
  <c r="KU34" i="1"/>
  <c r="KU30" i="1"/>
  <c r="KU26" i="1"/>
  <c r="KS31" i="1"/>
  <c r="KS27" i="1"/>
  <c r="KS23" i="1"/>
  <c r="KS19" i="1"/>
  <c r="KS15" i="1"/>
  <c r="KS11" i="1"/>
  <c r="KS7" i="1"/>
  <c r="KR34" i="1"/>
  <c r="KR30" i="1"/>
  <c r="KR26" i="1"/>
  <c r="KR22" i="1"/>
  <c r="KR18" i="1"/>
  <c r="KR14" i="1"/>
  <c r="KR10" i="1"/>
  <c r="KR6" i="1"/>
  <c r="KU24" i="1"/>
  <c r="KU20" i="1"/>
  <c r="KU16" i="1"/>
  <c r="KU12" i="1"/>
  <c r="KU8" i="1"/>
  <c r="KU4" i="1"/>
  <c r="KT31" i="1"/>
  <c r="KT27" i="1"/>
  <c r="KT23" i="1"/>
  <c r="KT19" i="1"/>
  <c r="KT15" i="1"/>
  <c r="KT11" i="1"/>
  <c r="KT7" i="1"/>
  <c r="KP34" i="1"/>
  <c r="KP30" i="1"/>
  <c r="KP26" i="1"/>
  <c r="KP22" i="1"/>
  <c r="KP18" i="1"/>
  <c r="KP14" i="1"/>
  <c r="KP10" i="1"/>
  <c r="KP6" i="1"/>
  <c r="KO33" i="1"/>
  <c r="KO29" i="1"/>
  <c r="KO25" i="1"/>
  <c r="KO21" i="1"/>
  <c r="KO14" i="1"/>
  <c r="KO7" i="1"/>
  <c r="KN32" i="1"/>
  <c r="KN28" i="1"/>
  <c r="KN24" i="1"/>
  <c r="KN20" i="1"/>
  <c r="KN16" i="1"/>
  <c r="KN12" i="1"/>
  <c r="KN8" i="1"/>
  <c r="KN4" i="1"/>
  <c r="KM31" i="1"/>
  <c r="KM27" i="1"/>
  <c r="KM23" i="1"/>
  <c r="KM19" i="1"/>
  <c r="KM15" i="1"/>
  <c r="KM11" i="1"/>
  <c r="KM7" i="1"/>
  <c r="KO19" i="1"/>
  <c r="KO11" i="1"/>
  <c r="KK34" i="1"/>
  <c r="KK30" i="1"/>
  <c r="KK26" i="1"/>
  <c r="KK22" i="1"/>
  <c r="KK18" i="1"/>
  <c r="KK14" i="1"/>
  <c r="KK10" i="1"/>
  <c r="KK6" i="1"/>
  <c r="KJ33" i="1"/>
  <c r="KJ29" i="1"/>
  <c r="KJ24" i="1"/>
  <c r="KJ16" i="1"/>
  <c r="KJ8" i="1"/>
  <c r="KI33" i="1"/>
  <c r="KI29" i="1"/>
  <c r="KI25" i="1"/>
  <c r="KI21" i="1"/>
  <c r="KI17" i="1"/>
  <c r="KI13" i="1"/>
  <c r="KI9" i="1"/>
  <c r="KI5" i="1"/>
  <c r="KH32" i="1"/>
  <c r="KH28" i="1"/>
  <c r="KH24" i="1"/>
  <c r="KH20" i="1"/>
  <c r="KH16" i="1"/>
  <c r="KH12" i="1"/>
  <c r="KH8" i="1"/>
  <c r="KH4" i="1"/>
  <c r="KJ19" i="1"/>
  <c r="KJ10" i="1"/>
  <c r="KD34" i="1"/>
  <c r="KD30" i="1"/>
  <c r="KD26" i="1"/>
  <c r="KD22" i="1"/>
  <c r="KD18" i="1"/>
  <c r="KD14" i="1"/>
  <c r="KD10" i="1"/>
  <c r="KD6" i="1"/>
  <c r="KF19" i="1"/>
  <c r="KF10" i="1"/>
  <c r="KE32" i="1"/>
  <c r="KE23" i="1"/>
  <c r="KE15" i="1"/>
  <c r="KE6" i="1"/>
  <c r="KC32" i="1"/>
  <c r="KC28" i="1"/>
  <c r="KC24" i="1"/>
  <c r="KC20" i="1"/>
  <c r="KC16" i="1"/>
  <c r="KC12" i="1"/>
  <c r="KC8" i="1"/>
  <c r="KC4" i="1"/>
  <c r="KF31" i="1"/>
  <c r="KF27" i="1"/>
  <c r="KF23" i="1"/>
  <c r="KF17" i="1"/>
  <c r="KF9" i="1"/>
  <c r="KE33" i="1"/>
  <c r="KE26" i="1"/>
  <c r="KE18" i="1"/>
  <c r="KE10" i="1"/>
  <c r="KA34" i="1"/>
  <c r="KA30" i="1"/>
  <c r="KA26" i="1"/>
  <c r="KA22" i="1"/>
  <c r="KA18" i="1"/>
  <c r="KA14" i="1"/>
  <c r="KA10" i="1"/>
  <c r="KA6" i="1"/>
  <c r="JZ33" i="1"/>
  <c r="JZ29" i="1"/>
  <c r="JZ25" i="1"/>
  <c r="JZ21" i="1"/>
  <c r="JZ17" i="1"/>
  <c r="BB16" i="1"/>
  <c r="AP21" i="1"/>
  <c r="AH22" i="1"/>
  <c r="AE5" i="1"/>
  <c r="X33" i="1"/>
  <c r="V23" i="1"/>
  <c r="T24" i="1"/>
  <c r="Q26" i="1"/>
  <c r="K24" i="1"/>
  <c r="O26" i="1"/>
  <c r="I20" i="1"/>
  <c r="F5" i="1"/>
  <c r="E22" i="1"/>
  <c r="PK15" i="1"/>
  <c r="PH21" i="1"/>
  <c r="PI33" i="1"/>
  <c r="PE24" i="1"/>
  <c r="PC17" i="1"/>
  <c r="PE9" i="1"/>
  <c r="PA20" i="1"/>
  <c r="OY14" i="1"/>
  <c r="OX8" i="1"/>
  <c r="OY32" i="1"/>
  <c r="OV9" i="1"/>
  <c r="OS34" i="1"/>
  <c r="OV21" i="1"/>
  <c r="OT24" i="1"/>
  <c r="OQ13" i="1"/>
  <c r="OO33" i="1"/>
  <c r="ON32" i="1"/>
  <c r="OP16" i="1"/>
  <c r="OL9" i="1"/>
  <c r="OK10" i="1"/>
  <c r="OJ19" i="1"/>
  <c r="OI29" i="1"/>
  <c r="OI8" i="1"/>
  <c r="OG17" i="1"/>
  <c r="OF34" i="1"/>
  <c r="OF14" i="1"/>
  <c r="OE4" i="1"/>
  <c r="OE34" i="1"/>
  <c r="OE18" i="1"/>
  <c r="OD8" i="1"/>
  <c r="NZ20" i="1"/>
  <c r="NZ4" i="1"/>
  <c r="OA8" i="1"/>
  <c r="NY21" i="1"/>
  <c r="NY5" i="1"/>
  <c r="OB20" i="1"/>
  <c r="OA29" i="1"/>
  <c r="NW32" i="1"/>
  <c r="NW16" i="1"/>
  <c r="NV31" i="1"/>
  <c r="NV15" i="1"/>
  <c r="NU30" i="1"/>
  <c r="NU14" i="1"/>
  <c r="NT15" i="1"/>
  <c r="NT30" i="1"/>
  <c r="NR28" i="1"/>
  <c r="NR12" i="1"/>
  <c r="NP10" i="1"/>
  <c r="NQ21" i="1"/>
  <c r="NQ5" i="1"/>
  <c r="NO33" i="1"/>
  <c r="NO17" i="1"/>
  <c r="NP25" i="1"/>
  <c r="NM24" i="1"/>
  <c r="NM8" i="1"/>
  <c r="NL13" i="1"/>
  <c r="NK12" i="1"/>
  <c r="NJ23" i="1"/>
  <c r="NJ7" i="1"/>
  <c r="NL9" i="1"/>
  <c r="NK7" i="1"/>
  <c r="NH20" i="1"/>
  <c r="NG18" i="1"/>
  <c r="NF15" i="1"/>
  <c r="NE24" i="1"/>
  <c r="NE8" i="1"/>
  <c r="NG29" i="1"/>
  <c r="NF29" i="1"/>
  <c r="NC32" i="1"/>
  <c r="NC16" i="1"/>
  <c r="NB31" i="1"/>
  <c r="NB15" i="1"/>
  <c r="MZ25" i="1"/>
  <c r="NA30" i="1"/>
  <c r="NA14" i="1"/>
  <c r="MZ23" i="1"/>
  <c r="MX28" i="1"/>
  <c r="MX11" i="1"/>
  <c r="MW10" i="1"/>
  <c r="MV10" i="1"/>
  <c r="MU22" i="1"/>
  <c r="MU6" i="1"/>
  <c r="MW17" i="1"/>
  <c r="MV15" i="1"/>
  <c r="MS24" i="1"/>
  <c r="MS8" i="1"/>
  <c r="MP23" i="1"/>
  <c r="MR28" i="1"/>
  <c r="MR12" i="1"/>
  <c r="MQ27" i="1"/>
  <c r="MQ5" i="1"/>
  <c r="MP6" i="1"/>
  <c r="MN20" i="1"/>
  <c r="MN4" i="1"/>
  <c r="MM19" i="1"/>
  <c r="ML32" i="1"/>
  <c r="ML16" i="1"/>
  <c r="MK31" i="1"/>
  <c r="MK15" i="1"/>
  <c r="MI32" i="1"/>
  <c r="MI16" i="1"/>
  <c r="MH31" i="1"/>
  <c r="MH12" i="1"/>
  <c r="MG23" i="1"/>
  <c r="MG7" i="1"/>
  <c r="MF22" i="1"/>
  <c r="MF6" i="1"/>
  <c r="MD28" i="1"/>
  <c r="MD12" i="1"/>
  <c r="MC27" i="1"/>
  <c r="MC11" i="1"/>
  <c r="MB25" i="1"/>
  <c r="MB9" i="1"/>
  <c r="MA24" i="1"/>
  <c r="MA8" i="1"/>
  <c r="LY28" i="1"/>
  <c r="LY20" i="1"/>
  <c r="LY12" i="1"/>
  <c r="LY4" i="1"/>
  <c r="LV27" i="1"/>
  <c r="LV11" i="1"/>
  <c r="LX30" i="1"/>
  <c r="LX22" i="1"/>
  <c r="LX14" i="1"/>
  <c r="LX6" i="1"/>
  <c r="LW29" i="1"/>
  <c r="LW21" i="1"/>
  <c r="LW13" i="1"/>
  <c r="LV30" i="1"/>
  <c r="LV14" i="1"/>
  <c r="LT32" i="1"/>
  <c r="LT24" i="1"/>
  <c r="LT16" i="1"/>
  <c r="LT8" i="1"/>
  <c r="LS31" i="1"/>
  <c r="LS23" i="1"/>
  <c r="LS15" i="1"/>
  <c r="LR33" i="1"/>
  <c r="LR25" i="1"/>
  <c r="LR17" i="1"/>
  <c r="LR9" i="1"/>
  <c r="LQ32" i="1"/>
  <c r="LQ24" i="1"/>
  <c r="LQ16" i="1"/>
  <c r="LQ8" i="1"/>
  <c r="LS6" i="1"/>
  <c r="LO28" i="1"/>
  <c r="LO20" i="1"/>
  <c r="LO12" i="1"/>
  <c r="LO4" i="1"/>
  <c r="LN27" i="1"/>
  <c r="LN19" i="1"/>
  <c r="LN11" i="1"/>
  <c r="LM30" i="1"/>
  <c r="LM22" i="1"/>
  <c r="LM14" i="1"/>
  <c r="LM6" i="1"/>
  <c r="LL29" i="1"/>
  <c r="LL21" i="1"/>
  <c r="LL13" i="1"/>
  <c r="LL5" i="1"/>
  <c r="LJ32" i="1"/>
  <c r="LJ24" i="1"/>
  <c r="LJ16" i="1"/>
  <c r="LJ8" i="1"/>
  <c r="LI31" i="1"/>
  <c r="LI20" i="1"/>
  <c r="LH34" i="1"/>
  <c r="LH26" i="1"/>
  <c r="LH18" i="1"/>
  <c r="LH10" i="1"/>
  <c r="LG33" i="1"/>
  <c r="LG25" i="1"/>
  <c r="LG17" i="1"/>
  <c r="LG9" i="1"/>
  <c r="LI21" i="1"/>
  <c r="LI6" i="1"/>
  <c r="LE28" i="1"/>
  <c r="LE20" i="1"/>
  <c r="LE12" i="1"/>
  <c r="LE4" i="1"/>
  <c r="LD27" i="1"/>
  <c r="LD12" i="1"/>
  <c r="LC31" i="1"/>
  <c r="LC23" i="1"/>
  <c r="LC15" i="1"/>
  <c r="LC7" i="1"/>
  <c r="LB30" i="1"/>
  <c r="LB22" i="1"/>
  <c r="LB14" i="1"/>
  <c r="LB6" i="1"/>
  <c r="LD15" i="1"/>
  <c r="KZ32" i="1"/>
  <c r="KZ24" i="1"/>
  <c r="KZ16" i="1"/>
  <c r="KZ8" i="1"/>
  <c r="KY31" i="1"/>
  <c r="KY23" i="1"/>
  <c r="KY15" i="1"/>
  <c r="KY7" i="1"/>
  <c r="KX31" i="1"/>
  <c r="KX23" i="1"/>
  <c r="KX15" i="1"/>
  <c r="KX7" i="1"/>
  <c r="KW30" i="1"/>
  <c r="KW22" i="1"/>
  <c r="KW14" i="1"/>
  <c r="KW6" i="1"/>
  <c r="KU28" i="1"/>
  <c r="KS29" i="1"/>
  <c r="KS21" i="1"/>
  <c r="KS13" i="1"/>
  <c r="KS5" i="1"/>
  <c r="KR28" i="1"/>
  <c r="KR20" i="1"/>
  <c r="KR12" i="1"/>
  <c r="KR4" i="1"/>
  <c r="KU18" i="1"/>
  <c r="KU10" i="1"/>
  <c r="KT33" i="1"/>
  <c r="KT25" i="1"/>
  <c r="KT17" i="1"/>
  <c r="KT9" i="1"/>
  <c r="KP32" i="1"/>
  <c r="KP24" i="1"/>
  <c r="KP16" i="1"/>
  <c r="KP8" i="1"/>
  <c r="KO31" i="1"/>
  <c r="KO23" i="1"/>
  <c r="KO10" i="1"/>
  <c r="KN30" i="1"/>
  <c r="KN22" i="1"/>
  <c r="KN14" i="1"/>
  <c r="KN6" i="1"/>
  <c r="KM29" i="1"/>
  <c r="KM21" i="1"/>
  <c r="KM13" i="1"/>
  <c r="KM5" i="1"/>
  <c r="KO6" i="1"/>
  <c r="KK28" i="1"/>
  <c r="KK20" i="1"/>
  <c r="KK12" i="1"/>
  <c r="KK4" i="1"/>
  <c r="KJ27" i="1"/>
  <c r="KJ18" i="1"/>
  <c r="KJ6" i="1"/>
  <c r="KI31" i="1"/>
  <c r="KI26" i="1"/>
  <c r="KI20" i="1"/>
  <c r="KI15" i="1"/>
  <c r="KI10" i="1"/>
  <c r="KI4" i="1"/>
  <c r="KH30" i="1"/>
  <c r="KH25" i="1"/>
  <c r="KH19" i="1"/>
  <c r="KH14" i="1"/>
  <c r="KH9" i="1"/>
  <c r="KJ26" i="1"/>
  <c r="KJ14" i="1"/>
  <c r="KJ5" i="1"/>
  <c r="KD29" i="1"/>
  <c r="KD24" i="1"/>
  <c r="KD19" i="1"/>
  <c r="KD13" i="1"/>
  <c r="KD8" i="1"/>
  <c r="KF21" i="1"/>
  <c r="KF8" i="1"/>
  <c r="KE27" i="1"/>
  <c r="KE17" i="1"/>
  <c r="KE4" i="1"/>
  <c r="KC30" i="1"/>
  <c r="KC25" i="1"/>
  <c r="KC19" i="1"/>
  <c r="KC14" i="1"/>
  <c r="KC9" i="1"/>
  <c r="KF34" i="1"/>
  <c r="KF29" i="1"/>
  <c r="KF24" i="1"/>
  <c r="KF15" i="1"/>
  <c r="KF5" i="1"/>
  <c r="KE28" i="1"/>
  <c r="KE16" i="1"/>
  <c r="KE7" i="1"/>
  <c r="KA31" i="1"/>
  <c r="KA25" i="1"/>
  <c r="KA20" i="1"/>
  <c r="KA15" i="1"/>
  <c r="KA9" i="1"/>
  <c r="KA4" i="1"/>
  <c r="JZ30" i="1"/>
  <c r="JZ24" i="1"/>
  <c r="JZ19" i="1"/>
  <c r="JZ14" i="1"/>
  <c r="JZ9" i="1"/>
  <c r="JY33" i="1"/>
  <c r="JY29" i="1"/>
  <c r="JY25" i="1"/>
  <c r="JY21" i="1"/>
  <c r="JY17" i="1"/>
  <c r="JY13" i="1"/>
  <c r="JY9" i="1"/>
  <c r="JY5" i="1"/>
  <c r="JX32" i="1"/>
  <c r="JX28" i="1"/>
  <c r="JX24" i="1"/>
  <c r="JX20" i="1"/>
  <c r="JX16" i="1"/>
  <c r="JX12" i="1"/>
  <c r="JX8" i="1"/>
  <c r="JX4" i="1"/>
  <c r="JZ4" i="1"/>
  <c r="JV31" i="1"/>
  <c r="JV27" i="1"/>
  <c r="JV23" i="1"/>
  <c r="JV19" i="1"/>
  <c r="JV15" i="1"/>
  <c r="JV11" i="1"/>
  <c r="JV7" i="1"/>
  <c r="JU31" i="1"/>
  <c r="JU23" i="1"/>
  <c r="JU17" i="1"/>
  <c r="JU13" i="1"/>
  <c r="JU9" i="1"/>
  <c r="JU5" i="1"/>
  <c r="JT29" i="1"/>
  <c r="JT21" i="1"/>
  <c r="JT13" i="1"/>
  <c r="JT4" i="1"/>
  <c r="JS31" i="1"/>
  <c r="JS27" i="1"/>
  <c r="JS23" i="1"/>
  <c r="JS19" i="1"/>
  <c r="JS15" i="1"/>
  <c r="JS11" i="1"/>
  <c r="JS7" i="1"/>
  <c r="JV6" i="1"/>
  <c r="JU28" i="1"/>
  <c r="JU20" i="1"/>
  <c r="JT28" i="1"/>
  <c r="JT20" i="1"/>
  <c r="JT12" i="1"/>
  <c r="JT5" i="1"/>
  <c r="JQ31" i="1"/>
  <c r="JQ27" i="1"/>
  <c r="JQ23" i="1"/>
  <c r="JQ19" i="1"/>
  <c r="JQ15" i="1"/>
  <c r="JQ11" i="1"/>
  <c r="JQ7" i="1"/>
  <c r="JO17" i="1"/>
  <c r="JO8" i="1"/>
  <c r="JN29" i="1"/>
  <c r="JN21" i="1"/>
  <c r="JN13" i="1"/>
  <c r="JN4" i="1"/>
  <c r="JP31" i="1"/>
  <c r="JP27" i="1"/>
  <c r="JP23" i="1"/>
  <c r="JP19" i="1"/>
  <c r="JP15" i="1"/>
  <c r="JP11" i="1"/>
  <c r="JP7" i="1"/>
  <c r="JO34" i="1"/>
  <c r="JO30" i="1"/>
  <c r="JO26" i="1"/>
  <c r="JO22" i="1"/>
  <c r="JO18" i="1"/>
  <c r="JO11" i="1"/>
  <c r="JN34" i="1"/>
  <c r="JN28" i="1"/>
  <c r="JN20" i="1"/>
  <c r="JN12" i="1"/>
  <c r="JN5" i="1"/>
  <c r="JL31" i="1"/>
  <c r="JL27" i="1"/>
  <c r="JL23" i="1"/>
  <c r="JL19" i="1"/>
  <c r="JL15" i="1"/>
  <c r="JL11" i="1"/>
  <c r="JL7" i="1"/>
  <c r="JJ33" i="1"/>
  <c r="JJ25" i="1"/>
  <c r="JJ17" i="1"/>
  <c r="JJ9" i="1"/>
  <c r="JI32" i="1"/>
  <c r="JI24" i="1"/>
  <c r="JI16" i="1"/>
  <c r="JI8" i="1"/>
  <c r="JK33" i="1"/>
  <c r="JK29" i="1"/>
  <c r="JK25" i="1"/>
  <c r="JK21" i="1"/>
  <c r="JK17" i="1"/>
  <c r="JK13" i="1"/>
  <c r="JK9" i="1"/>
  <c r="JK5" i="1"/>
  <c r="JJ30" i="1"/>
  <c r="JJ22" i="1"/>
  <c r="JJ14" i="1"/>
  <c r="JJ6" i="1"/>
  <c r="JI29" i="1"/>
  <c r="JI21" i="1"/>
  <c r="JI13" i="1"/>
  <c r="JI5" i="1"/>
  <c r="JG31" i="1"/>
  <c r="JG27" i="1"/>
  <c r="JG23" i="1"/>
  <c r="JG19" i="1"/>
  <c r="JG15" i="1"/>
  <c r="JG11" i="1"/>
  <c r="JG7" i="1"/>
  <c r="JF4" i="1"/>
  <c r="JE26" i="1"/>
  <c r="JE19" i="1"/>
  <c r="JE11" i="1"/>
  <c r="JD34" i="1"/>
  <c r="JD26" i="1"/>
  <c r="JD18" i="1"/>
  <c r="JD10" i="1"/>
  <c r="JF34" i="1"/>
  <c r="JF30" i="1"/>
  <c r="JF26" i="1"/>
  <c r="JF22" i="1"/>
  <c r="JF18" i="1"/>
  <c r="JF14" i="1"/>
  <c r="JF10" i="1"/>
  <c r="JF6" i="1"/>
  <c r="JE31" i="1"/>
  <c r="JE22" i="1"/>
  <c r="JE14" i="1"/>
  <c r="JE6" i="1"/>
  <c r="JD29" i="1"/>
  <c r="JD21" i="1"/>
  <c r="JD13" i="1"/>
  <c r="JD5" i="1"/>
  <c r="JB31" i="1"/>
  <c r="JB27" i="1"/>
  <c r="JB23" i="1"/>
  <c r="JB19" i="1"/>
  <c r="JB12" i="1"/>
  <c r="JA34" i="1"/>
  <c r="JA27" i="1"/>
  <c r="JA19" i="1"/>
  <c r="JA11" i="1"/>
  <c r="JA4" i="1"/>
  <c r="IZ27" i="1"/>
  <c r="IZ19" i="1"/>
  <c r="IZ11" i="1"/>
  <c r="IY34" i="1"/>
  <c r="IY30" i="1"/>
  <c r="IY26" i="1"/>
  <c r="IY22" i="1"/>
  <c r="IY18" i="1"/>
  <c r="IY14" i="1"/>
  <c r="IY10" i="1"/>
  <c r="IY6" i="1"/>
  <c r="JB15" i="1"/>
  <c r="JB8" i="1"/>
  <c r="JA30" i="1"/>
  <c r="JA22" i="1"/>
  <c r="JA14" i="1"/>
  <c r="JA5" i="1"/>
  <c r="IZ28" i="1"/>
  <c r="IZ20" i="1"/>
  <c r="IZ12" i="1"/>
  <c r="IZ4" i="1"/>
  <c r="IW31" i="1"/>
  <c r="IW27" i="1"/>
  <c r="IW23" i="1"/>
  <c r="IW19" i="1"/>
  <c r="IW15" i="1"/>
  <c r="IW11" i="1"/>
  <c r="IW7" i="1"/>
  <c r="IV34" i="1"/>
  <c r="IV30" i="1"/>
  <c r="IV26" i="1"/>
  <c r="IV22" i="1"/>
  <c r="IV18" i="1"/>
  <c r="IV14" i="1"/>
  <c r="IV10" i="1"/>
  <c r="IV6" i="1"/>
  <c r="IU33" i="1"/>
  <c r="IU29" i="1"/>
  <c r="IU25" i="1"/>
  <c r="IU21" i="1"/>
  <c r="IU17" i="1"/>
  <c r="IU13" i="1"/>
  <c r="IU9" i="1"/>
  <c r="IU5" i="1"/>
  <c r="IT32" i="1"/>
  <c r="IT28" i="1"/>
  <c r="IT24" i="1"/>
  <c r="IT20" i="1"/>
  <c r="IT16" i="1"/>
  <c r="IT12" i="1"/>
  <c r="IT8" i="1"/>
  <c r="IT4" i="1"/>
  <c r="IR31" i="1"/>
  <c r="IR27" i="1"/>
  <c r="IR23" i="1"/>
  <c r="IR19" i="1"/>
  <c r="IR15" i="1"/>
  <c r="IR11" i="1"/>
  <c r="IR7" i="1"/>
  <c r="IQ34" i="1"/>
  <c r="IQ30" i="1"/>
  <c r="IQ23" i="1"/>
  <c r="IQ14" i="1"/>
  <c r="IQ6" i="1"/>
  <c r="IP32" i="1"/>
  <c r="IP28" i="1"/>
  <c r="IP24" i="1"/>
  <c r="IP20" i="1"/>
  <c r="IP16" i="1"/>
  <c r="IP12" i="1"/>
  <c r="IP8" i="1"/>
  <c r="IP4" i="1"/>
  <c r="IO31" i="1"/>
  <c r="IO27" i="1"/>
  <c r="IO23" i="1"/>
  <c r="IO19" i="1"/>
  <c r="IO15" i="1"/>
  <c r="IO11" i="1"/>
  <c r="IO7" i="1"/>
  <c r="IQ29" i="1"/>
  <c r="IQ20" i="1"/>
  <c r="IQ13" i="1"/>
  <c r="IQ5" i="1"/>
  <c r="IM31" i="1"/>
  <c r="IM27" i="1"/>
  <c r="IM23" i="1"/>
  <c r="IM19" i="1"/>
  <c r="IM15" i="1"/>
  <c r="IM11" i="1"/>
  <c r="IM7" i="1"/>
  <c r="IL34" i="1"/>
  <c r="IL28" i="1"/>
  <c r="IL20" i="1"/>
  <c r="IL12" i="1"/>
  <c r="IL4" i="1"/>
  <c r="IK31" i="1"/>
  <c r="IK27" i="1"/>
  <c r="IK23" i="1"/>
  <c r="IK19" i="1"/>
  <c r="IK15" i="1"/>
  <c r="IK11" i="1"/>
  <c r="IK7" i="1"/>
  <c r="IJ34" i="1"/>
  <c r="IJ30" i="1"/>
  <c r="IJ26" i="1"/>
  <c r="IJ22" i="1"/>
  <c r="IJ18" i="1"/>
  <c r="IJ14" i="1"/>
  <c r="IJ10" i="1"/>
  <c r="IJ6" i="1"/>
  <c r="IL29" i="1"/>
  <c r="IL21" i="1"/>
  <c r="IL13" i="1"/>
  <c r="IL5" i="1"/>
  <c r="IH31" i="1"/>
  <c r="IH27" i="1"/>
  <c r="IH23" i="1"/>
  <c r="IH19" i="1"/>
  <c r="IH15" i="1"/>
  <c r="IH11" i="1"/>
  <c r="IH5" i="1"/>
  <c r="IG26" i="1"/>
  <c r="IG17" i="1"/>
  <c r="IG8" i="1"/>
  <c r="IF32" i="1"/>
  <c r="IF28" i="1"/>
  <c r="IF24" i="1"/>
  <c r="IF20" i="1"/>
  <c r="IF16" i="1"/>
  <c r="IF12" i="1"/>
  <c r="IF8" i="1"/>
  <c r="IF4" i="1"/>
  <c r="IG28" i="1"/>
  <c r="IG14" i="1"/>
  <c r="IE34" i="1"/>
  <c r="IE30" i="1"/>
  <c r="IE26" i="1"/>
  <c r="IE22" i="1"/>
  <c r="IE18" i="1"/>
  <c r="IE14" i="1"/>
  <c r="IE10" i="1"/>
  <c r="IE6" i="1"/>
  <c r="IG34" i="1"/>
  <c r="IG19" i="1"/>
  <c r="IG5" i="1"/>
  <c r="IC31" i="1"/>
  <c r="IA34" i="1"/>
  <c r="IA30" i="1"/>
  <c r="IA26" i="1"/>
  <c r="IA22" i="1"/>
  <c r="IA18" i="1"/>
  <c r="IA14" i="1"/>
  <c r="IA10" i="1"/>
  <c r="IA6" i="1"/>
  <c r="HZ33" i="1"/>
  <c r="HZ29" i="1"/>
  <c r="HZ25" i="1"/>
  <c r="HZ21" i="1"/>
  <c r="HZ17" i="1"/>
  <c r="HZ13" i="1"/>
  <c r="HZ9" i="1"/>
  <c r="HZ5" i="1"/>
  <c r="IC25" i="1"/>
  <c r="IC21" i="1"/>
  <c r="IC17" i="1"/>
  <c r="IC13" i="1"/>
  <c r="IC9" i="1"/>
  <c r="IC5" i="1"/>
  <c r="IB32" i="1"/>
  <c r="IB28" i="1"/>
  <c r="IB24" i="1"/>
  <c r="IB20" i="1"/>
  <c r="IB16" i="1"/>
  <c r="IB12" i="1"/>
  <c r="IB8" i="1"/>
  <c r="IB4" i="1"/>
  <c r="HX31" i="1"/>
  <c r="HX27" i="1"/>
  <c r="HX23" i="1"/>
  <c r="HX19" i="1"/>
  <c r="HX15" i="1"/>
  <c r="HX11" i="1"/>
  <c r="HX7" i="1"/>
  <c r="HV28" i="1"/>
  <c r="HV18" i="1"/>
  <c r="HV9" i="1"/>
  <c r="HU29" i="1"/>
  <c r="HU17" i="1"/>
  <c r="HW34" i="1"/>
  <c r="HW30" i="1"/>
  <c r="HW26" i="1"/>
  <c r="HW22" i="1"/>
  <c r="HW18" i="1"/>
  <c r="HW14" i="1"/>
  <c r="HW10" i="1"/>
  <c r="HW6" i="1"/>
  <c r="HV33" i="1"/>
  <c r="HV29" i="1"/>
  <c r="HV22" i="1"/>
  <c r="HV15" i="1"/>
  <c r="HV8" i="1"/>
  <c r="HU32" i="1"/>
  <c r="HU25" i="1"/>
  <c r="HU15" i="1"/>
  <c r="HU7" i="1"/>
  <c r="HU19" i="1"/>
  <c r="HU5" i="1"/>
  <c r="HS31" i="1"/>
  <c r="HS27" i="1"/>
  <c r="HS23" i="1"/>
  <c r="HS19" i="1"/>
  <c r="HS15" i="1"/>
  <c r="HS11" i="1"/>
  <c r="HS7" i="1"/>
  <c r="HR34" i="1"/>
  <c r="HR30" i="1"/>
  <c r="HR26" i="1"/>
  <c r="HR21" i="1"/>
  <c r="HR13" i="1"/>
  <c r="HR4" i="1"/>
  <c r="HQ31" i="1"/>
  <c r="HQ27" i="1"/>
  <c r="HQ23" i="1"/>
  <c r="HQ19" i="1"/>
  <c r="HQ15" i="1"/>
  <c r="HQ11" i="1"/>
  <c r="HQ7" i="1"/>
  <c r="HP34" i="1"/>
  <c r="HP30" i="1"/>
  <c r="HP26" i="1"/>
  <c r="HP22" i="1"/>
  <c r="HP18" i="1"/>
  <c r="HP14" i="1"/>
  <c r="HP10" i="1"/>
  <c r="HP6" i="1"/>
  <c r="HR20" i="1"/>
  <c r="HR12" i="1"/>
  <c r="HR5" i="1"/>
  <c r="HN31" i="1"/>
  <c r="HN27" i="1"/>
  <c r="HN23" i="1"/>
  <c r="HN19" i="1"/>
  <c r="HN15" i="1"/>
  <c r="HN11" i="1"/>
  <c r="HN7" i="1"/>
  <c r="HM34" i="1"/>
  <c r="HM30" i="1"/>
  <c r="HM26" i="1"/>
  <c r="HM22" i="1"/>
  <c r="HM18" i="1"/>
  <c r="HM14" i="1"/>
  <c r="HM10" i="1"/>
  <c r="HM6" i="1"/>
  <c r="HL33" i="1"/>
  <c r="HL29" i="1"/>
  <c r="HL25" i="1"/>
  <c r="HL21" i="1"/>
  <c r="HL17" i="1"/>
  <c r="HL13" i="1"/>
  <c r="HL9" i="1"/>
  <c r="HL5" i="1"/>
  <c r="HK32" i="1"/>
  <c r="HK28" i="1"/>
  <c r="HK24" i="1"/>
  <c r="HK20" i="1"/>
  <c r="HK16" i="1"/>
  <c r="HK12" i="1"/>
  <c r="HK8" i="1"/>
  <c r="HK4" i="1"/>
  <c r="HI31" i="1"/>
  <c r="HI27" i="1"/>
  <c r="HI23" i="1"/>
  <c r="HI19" i="1"/>
  <c r="HI15" i="1"/>
  <c r="HI11" i="1"/>
  <c r="HI7" i="1"/>
  <c r="HG31" i="1"/>
  <c r="HG21" i="1"/>
  <c r="HG13" i="1"/>
  <c r="HG5" i="1"/>
  <c r="HF27" i="1"/>
  <c r="HF19" i="1"/>
  <c r="HF11" i="1"/>
  <c r="HH34" i="1"/>
  <c r="HH30" i="1"/>
  <c r="HH26" i="1"/>
  <c r="HH22" i="1"/>
  <c r="HH18" i="1"/>
  <c r="HH14" i="1"/>
  <c r="HH10" i="1"/>
  <c r="HH6" i="1"/>
  <c r="HG33" i="1"/>
  <c r="HG28" i="1"/>
  <c r="HG20" i="1"/>
  <c r="HG12" i="1"/>
  <c r="HG4" i="1"/>
  <c r="HF28" i="1"/>
  <c r="HF20" i="1"/>
  <c r="HF12" i="1"/>
  <c r="HF4" i="1"/>
  <c r="HD31" i="1"/>
  <c r="HD27" i="1"/>
  <c r="HD23" i="1"/>
  <c r="HD19" i="1"/>
  <c r="HD15" i="1"/>
  <c r="HD11" i="1"/>
  <c r="HD7" i="1"/>
  <c r="HC33" i="1"/>
  <c r="HC29" i="1"/>
  <c r="HC25" i="1"/>
  <c r="HC21" i="1"/>
  <c r="HC17" i="1"/>
  <c r="HC13" i="1"/>
  <c r="HC9" i="1"/>
  <c r="HC5" i="1"/>
  <c r="HB19" i="1"/>
  <c r="HB13" i="1"/>
  <c r="HB7" i="1"/>
  <c r="HA31" i="1"/>
  <c r="HA25" i="1"/>
  <c r="HA18" i="1"/>
  <c r="HA12" i="1"/>
  <c r="HA6" i="1"/>
  <c r="HB33" i="1"/>
  <c r="HB29" i="1"/>
  <c r="HB25" i="1"/>
  <c r="HB17" i="1"/>
  <c r="HB6" i="1"/>
  <c r="HA27" i="1"/>
  <c r="HA16" i="1"/>
  <c r="HA5" i="1"/>
  <c r="GY31" i="1"/>
  <c r="GY27" i="1"/>
  <c r="GY23" i="1"/>
  <c r="GY19" i="1"/>
  <c r="GY15" i="1"/>
  <c r="GY11" i="1"/>
  <c r="GY7" i="1"/>
  <c r="GX34" i="1"/>
  <c r="GX30" i="1"/>
  <c r="GX25" i="1"/>
  <c r="GX18" i="1"/>
  <c r="GX10" i="1"/>
  <c r="GW33" i="1"/>
  <c r="GW26" i="1"/>
  <c r="GW18" i="1"/>
  <c r="GW10" i="1"/>
  <c r="GV34" i="1"/>
  <c r="GV30" i="1"/>
  <c r="GV26" i="1"/>
  <c r="GV22" i="1"/>
  <c r="GV18" i="1"/>
  <c r="GV14" i="1"/>
  <c r="GV10" i="1"/>
  <c r="GV6" i="1"/>
  <c r="GX23" i="1"/>
  <c r="GX15" i="1"/>
  <c r="GX7" i="1"/>
  <c r="GW30" i="1"/>
  <c r="GW21" i="1"/>
  <c r="GW13" i="1"/>
  <c r="GW5" i="1"/>
  <c r="GT31" i="1"/>
  <c r="GT27" i="1"/>
  <c r="GT23" i="1"/>
  <c r="GT19" i="1"/>
  <c r="GT11" i="1"/>
  <c r="GS33" i="1"/>
  <c r="GS25" i="1"/>
  <c r="GS17" i="1"/>
  <c r="GS8" i="1"/>
  <c r="GR31" i="1"/>
  <c r="GR23" i="1"/>
  <c r="GR15" i="1"/>
  <c r="GR7" i="1"/>
  <c r="GQ32" i="1"/>
  <c r="GQ28" i="1"/>
  <c r="GQ24" i="1"/>
  <c r="GQ20" i="1"/>
  <c r="GQ16" i="1"/>
  <c r="GQ12" i="1"/>
  <c r="GQ8" i="1"/>
  <c r="GQ4" i="1"/>
  <c r="GT12" i="1"/>
  <c r="GT4" i="1"/>
  <c r="GS28" i="1"/>
  <c r="GS20" i="1"/>
  <c r="GS12" i="1"/>
  <c r="GS5" i="1"/>
  <c r="GR28" i="1"/>
  <c r="GR20" i="1"/>
  <c r="GR12" i="1"/>
  <c r="GR4" i="1"/>
  <c r="GO31" i="1"/>
  <c r="GO27" i="1"/>
  <c r="GO23" i="1"/>
  <c r="GO19" i="1"/>
  <c r="GO15" i="1"/>
  <c r="GO11" i="1"/>
  <c r="GO7" i="1"/>
  <c r="GM24" i="1"/>
  <c r="GM16" i="1"/>
  <c r="GM8" i="1"/>
  <c r="GL30" i="1"/>
  <c r="GL22" i="1"/>
  <c r="GL14" i="1"/>
  <c r="GL6" i="1"/>
  <c r="GN32" i="1"/>
  <c r="GN28" i="1"/>
  <c r="GN24" i="1"/>
  <c r="GN20" i="1"/>
  <c r="GN16" i="1"/>
  <c r="GN12" i="1"/>
  <c r="GN8" i="1"/>
  <c r="GN4" i="1"/>
  <c r="GM31" i="1"/>
  <c r="GM27" i="1"/>
  <c r="GM21" i="1"/>
  <c r="GM13" i="1"/>
  <c r="GM5" i="1"/>
  <c r="GL29" i="1"/>
  <c r="GL21" i="1"/>
  <c r="GL13" i="1"/>
  <c r="GL5" i="1"/>
  <c r="GJ31" i="1"/>
  <c r="GJ27" i="1"/>
  <c r="GJ23" i="1"/>
  <c r="GJ19" i="1"/>
  <c r="GJ15" i="1"/>
  <c r="GJ11" i="1"/>
  <c r="GJ7" i="1"/>
  <c r="GI34" i="1"/>
  <c r="GI30" i="1"/>
  <c r="GI24" i="1"/>
  <c r="GI16" i="1"/>
  <c r="GI8" i="1"/>
  <c r="GH33" i="1"/>
  <c r="GH29" i="1"/>
  <c r="GH25" i="1"/>
  <c r="GH21" i="1"/>
  <c r="GH17" i="1"/>
  <c r="GH13" i="1"/>
  <c r="GH9" i="1"/>
  <c r="GH5" i="1"/>
  <c r="GG32" i="1"/>
  <c r="GG28" i="1"/>
  <c r="GG24" i="1"/>
  <c r="GG20" i="1"/>
  <c r="GG16" i="1"/>
  <c r="GG12" i="1"/>
  <c r="GG8" i="1"/>
  <c r="GG4" i="1"/>
  <c r="GI21" i="1"/>
  <c r="GI13" i="1"/>
  <c r="GI5" i="1"/>
  <c r="GE31" i="1"/>
  <c r="GE27" i="1"/>
  <c r="GE23" i="1"/>
  <c r="GE19" i="1"/>
  <c r="GE15" i="1"/>
  <c r="GE11" i="1"/>
  <c r="GE7" i="1"/>
  <c r="GB4" i="1"/>
  <c r="GD31" i="1"/>
  <c r="GD27" i="1"/>
  <c r="GD23" i="1"/>
  <c r="GD19" i="1"/>
  <c r="GD15" i="1"/>
  <c r="GD11" i="1"/>
  <c r="GD7" i="1"/>
  <c r="GC27" i="1"/>
  <c r="GC20" i="1"/>
  <c r="GC14" i="1"/>
  <c r="GC8" i="1"/>
  <c r="GB32" i="1"/>
  <c r="GB26" i="1"/>
  <c r="GB20" i="1"/>
  <c r="GB13" i="1"/>
  <c r="GB7" i="1"/>
  <c r="GC32" i="1"/>
  <c r="GC28" i="1"/>
  <c r="GC18" i="1"/>
  <c r="GC7" i="1"/>
  <c r="GB28" i="1"/>
  <c r="GB17" i="1"/>
  <c r="GB5" i="1"/>
  <c r="FZ31" i="1"/>
  <c r="FZ27" i="1"/>
  <c r="FZ23" i="1"/>
  <c r="FZ19" i="1"/>
  <c r="FZ15" i="1"/>
  <c r="FZ11" i="1"/>
  <c r="FZ7" i="1"/>
  <c r="FX24" i="1"/>
  <c r="FX15" i="1"/>
  <c r="FX7" i="1"/>
  <c r="FW30" i="1"/>
  <c r="FW22" i="1"/>
  <c r="FW14" i="1"/>
  <c r="FW6" i="1"/>
  <c r="FY32" i="1"/>
  <c r="FY28" i="1"/>
  <c r="FY24" i="1"/>
  <c r="FY20" i="1"/>
  <c r="FY16" i="1"/>
  <c r="FY12" i="1"/>
  <c r="FY8" i="1"/>
  <c r="FY4" i="1"/>
  <c r="FX31" i="1"/>
  <c r="FX27" i="1"/>
  <c r="FX22" i="1"/>
  <c r="FX14" i="1"/>
  <c r="FX6" i="1"/>
  <c r="FW29" i="1"/>
  <c r="FW21" i="1"/>
  <c r="FW13" i="1"/>
  <c r="FW5" i="1"/>
  <c r="FU31" i="1"/>
  <c r="FU27" i="1"/>
  <c r="FU23" i="1"/>
  <c r="FU19" i="1"/>
  <c r="FU15" i="1"/>
  <c r="FU11" i="1"/>
  <c r="FU7" i="1"/>
  <c r="FR30" i="1"/>
  <c r="FR22" i="1"/>
  <c r="FR12" i="1"/>
  <c r="FR4" i="1"/>
  <c r="FT31" i="1"/>
  <c r="FT27" i="1"/>
  <c r="FT23" i="1"/>
  <c r="FT19" i="1"/>
  <c r="FT15" i="1"/>
  <c r="FT11" i="1"/>
  <c r="FT7" i="1"/>
  <c r="FR33" i="1"/>
  <c r="FR21" i="1"/>
  <c r="FR7" i="1"/>
  <c r="FS31" i="1"/>
  <c r="FS27" i="1"/>
  <c r="FS23" i="1"/>
  <c r="FS19" i="1"/>
  <c r="FS15" i="1"/>
  <c r="FS11" i="1"/>
  <c r="BB15" i="1"/>
  <c r="AP20" i="1"/>
  <c r="AH20" i="1"/>
  <c r="AE4" i="1"/>
  <c r="X32" i="1"/>
  <c r="V21" i="1"/>
  <c r="T23" i="1"/>
  <c r="Q24" i="1"/>
  <c r="K23" i="1"/>
  <c r="O24" i="1"/>
  <c r="I19" i="1"/>
  <c r="F9" i="1"/>
  <c r="E23" i="1"/>
  <c r="PI26" i="1"/>
  <c r="PH4" i="1"/>
  <c r="PF32" i="1"/>
  <c r="PD18" i="1"/>
  <c r="PF15" i="1"/>
  <c r="PD15" i="1"/>
  <c r="OZ24" i="1"/>
  <c r="OX27" i="1"/>
  <c r="PA5" i="1"/>
  <c r="OY7" i="1"/>
  <c r="OU12" i="1"/>
  <c r="OS21" i="1"/>
  <c r="OU28" i="1"/>
  <c r="OQ32" i="1"/>
  <c r="OP31" i="1"/>
  <c r="OO20" i="1"/>
  <c r="ON19" i="1"/>
  <c r="OL28" i="1"/>
  <c r="OK27" i="1"/>
  <c r="OJ31" i="1"/>
  <c r="OJ10" i="1"/>
  <c r="OI20" i="1"/>
  <c r="OG29" i="1"/>
  <c r="OG8" i="1"/>
  <c r="OF25" i="1"/>
  <c r="OF7" i="1"/>
  <c r="OD23" i="1"/>
  <c r="OE27" i="1"/>
  <c r="OE8" i="1"/>
  <c r="NZ29" i="1"/>
  <c r="NZ13" i="1"/>
  <c r="OA28" i="1"/>
  <c r="NY30" i="1"/>
  <c r="NY14" i="1"/>
  <c r="OB29" i="1"/>
  <c r="OB13" i="1"/>
  <c r="OA16" i="1"/>
  <c r="NW25" i="1"/>
  <c r="NW9" i="1"/>
  <c r="NV24" i="1"/>
  <c r="NV8" i="1"/>
  <c r="NU23" i="1"/>
  <c r="NU7" i="1"/>
  <c r="NT8" i="1"/>
  <c r="NT23" i="1"/>
  <c r="NR21" i="1"/>
  <c r="NR5" i="1"/>
  <c r="NQ30" i="1"/>
  <c r="NQ14" i="1"/>
  <c r="NP21" i="1"/>
  <c r="NO26" i="1"/>
  <c r="NO10" i="1"/>
  <c r="NM33" i="1"/>
  <c r="NM17" i="1"/>
  <c r="NL30" i="1"/>
  <c r="NK30" i="1"/>
  <c r="NJ32" i="1"/>
  <c r="NJ16" i="1"/>
  <c r="NL27" i="1"/>
  <c r="NK25" i="1"/>
  <c r="NH29" i="1"/>
  <c r="NH5" i="1"/>
  <c r="NF34" i="1"/>
  <c r="NE33" i="1"/>
  <c r="NE17" i="1"/>
  <c r="NH15" i="1"/>
  <c r="NG16" i="1"/>
  <c r="NF16" i="1"/>
  <c r="NC25" i="1"/>
  <c r="NC9" i="1"/>
  <c r="NB24" i="1"/>
  <c r="NB8" i="1"/>
  <c r="MZ12" i="1"/>
  <c r="NA23" i="1"/>
  <c r="NA7" i="1"/>
  <c r="MZ9" i="1"/>
  <c r="MX21" i="1"/>
  <c r="MW27" i="1"/>
  <c r="MV27" i="1"/>
  <c r="MU31" i="1"/>
  <c r="MU15" i="1"/>
  <c r="MX5" i="1"/>
  <c r="MW4" i="1"/>
  <c r="MS33" i="1"/>
  <c r="MS17" i="1"/>
  <c r="MQ11" i="1"/>
  <c r="MP9" i="1"/>
  <c r="MR21" i="1"/>
  <c r="MR5" i="1"/>
  <c r="MQ20" i="1"/>
  <c r="MP24" i="1"/>
  <c r="MN29" i="1"/>
  <c r="MN13" i="1"/>
  <c r="MM28" i="1"/>
  <c r="MM12" i="1"/>
  <c r="ML25" i="1"/>
  <c r="ML9" i="1"/>
  <c r="MK24" i="1"/>
  <c r="MK8" i="1"/>
  <c r="MI25" i="1"/>
  <c r="MI9" i="1"/>
  <c r="MH24" i="1"/>
  <c r="MG32" i="1"/>
  <c r="MG16" i="1"/>
  <c r="MF31" i="1"/>
  <c r="MF15" i="1"/>
  <c r="MH9" i="1"/>
  <c r="MD21" i="1"/>
  <c r="MD5" i="1"/>
  <c r="MC20" i="1"/>
  <c r="MB34" i="1"/>
  <c r="MB18" i="1"/>
  <c r="MA33" i="1"/>
  <c r="MA17" i="1"/>
  <c r="MC5" i="1"/>
  <c r="LY25" i="1"/>
  <c r="LY17" i="1"/>
  <c r="LY9" i="1"/>
  <c r="LW7" i="1"/>
  <c r="LV21" i="1"/>
  <c r="LV4" i="1"/>
  <c r="LX27" i="1"/>
  <c r="LX19" i="1"/>
  <c r="LX11" i="1"/>
  <c r="LW34" i="1"/>
  <c r="LW26" i="1"/>
  <c r="LW18" i="1"/>
  <c r="LW8" i="1"/>
  <c r="LV24" i="1"/>
  <c r="LV9" i="1"/>
  <c r="LT29" i="1"/>
  <c r="LT21" i="1"/>
  <c r="LT13" i="1"/>
  <c r="LT5" i="1"/>
  <c r="LS28" i="1"/>
  <c r="LS20" i="1"/>
  <c r="LS11" i="1"/>
  <c r="LR30" i="1"/>
  <c r="LR22" i="1"/>
  <c r="LR14" i="1"/>
  <c r="LR6" i="1"/>
  <c r="LQ29" i="1"/>
  <c r="LQ21" i="1"/>
  <c r="LQ13" i="1"/>
  <c r="LQ5" i="1"/>
  <c r="LO33" i="1"/>
  <c r="LO25" i="1"/>
  <c r="LO17" i="1"/>
  <c r="LO9" i="1"/>
  <c r="LN32" i="1"/>
  <c r="LN24" i="1"/>
  <c r="LN16" i="1"/>
  <c r="LN5" i="1"/>
  <c r="LM27" i="1"/>
  <c r="LM19" i="1"/>
  <c r="LM11" i="1"/>
  <c r="LL34" i="1"/>
  <c r="LL26" i="1"/>
  <c r="LL18" i="1"/>
  <c r="LL10" i="1"/>
  <c r="LN8" i="1"/>
  <c r="LJ29" i="1"/>
  <c r="LJ21" i="1"/>
  <c r="LJ13" i="1"/>
  <c r="LJ5" i="1"/>
  <c r="LI28" i="1"/>
  <c r="LI14" i="1"/>
  <c r="LH31" i="1"/>
  <c r="LH23" i="1"/>
  <c r="LH15" i="1"/>
  <c r="LH7" i="1"/>
  <c r="LG30" i="1"/>
  <c r="LG22" i="1"/>
  <c r="LG14" i="1"/>
  <c r="LG6" i="1"/>
  <c r="LI15" i="1"/>
  <c r="LE33" i="1"/>
  <c r="LE25" i="1"/>
  <c r="LE17" i="1"/>
  <c r="LE9" i="1"/>
  <c r="LD32" i="1"/>
  <c r="LD23" i="1"/>
  <c r="LD6" i="1"/>
  <c r="LC28" i="1"/>
  <c r="LC20" i="1"/>
  <c r="LC12" i="1"/>
  <c r="LC4" i="1"/>
  <c r="LB27" i="1"/>
  <c r="LB19" i="1"/>
  <c r="LB11" i="1"/>
  <c r="LD25" i="1"/>
  <c r="LD9" i="1"/>
  <c r="KZ29" i="1"/>
  <c r="KZ21" i="1"/>
  <c r="KZ13" i="1"/>
  <c r="KZ5" i="1"/>
  <c r="KY28" i="1"/>
  <c r="KY20" i="1"/>
  <c r="KY12" i="1"/>
  <c r="KY4" i="1"/>
  <c r="KX28" i="1"/>
  <c r="KX20" i="1"/>
  <c r="KX12" i="1"/>
  <c r="KX4" i="1"/>
  <c r="KW27" i="1"/>
  <c r="KW19" i="1"/>
  <c r="KW11" i="1"/>
  <c r="KU33" i="1"/>
  <c r="KS34" i="1"/>
  <c r="KS26" i="1"/>
  <c r="KS18" i="1"/>
  <c r="KS10" i="1"/>
  <c r="KR33" i="1"/>
  <c r="KR25" i="1"/>
  <c r="KR17" i="1"/>
  <c r="KR9" i="1"/>
  <c r="KU23" i="1"/>
  <c r="KU15" i="1"/>
  <c r="KU7" i="1"/>
  <c r="KT30" i="1"/>
  <c r="KT22" i="1"/>
  <c r="KT14" i="1"/>
  <c r="KT6" i="1"/>
  <c r="KP29" i="1"/>
  <c r="KP21" i="1"/>
  <c r="KP13" i="1"/>
  <c r="KP5" i="1"/>
  <c r="KO28" i="1"/>
  <c r="KO20" i="1"/>
  <c r="KO4" i="1"/>
  <c r="KN27" i="1"/>
  <c r="KN19" i="1"/>
  <c r="KN11" i="1"/>
  <c r="KM34" i="1"/>
  <c r="KM26" i="1"/>
  <c r="KM18" i="1"/>
  <c r="KM10" i="1"/>
  <c r="KO17" i="1"/>
  <c r="KK33" i="1"/>
  <c r="KK25" i="1"/>
  <c r="KK17" i="1"/>
  <c r="KK9" i="1"/>
  <c r="KJ32" i="1"/>
  <c r="KJ25" i="1"/>
  <c r="KJ15" i="1"/>
  <c r="KJ4" i="1"/>
  <c r="KI30" i="1"/>
  <c r="KI24" i="1"/>
  <c r="KI19" i="1"/>
  <c r="KI14" i="1"/>
  <c r="KI8" i="1"/>
  <c r="KH34" i="1"/>
  <c r="KH29" i="1"/>
  <c r="KH23" i="1"/>
  <c r="KH18" i="1"/>
  <c r="KH13" i="1"/>
  <c r="KH7" i="1"/>
  <c r="KJ23" i="1"/>
  <c r="KJ12" i="1"/>
  <c r="KD33" i="1"/>
  <c r="KD28" i="1"/>
  <c r="KD23" i="1"/>
  <c r="KD17" i="1"/>
  <c r="KD12" i="1"/>
  <c r="KD7" i="1"/>
  <c r="KF16" i="1"/>
  <c r="KF6" i="1"/>
  <c r="KE25" i="1"/>
  <c r="KE13" i="1"/>
  <c r="KC34" i="1"/>
  <c r="KC29" i="1"/>
  <c r="KC23" i="1"/>
  <c r="KC18" i="1"/>
  <c r="KC13" i="1"/>
  <c r="KC7" i="1"/>
  <c r="KF33" i="1"/>
  <c r="KF28" i="1"/>
  <c r="KF22" i="1"/>
  <c r="KF13" i="1"/>
  <c r="KF4" i="1"/>
  <c r="KE24" i="1"/>
  <c r="KE14" i="1"/>
  <c r="KE5" i="1"/>
  <c r="KA29" i="1"/>
  <c r="KA24" i="1"/>
  <c r="KA19" i="1"/>
  <c r="KA13" i="1"/>
  <c r="KA8" i="1"/>
  <c r="JZ34" i="1"/>
  <c r="JZ28" i="1"/>
  <c r="JZ23" i="1"/>
  <c r="JZ18" i="1"/>
  <c r="JZ13" i="1"/>
  <c r="JZ7" i="1"/>
  <c r="JY32" i="1"/>
  <c r="JY28" i="1"/>
  <c r="JY24" i="1"/>
  <c r="JY20" i="1"/>
  <c r="JY16" i="1"/>
  <c r="JY12" i="1"/>
  <c r="JY8" i="1"/>
  <c r="JY4" i="1"/>
  <c r="JX31" i="1"/>
  <c r="JX27" i="1"/>
  <c r="JX23" i="1"/>
  <c r="JX19" i="1"/>
  <c r="JX15" i="1"/>
  <c r="JX11" i="1"/>
  <c r="JX7" i="1"/>
  <c r="JZ10" i="1"/>
  <c r="JV34" i="1"/>
  <c r="JV30" i="1"/>
  <c r="JV26" i="1"/>
  <c r="JV22" i="1"/>
  <c r="JV18" i="1"/>
  <c r="JV14" i="1"/>
  <c r="JV10" i="1"/>
  <c r="JV5" i="1"/>
  <c r="JU29" i="1"/>
  <c r="JU21" i="1"/>
  <c r="JU16" i="1"/>
  <c r="JU12" i="1"/>
  <c r="JU8" i="1"/>
  <c r="JT34" i="1"/>
  <c r="JT27" i="1"/>
  <c r="JT19" i="1"/>
  <c r="JT11" i="1"/>
  <c r="JS34" i="1"/>
  <c r="JS30" i="1"/>
  <c r="JS26" i="1"/>
  <c r="JS22" i="1"/>
  <c r="JS18" i="1"/>
  <c r="JS14" i="1"/>
  <c r="JS10" i="1"/>
  <c r="JS6" i="1"/>
  <c r="JV4" i="1"/>
  <c r="JU26" i="1"/>
  <c r="JU4" i="1"/>
  <c r="JT26" i="1"/>
  <c r="JT18" i="1"/>
  <c r="JT10" i="1"/>
  <c r="JQ34" i="1"/>
  <c r="JQ30" i="1"/>
  <c r="JQ26" i="1"/>
  <c r="JQ22" i="1"/>
  <c r="JQ18" i="1"/>
  <c r="JQ14" i="1"/>
  <c r="JQ10" i="1"/>
  <c r="JQ6" i="1"/>
  <c r="JO14" i="1"/>
  <c r="JO6" i="1"/>
  <c r="JN27" i="1"/>
  <c r="JN19" i="1"/>
  <c r="JN10" i="1"/>
  <c r="JP34" i="1"/>
  <c r="JP30" i="1"/>
  <c r="JP26" i="1"/>
  <c r="JP22" i="1"/>
  <c r="JP18" i="1"/>
  <c r="JP14" i="1"/>
  <c r="JP10" i="1"/>
  <c r="JP6" i="1"/>
  <c r="JO33" i="1"/>
  <c r="JO29" i="1"/>
  <c r="JO25" i="1"/>
  <c r="JO21" i="1"/>
  <c r="JO16" i="1"/>
  <c r="JO9" i="1"/>
  <c r="JN32" i="1"/>
  <c r="JN26" i="1"/>
  <c r="JN18" i="1"/>
  <c r="JN11" i="1"/>
  <c r="JL34" i="1"/>
  <c r="JL30" i="1"/>
  <c r="JL26" i="1"/>
  <c r="JL22" i="1"/>
  <c r="JL18" i="1"/>
  <c r="JL14" i="1"/>
  <c r="JL10" i="1"/>
  <c r="JL6" i="1"/>
  <c r="JJ31" i="1"/>
  <c r="JJ23" i="1"/>
  <c r="JJ15" i="1"/>
  <c r="JJ7" i="1"/>
  <c r="JI30" i="1"/>
  <c r="JI22" i="1"/>
  <c r="JI14" i="1"/>
  <c r="JI6" i="1"/>
  <c r="JK32" i="1"/>
  <c r="JK28" i="1"/>
  <c r="JK24" i="1"/>
  <c r="JK20" i="1"/>
  <c r="JK16" i="1"/>
  <c r="JK12" i="1"/>
  <c r="JK8" i="1"/>
  <c r="JK4" i="1"/>
  <c r="JJ28" i="1"/>
  <c r="JJ20" i="1"/>
  <c r="JJ12" i="1"/>
  <c r="JJ4" i="1"/>
  <c r="JI27" i="1"/>
  <c r="JI19" i="1"/>
  <c r="JI11" i="1"/>
  <c r="JG34" i="1"/>
  <c r="JG30" i="1"/>
  <c r="JG26" i="1"/>
  <c r="JG22" i="1"/>
  <c r="JG18" i="1"/>
  <c r="JG14" i="1"/>
  <c r="JG10" i="1"/>
  <c r="JG6" i="1"/>
  <c r="JE33" i="1"/>
  <c r="JE25" i="1"/>
  <c r="JE17" i="1"/>
  <c r="JE9" i="1"/>
  <c r="JD32" i="1"/>
  <c r="JD24" i="1"/>
  <c r="JD16" i="1"/>
  <c r="JD8" i="1"/>
  <c r="JF33" i="1"/>
  <c r="JF29" i="1"/>
  <c r="JF25" i="1"/>
  <c r="JF21" i="1"/>
  <c r="JF17" i="1"/>
  <c r="JF13" i="1"/>
  <c r="JF9" i="1"/>
  <c r="JF5" i="1"/>
  <c r="JE29" i="1"/>
  <c r="JE20" i="1"/>
  <c r="JE12" i="1"/>
  <c r="JE4" i="1"/>
  <c r="JD27" i="1"/>
  <c r="JD19" i="1"/>
  <c r="JD11" i="1"/>
  <c r="JB34" i="1"/>
  <c r="JB30" i="1"/>
  <c r="JB26" i="1"/>
  <c r="JB22" i="1"/>
  <c r="JB18" i="1"/>
  <c r="JB10" i="1"/>
  <c r="JA32" i="1"/>
  <c r="JA25" i="1"/>
  <c r="JA17" i="1"/>
  <c r="JA9" i="1"/>
  <c r="IZ33" i="1"/>
  <c r="IZ25" i="1"/>
  <c r="IZ17" i="1"/>
  <c r="IZ9" i="1"/>
  <c r="IY33" i="1"/>
  <c r="IY29" i="1"/>
  <c r="IY25" i="1"/>
  <c r="IY21" i="1"/>
  <c r="IY17" i="1"/>
  <c r="IY13" i="1"/>
  <c r="IY9" i="1"/>
  <c r="IY5" i="1"/>
  <c r="JB13" i="1"/>
  <c r="JB6" i="1"/>
  <c r="JA28" i="1"/>
  <c r="JA20" i="1"/>
  <c r="JA12" i="1"/>
  <c r="IZ34" i="1"/>
  <c r="IZ26" i="1"/>
  <c r="IZ18" i="1"/>
  <c r="IZ10" i="1"/>
  <c r="IW34" i="1"/>
  <c r="IW30" i="1"/>
  <c r="IW26" i="1"/>
  <c r="IW22" i="1"/>
  <c r="IW18" i="1"/>
  <c r="IW14" i="1"/>
  <c r="IW10" i="1"/>
  <c r="IW6" i="1"/>
  <c r="IV33" i="1"/>
  <c r="IV29" i="1"/>
  <c r="IV25" i="1"/>
  <c r="IV21" i="1"/>
  <c r="IV17" i="1"/>
  <c r="IV13" i="1"/>
  <c r="IV9" i="1"/>
  <c r="IV5" i="1"/>
  <c r="IU32" i="1"/>
  <c r="IU28" i="1"/>
  <c r="IU24" i="1"/>
  <c r="IU20" i="1"/>
  <c r="IU16" i="1"/>
  <c r="IU12" i="1"/>
  <c r="IU8" i="1"/>
  <c r="IU4" i="1"/>
  <c r="IT31" i="1"/>
  <c r="IT27" i="1"/>
  <c r="IT23" i="1"/>
  <c r="IT19" i="1"/>
  <c r="IT15" i="1"/>
  <c r="IT11" i="1"/>
  <c r="IT7" i="1"/>
  <c r="IR34" i="1"/>
  <c r="IR30" i="1"/>
  <c r="IR26" i="1"/>
  <c r="IR22" i="1"/>
  <c r="IR18" i="1"/>
  <c r="IR14" i="1"/>
  <c r="IR10" i="1"/>
  <c r="IR6" i="1"/>
  <c r="IQ33" i="1"/>
  <c r="IQ28" i="1"/>
  <c r="IQ21" i="1"/>
  <c r="IQ12" i="1"/>
  <c r="IQ4" i="1"/>
  <c r="IP31" i="1"/>
  <c r="IP27" i="1"/>
  <c r="IP23" i="1"/>
  <c r="IP19" i="1"/>
  <c r="IP15" i="1"/>
  <c r="IP11" i="1"/>
  <c r="IP7" i="1"/>
  <c r="IO34" i="1"/>
  <c r="IO30" i="1"/>
  <c r="IO26" i="1"/>
  <c r="IO22" i="1"/>
  <c r="IO18" i="1"/>
  <c r="IO14" i="1"/>
  <c r="IO10" i="1"/>
  <c r="IO6" i="1"/>
  <c r="IQ26" i="1"/>
  <c r="IQ18" i="1"/>
  <c r="IQ11" i="1"/>
  <c r="IM34" i="1"/>
  <c r="IM30" i="1"/>
  <c r="IM26" i="1"/>
  <c r="IM22" i="1"/>
  <c r="IM18" i="1"/>
  <c r="IM14" i="1"/>
  <c r="IM10" i="1"/>
  <c r="IM6" i="1"/>
  <c r="IL33" i="1"/>
  <c r="IL27" i="1"/>
  <c r="IL18" i="1"/>
  <c r="IL10" i="1"/>
  <c r="IK34" i="1"/>
  <c r="IK30" i="1"/>
  <c r="IK26" i="1"/>
  <c r="IK22" i="1"/>
  <c r="IK18" i="1"/>
  <c r="IK14" i="1"/>
  <c r="IK10" i="1"/>
  <c r="IK6" i="1"/>
  <c r="IJ33" i="1"/>
  <c r="IJ29" i="1"/>
  <c r="IJ25" i="1"/>
  <c r="IJ21" i="1"/>
  <c r="IJ17" i="1"/>
  <c r="IJ13" i="1"/>
  <c r="IJ9" i="1"/>
  <c r="IJ5" i="1"/>
  <c r="IL26" i="1"/>
  <c r="IL19" i="1"/>
  <c r="IL11" i="1"/>
  <c r="IH34" i="1"/>
  <c r="IH30" i="1"/>
  <c r="IH26" i="1"/>
  <c r="IH22" i="1"/>
  <c r="IH18" i="1"/>
  <c r="IH14" i="1"/>
  <c r="IH10" i="1"/>
  <c r="IG33" i="1"/>
  <c r="IG24" i="1"/>
  <c r="IG15" i="1"/>
  <c r="IG6" i="1"/>
  <c r="IF31" i="1"/>
  <c r="IF27" i="1"/>
  <c r="IF23" i="1"/>
  <c r="IF19" i="1"/>
  <c r="IF15" i="1"/>
  <c r="IF11" i="1"/>
  <c r="IF7" i="1"/>
  <c r="IH7" i="1"/>
  <c r="IG25" i="1"/>
  <c r="IG11" i="1"/>
  <c r="IE33" i="1"/>
  <c r="IE29" i="1"/>
  <c r="IE25" i="1"/>
  <c r="IE21" i="1"/>
  <c r="IE17" i="1"/>
  <c r="IE13" i="1"/>
  <c r="IE9" i="1"/>
  <c r="IE5" i="1"/>
  <c r="IG30" i="1"/>
  <c r="IG16" i="1"/>
  <c r="IC34" i="1"/>
  <c r="IC30" i="1"/>
  <c r="IA33" i="1"/>
  <c r="IA29" i="1"/>
  <c r="IA25" i="1"/>
  <c r="IA21" i="1"/>
  <c r="IA17" i="1"/>
  <c r="IA13" i="1"/>
  <c r="IA9" i="1"/>
  <c r="IA5" i="1"/>
  <c r="HZ32" i="1"/>
  <c r="HZ28" i="1"/>
  <c r="HZ24" i="1"/>
  <c r="HZ20" i="1"/>
  <c r="HZ16" i="1"/>
  <c r="HZ12" i="1"/>
  <c r="HZ8" i="1"/>
  <c r="HZ4" i="1"/>
  <c r="IC24" i="1"/>
  <c r="IC20" i="1"/>
  <c r="IC16" i="1"/>
  <c r="IC12" i="1"/>
  <c r="IC8" i="1"/>
  <c r="IC4" i="1"/>
  <c r="IB31" i="1"/>
  <c r="IB27" i="1"/>
  <c r="IB23" i="1"/>
  <c r="IB19" i="1"/>
  <c r="IB15" i="1"/>
  <c r="IB11" i="1"/>
  <c r="IB7" i="1"/>
  <c r="HX34" i="1"/>
  <c r="HX30" i="1"/>
  <c r="HX26" i="1"/>
  <c r="HX22" i="1"/>
  <c r="HX18" i="1"/>
  <c r="HX14" i="1"/>
  <c r="HX10" i="1"/>
  <c r="HX6" i="1"/>
  <c r="HV25" i="1"/>
  <c r="HV16" i="1"/>
  <c r="HV7" i="1"/>
  <c r="HU26" i="1"/>
  <c r="HU13" i="1"/>
  <c r="HW33" i="1"/>
  <c r="HW29" i="1"/>
  <c r="HW25" i="1"/>
  <c r="HW21" i="1"/>
  <c r="HW17" i="1"/>
  <c r="HW13" i="1"/>
  <c r="HW9" i="1"/>
  <c r="HW5" i="1"/>
  <c r="HV32" i="1"/>
  <c r="HV27" i="1"/>
  <c r="HV20" i="1"/>
  <c r="HV13" i="1"/>
  <c r="HV6" i="1"/>
  <c r="HU30" i="1"/>
  <c r="HU22" i="1"/>
  <c r="HU14" i="1"/>
  <c r="HU4" i="1"/>
  <c r="HU16" i="1"/>
  <c r="HS34" i="1"/>
  <c r="HS30" i="1"/>
  <c r="HS26" i="1"/>
  <c r="HS22" i="1"/>
  <c r="HS18" i="1"/>
  <c r="HS14" i="1"/>
  <c r="HS10" i="1"/>
  <c r="HS6" i="1"/>
  <c r="HR33" i="1"/>
  <c r="HR29" i="1"/>
  <c r="HR25" i="1"/>
  <c r="HR19" i="1"/>
  <c r="HR11" i="1"/>
  <c r="HQ34" i="1"/>
  <c r="HQ30" i="1"/>
  <c r="HQ26" i="1"/>
  <c r="HQ22" i="1"/>
  <c r="HQ18" i="1"/>
  <c r="HQ14" i="1"/>
  <c r="HQ10" i="1"/>
  <c r="HQ6" i="1"/>
  <c r="HP33" i="1"/>
  <c r="HP29" i="1"/>
  <c r="HP25" i="1"/>
  <c r="HP21" i="1"/>
  <c r="HP17" i="1"/>
  <c r="HP13" i="1"/>
  <c r="HP9" i="1"/>
  <c r="HP5" i="1"/>
  <c r="HR18" i="1"/>
  <c r="HR10" i="1"/>
  <c r="HN34" i="1"/>
  <c r="HN30" i="1"/>
  <c r="HN26" i="1"/>
  <c r="HN22" i="1"/>
  <c r="HN18" i="1"/>
  <c r="HN14" i="1"/>
  <c r="HN10" i="1"/>
  <c r="HN6" i="1"/>
  <c r="HM33" i="1"/>
  <c r="HM29" i="1"/>
  <c r="HM25" i="1"/>
  <c r="HM21" i="1"/>
  <c r="HM17" i="1"/>
  <c r="HM13" i="1"/>
  <c r="HM9" i="1"/>
  <c r="HM5" i="1"/>
  <c r="HL32" i="1"/>
  <c r="HL28" i="1"/>
  <c r="HL24" i="1"/>
  <c r="HL20" i="1"/>
  <c r="HL16" i="1"/>
  <c r="HL12" i="1"/>
  <c r="HL8" i="1"/>
  <c r="HL4" i="1"/>
  <c r="HK31" i="1"/>
  <c r="HK27" i="1"/>
  <c r="HK23" i="1"/>
  <c r="HK19" i="1"/>
  <c r="HK15" i="1"/>
  <c r="HK11" i="1"/>
  <c r="HK7" i="1"/>
  <c r="HI34" i="1"/>
  <c r="HI30" i="1"/>
  <c r="HI26" i="1"/>
  <c r="HI22" i="1"/>
  <c r="HI18" i="1"/>
  <c r="HI14" i="1"/>
  <c r="HI10" i="1"/>
  <c r="HI6" i="1"/>
  <c r="HG27" i="1"/>
  <c r="HG19" i="1"/>
  <c r="HG11" i="1"/>
  <c r="HF34" i="1"/>
  <c r="HF25" i="1"/>
  <c r="HF17" i="1"/>
  <c r="HF9" i="1"/>
  <c r="HH33" i="1"/>
  <c r="HH29" i="1"/>
  <c r="HH25" i="1"/>
  <c r="HH21" i="1"/>
  <c r="HH17" i="1"/>
  <c r="HH13" i="1"/>
  <c r="HH9" i="1"/>
  <c r="HH5" i="1"/>
  <c r="HG32" i="1"/>
  <c r="HG26" i="1"/>
  <c r="HG18" i="1"/>
  <c r="HG10" i="1"/>
  <c r="HF33" i="1"/>
  <c r="HF26" i="1"/>
  <c r="HF18" i="1"/>
  <c r="HF10" i="1"/>
  <c r="HD34" i="1"/>
  <c r="HD30" i="1"/>
  <c r="HD26" i="1"/>
  <c r="HD22" i="1"/>
  <c r="HD18" i="1"/>
  <c r="HD14" i="1"/>
  <c r="HD10" i="1"/>
  <c r="HD6" i="1"/>
  <c r="HC32" i="1"/>
  <c r="HC28" i="1"/>
  <c r="HC24" i="1"/>
  <c r="HC20" i="1"/>
  <c r="HC16" i="1"/>
  <c r="HC12" i="1"/>
  <c r="HC8" i="1"/>
  <c r="HC4" i="1"/>
  <c r="HB18" i="1"/>
  <c r="HB11" i="1"/>
  <c r="HB5" i="1"/>
  <c r="HA29" i="1"/>
  <c r="HA23" i="1"/>
  <c r="HA17" i="1"/>
  <c r="HA10" i="1"/>
  <c r="HA4" i="1"/>
  <c r="HB32" i="1"/>
  <c r="HB28" i="1"/>
  <c r="HB24" i="1"/>
  <c r="HB15" i="1"/>
  <c r="HB4" i="1"/>
  <c r="HA24" i="1"/>
  <c r="HA14" i="1"/>
  <c r="GY34" i="1"/>
  <c r="GY30" i="1"/>
  <c r="GY26" i="1"/>
  <c r="GY22" i="1"/>
  <c r="GY18" i="1"/>
  <c r="GY14" i="1"/>
  <c r="GY10" i="1"/>
  <c r="GY6" i="1"/>
  <c r="GX33" i="1"/>
  <c r="GX29" i="1"/>
  <c r="GX24" i="1"/>
  <c r="GX16" i="1"/>
  <c r="GX8" i="1"/>
  <c r="GW31" i="1"/>
  <c r="GW24" i="1"/>
  <c r="GW16" i="1"/>
  <c r="GW8" i="1"/>
  <c r="GV33" i="1"/>
  <c r="GV29" i="1"/>
  <c r="GV25" i="1"/>
  <c r="GV21" i="1"/>
  <c r="GV17" i="1"/>
  <c r="GV13" i="1"/>
  <c r="GV9" i="1"/>
  <c r="GV5" i="1"/>
  <c r="GX21" i="1"/>
  <c r="GX13" i="1"/>
  <c r="GX5" i="1"/>
  <c r="GW28" i="1"/>
  <c r="GW19" i="1"/>
  <c r="GW11" i="1"/>
  <c r="GT34" i="1"/>
  <c r="GT30" i="1"/>
  <c r="GT26" i="1"/>
  <c r="GT22" i="1"/>
  <c r="GT17" i="1"/>
  <c r="GT9" i="1"/>
  <c r="GS31" i="1"/>
  <c r="GS23" i="1"/>
  <c r="GS15" i="1"/>
  <c r="GS6" i="1"/>
  <c r="GR29" i="1"/>
  <c r="GR21" i="1"/>
  <c r="GR13" i="1"/>
  <c r="GR5" i="1"/>
  <c r="GQ31" i="1"/>
  <c r="GQ27" i="1"/>
  <c r="GQ23" i="1"/>
  <c r="GQ19" i="1"/>
  <c r="GQ15" i="1"/>
  <c r="GQ11" i="1"/>
  <c r="GQ7" i="1"/>
  <c r="GT18" i="1"/>
  <c r="GT10" i="1"/>
  <c r="GS34" i="1"/>
  <c r="GS26" i="1"/>
  <c r="GS18" i="1"/>
  <c r="GS11" i="1"/>
  <c r="GR34" i="1"/>
  <c r="GR26" i="1"/>
  <c r="GR18" i="1"/>
  <c r="GR10" i="1"/>
  <c r="GO34" i="1"/>
  <c r="GO30" i="1"/>
  <c r="GO26" i="1"/>
  <c r="GO22" i="1"/>
  <c r="GO18" i="1"/>
  <c r="GO14" i="1"/>
  <c r="GO10" i="1"/>
  <c r="GO6" i="1"/>
  <c r="GM22" i="1"/>
  <c r="GM14" i="1"/>
  <c r="GM6" i="1"/>
  <c r="GL28" i="1"/>
  <c r="GL20" i="1"/>
  <c r="GL12" i="1"/>
  <c r="GL4" i="1"/>
  <c r="GN31" i="1"/>
  <c r="GN27" i="1"/>
  <c r="GN23" i="1"/>
  <c r="GN19" i="1"/>
  <c r="GN15" i="1"/>
  <c r="GN11" i="1"/>
  <c r="GN7" i="1"/>
  <c r="GM34" i="1"/>
  <c r="GM30" i="1"/>
  <c r="GM26" i="1"/>
  <c r="GM19" i="1"/>
  <c r="GM11" i="1"/>
  <c r="GL34" i="1"/>
  <c r="GL27" i="1"/>
  <c r="GL19" i="1"/>
  <c r="GL11" i="1"/>
  <c r="GJ34" i="1"/>
  <c r="GJ30" i="1"/>
  <c r="GJ26" i="1"/>
  <c r="GJ22" i="1"/>
  <c r="GJ18" i="1"/>
  <c r="GJ14" i="1"/>
  <c r="GJ10" i="1"/>
  <c r="GJ6" i="1"/>
  <c r="GI33" i="1"/>
  <c r="GI29" i="1"/>
  <c r="GI22" i="1"/>
  <c r="GI14" i="1"/>
  <c r="GI6" i="1"/>
  <c r="GH32" i="1"/>
  <c r="GH28" i="1"/>
  <c r="GH24" i="1"/>
  <c r="GH20" i="1"/>
  <c r="GH16" i="1"/>
  <c r="GH12" i="1"/>
  <c r="GH8" i="1"/>
  <c r="GH4" i="1"/>
  <c r="GG31" i="1"/>
  <c r="GG27" i="1"/>
  <c r="GG23" i="1"/>
  <c r="GG19" i="1"/>
  <c r="GG15" i="1"/>
  <c r="GG11" i="1"/>
  <c r="GG7" i="1"/>
  <c r="GI28" i="1"/>
  <c r="GI19" i="1"/>
  <c r="GI11" i="1"/>
  <c r="GE34" i="1"/>
  <c r="GE30" i="1"/>
  <c r="GE26" i="1"/>
  <c r="GE22" i="1"/>
  <c r="GE18" i="1"/>
  <c r="GE14" i="1"/>
  <c r="GE10" i="1"/>
  <c r="GE6" i="1"/>
  <c r="GD34" i="1"/>
  <c r="GD30" i="1"/>
  <c r="GD26" i="1"/>
  <c r="GD22" i="1"/>
  <c r="GD18" i="1"/>
  <c r="GD14" i="1"/>
  <c r="GD10" i="1"/>
  <c r="GD6" i="1"/>
  <c r="GC25" i="1"/>
  <c r="GC19" i="1"/>
  <c r="GC12" i="1"/>
  <c r="GC6" i="1"/>
  <c r="GB31" i="1"/>
  <c r="GB24" i="1"/>
  <c r="GB18" i="1"/>
  <c r="GB12" i="1"/>
  <c r="GB6" i="1"/>
  <c r="GC31" i="1"/>
  <c r="GC26" i="1"/>
  <c r="GC15" i="1"/>
  <c r="GC5" i="1"/>
  <c r="GB25" i="1"/>
  <c r="GB14" i="1"/>
  <c r="FZ34" i="1"/>
  <c r="FZ30" i="1"/>
  <c r="FZ26" i="1"/>
  <c r="FZ22" i="1"/>
  <c r="FZ18" i="1"/>
  <c r="FZ14" i="1"/>
  <c r="FZ10" i="1"/>
  <c r="FZ6" i="1"/>
  <c r="FX21" i="1"/>
  <c r="FX13" i="1"/>
  <c r="FX5" i="1"/>
  <c r="FW28" i="1"/>
  <c r="FW20" i="1"/>
  <c r="FW12" i="1"/>
  <c r="FW4" i="1"/>
  <c r="FY31" i="1"/>
  <c r="FY27" i="1"/>
  <c r="FY23" i="1"/>
  <c r="FY19" i="1"/>
  <c r="FY15" i="1"/>
  <c r="FY11" i="1"/>
  <c r="FY7" i="1"/>
  <c r="FX34" i="1"/>
  <c r="FX30" i="1"/>
  <c r="FX26" i="1"/>
  <c r="FX20" i="1"/>
  <c r="FX12" i="1"/>
  <c r="FX4" i="1"/>
  <c r="FW27" i="1"/>
  <c r="FW19" i="1"/>
  <c r="FW11" i="1"/>
  <c r="FU34" i="1"/>
  <c r="FU30" i="1"/>
  <c r="FU26" i="1"/>
  <c r="FU22" i="1"/>
  <c r="FU18" i="1"/>
  <c r="FU14" i="1"/>
  <c r="FU10" i="1"/>
  <c r="FU6" i="1"/>
  <c r="FR28" i="1"/>
  <c r="FR19" i="1"/>
  <c r="FR9" i="1"/>
  <c r="FT34" i="1"/>
  <c r="FT30" i="1"/>
  <c r="FT26" i="1"/>
  <c r="FT22" i="1"/>
  <c r="FT18" i="1"/>
  <c r="FT14" i="1"/>
  <c r="FT10" i="1"/>
  <c r="FT6" i="1"/>
  <c r="FR32" i="1"/>
  <c r="FR17" i="1"/>
  <c r="FS34" i="1"/>
  <c r="FS30" i="1"/>
  <c r="FS26" i="1"/>
  <c r="FS22" i="1"/>
  <c r="FS18" i="1"/>
  <c r="FS14" i="1"/>
  <c r="FS10" i="1"/>
  <c r="FS6" i="1"/>
  <c r="FR31" i="1"/>
  <c r="FR18" i="1"/>
  <c r="FP34" i="1"/>
  <c r="FP30" i="1"/>
  <c r="FP26" i="1"/>
  <c r="FP22" i="1"/>
  <c r="FP18" i="1"/>
  <c r="FP14" i="1"/>
  <c r="FP10" i="1"/>
  <c r="FP6" i="1"/>
  <c r="FO33" i="1"/>
  <c r="FO29" i="1"/>
  <c r="FO25" i="1"/>
  <c r="FO21" i="1"/>
  <c r="FO14" i="1"/>
  <c r="FO5" i="1"/>
  <c r="FN31" i="1"/>
  <c r="FN27" i="1"/>
  <c r="FN23" i="1"/>
  <c r="FN19" i="1"/>
  <c r="AZ26" i="1"/>
  <c r="AF29" i="1"/>
  <c r="AA21" i="1"/>
  <c r="P20" i="1"/>
  <c r="N12" i="1"/>
  <c r="G31" i="1"/>
  <c r="PK12" i="1"/>
  <c r="PD10" i="1"/>
  <c r="PD9" i="1"/>
  <c r="OX24" i="1"/>
  <c r="OV33" i="1"/>
  <c r="OS18" i="1"/>
  <c r="OQ29" i="1"/>
  <c r="OO17" i="1"/>
  <c r="OL25" i="1"/>
  <c r="OJ30" i="1"/>
  <c r="OI18" i="1"/>
  <c r="OG7" i="1"/>
  <c r="OF6" i="1"/>
  <c r="OE26" i="1"/>
  <c r="NZ28" i="1"/>
  <c r="OA26" i="1"/>
  <c r="NY13" i="1"/>
  <c r="OB12" i="1"/>
  <c r="NW24" i="1"/>
  <c r="NV23" i="1"/>
  <c r="NU22" i="1"/>
  <c r="NT7" i="1"/>
  <c r="NR20" i="1"/>
  <c r="NQ29" i="1"/>
  <c r="NP19" i="1"/>
  <c r="NO9" i="1"/>
  <c r="NM16" i="1"/>
  <c r="NK28" i="1"/>
  <c r="NJ15" i="1"/>
  <c r="NK23" i="1"/>
  <c r="NG34" i="1"/>
  <c r="NE32" i="1"/>
  <c r="NH13" i="1"/>
  <c r="NF14" i="1"/>
  <c r="NC8" i="1"/>
  <c r="NB7" i="1"/>
  <c r="NA22" i="1"/>
  <c r="MZ7" i="1"/>
  <c r="MW25" i="1"/>
  <c r="MU30" i="1"/>
  <c r="MW34" i="1"/>
  <c r="MS32" i="1"/>
  <c r="MQ9" i="1"/>
  <c r="MR20" i="1"/>
  <c r="MQ19" i="1"/>
  <c r="MN28" i="1"/>
  <c r="MM27" i="1"/>
  <c r="ML24" i="1"/>
  <c r="MK23" i="1"/>
  <c r="MI24" i="1"/>
  <c r="MH23" i="1"/>
  <c r="MG15" i="1"/>
  <c r="MF14" i="1"/>
  <c r="MD20" i="1"/>
  <c r="MC19" i="1"/>
  <c r="MB17" i="1"/>
  <c r="MA16" i="1"/>
  <c r="LY24" i="1"/>
  <c r="LY8" i="1"/>
  <c r="LV19" i="1"/>
  <c r="LX26" i="1"/>
  <c r="LX10" i="1"/>
  <c r="LW25" i="1"/>
  <c r="LW6" i="1"/>
  <c r="LV7" i="1"/>
  <c r="LT20" i="1"/>
  <c r="LT4" i="1"/>
  <c r="LS19" i="1"/>
  <c r="LR29" i="1"/>
  <c r="LR13" i="1"/>
  <c r="LQ28" i="1"/>
  <c r="LQ12" i="1"/>
  <c r="LO32" i="1"/>
  <c r="LO16" i="1"/>
  <c r="LN31" i="1"/>
  <c r="LN15" i="1"/>
  <c r="LM26" i="1"/>
  <c r="LM10" i="1"/>
  <c r="LL25" i="1"/>
  <c r="LL9" i="1"/>
  <c r="LJ28" i="1"/>
  <c r="LJ12" i="1"/>
  <c r="LI27" i="1"/>
  <c r="LH30" i="1"/>
  <c r="LH14" i="1"/>
  <c r="LG29" i="1"/>
  <c r="LG13" i="1"/>
  <c r="LI13" i="1"/>
  <c r="LE24" i="1"/>
  <c r="LE8" i="1"/>
  <c r="LD21" i="1"/>
  <c r="LC27" i="1"/>
  <c r="LC11" i="1"/>
  <c r="LB26" i="1"/>
  <c r="LB10" i="1"/>
  <c r="LD7" i="1"/>
  <c r="KZ20" i="1"/>
  <c r="KZ4" i="1"/>
  <c r="KY19" i="1"/>
  <c r="KW4" i="1"/>
  <c r="KX19" i="1"/>
  <c r="KW34" i="1"/>
  <c r="KW18" i="1"/>
  <c r="KU32" i="1"/>
  <c r="KS25" i="1"/>
  <c r="KS9" i="1"/>
  <c r="KR24" i="1"/>
  <c r="KR8" i="1"/>
  <c r="KU14" i="1"/>
  <c r="KT29" i="1"/>
  <c r="KT13" i="1"/>
  <c r="KP28" i="1"/>
  <c r="KP12" i="1"/>
  <c r="KO27" i="1"/>
  <c r="KN34" i="1"/>
  <c r="KN18" i="1"/>
  <c r="KM33" i="1"/>
  <c r="KM17" i="1"/>
  <c r="KO15" i="1"/>
  <c r="KK24" i="1"/>
  <c r="KK8" i="1"/>
  <c r="KJ22" i="1"/>
  <c r="KI34" i="1"/>
  <c r="KI23" i="1"/>
  <c r="KI12" i="1"/>
  <c r="KH33" i="1"/>
  <c r="KH22" i="1"/>
  <c r="KH11" i="1"/>
  <c r="KJ21" i="1"/>
  <c r="KD32" i="1"/>
  <c r="KD21" i="1"/>
  <c r="KD11" i="1"/>
  <c r="KF14" i="1"/>
  <c r="KE21" i="1"/>
  <c r="KC33" i="1"/>
  <c r="KC22" i="1"/>
  <c r="KC11" i="1"/>
  <c r="KF32" i="1"/>
  <c r="KF20" i="1"/>
  <c r="KE31" i="1"/>
  <c r="KE12" i="1"/>
  <c r="KA28" i="1"/>
  <c r="KA17" i="1"/>
  <c r="KA7" i="1"/>
  <c r="JZ27" i="1"/>
  <c r="JZ16" i="1"/>
  <c r="JZ5" i="1"/>
  <c r="JY27" i="1"/>
  <c r="JY19" i="1"/>
  <c r="JY11" i="1"/>
  <c r="JX34" i="1"/>
  <c r="JX26" i="1"/>
  <c r="JX18" i="1"/>
  <c r="JX10" i="1"/>
  <c r="JZ8" i="1"/>
  <c r="JV29" i="1"/>
  <c r="JV21" i="1"/>
  <c r="JV13" i="1"/>
  <c r="JU34" i="1"/>
  <c r="JU19" i="1"/>
  <c r="JU11" i="1"/>
  <c r="JT32" i="1"/>
  <c r="JT17" i="1"/>
  <c r="JS33" i="1"/>
  <c r="JS25" i="1"/>
  <c r="JS17" i="1"/>
  <c r="JS9" i="1"/>
  <c r="JU33" i="1"/>
  <c r="JT33" i="1"/>
  <c r="JT16" i="1"/>
  <c r="JQ33" i="1"/>
  <c r="JQ25" i="1"/>
  <c r="JQ17" i="1"/>
  <c r="JQ9" i="1"/>
  <c r="JO12" i="1"/>
  <c r="JN25" i="1"/>
  <c r="JN8" i="1"/>
  <c r="JP29" i="1"/>
  <c r="JP21" i="1"/>
  <c r="JP13" i="1"/>
  <c r="JP5" i="1"/>
  <c r="JO28" i="1"/>
  <c r="JO20" i="1"/>
  <c r="JO7" i="1"/>
  <c r="JN24" i="1"/>
  <c r="JN9" i="1"/>
  <c r="JL29" i="1"/>
  <c r="JL21" i="1"/>
  <c r="JL13" i="1"/>
  <c r="JL5" i="1"/>
  <c r="JJ21" i="1"/>
  <c r="JJ5" i="1"/>
  <c r="JI20" i="1"/>
  <c r="JI4" i="1"/>
  <c r="JK27" i="1"/>
  <c r="JK19" i="1"/>
  <c r="JK11" i="1"/>
  <c r="JJ34" i="1"/>
  <c r="JJ18" i="1"/>
  <c r="JI33" i="1"/>
  <c r="JI17" i="1"/>
  <c r="JG33" i="1"/>
  <c r="JG25" i="1"/>
  <c r="JG17" i="1"/>
  <c r="JG9" i="1"/>
  <c r="JE30" i="1"/>
  <c r="JE15" i="1"/>
  <c r="JD30" i="1"/>
  <c r="JD14" i="1"/>
  <c r="JF32" i="1"/>
  <c r="JF24" i="1"/>
  <c r="JF16" i="1"/>
  <c r="JF8" i="1"/>
  <c r="JE27" i="1"/>
  <c r="JE10" i="1"/>
  <c r="JD25" i="1"/>
  <c r="JD9" i="1"/>
  <c r="JB29" i="1"/>
  <c r="JB21" i="1"/>
  <c r="JB7" i="1"/>
  <c r="JA23" i="1"/>
  <c r="JA8" i="1"/>
  <c r="IZ23" i="1"/>
  <c r="IZ7" i="1"/>
  <c r="IY28" i="1"/>
  <c r="IY20" i="1"/>
  <c r="IY12" i="1"/>
  <c r="IY4" i="1"/>
  <c r="JB4" i="1"/>
  <c r="JA18" i="1"/>
  <c r="IZ32" i="1"/>
  <c r="IZ16" i="1"/>
  <c r="IW33" i="1"/>
  <c r="IW25" i="1"/>
  <c r="IW17" i="1"/>
  <c r="IW9" i="1"/>
  <c r="IV32" i="1"/>
  <c r="IV24" i="1"/>
  <c r="IV16" i="1"/>
  <c r="IV8" i="1"/>
  <c r="IU31" i="1"/>
  <c r="IU23" i="1"/>
  <c r="IU15" i="1"/>
  <c r="IU7" i="1"/>
  <c r="IT30" i="1"/>
  <c r="IT22" i="1"/>
  <c r="IT14" i="1"/>
  <c r="IT6" i="1"/>
  <c r="IR29" i="1"/>
  <c r="IR21" i="1"/>
  <c r="IR13" i="1"/>
  <c r="IR5" i="1"/>
  <c r="IQ27" i="1"/>
  <c r="IQ10" i="1"/>
  <c r="IP30" i="1"/>
  <c r="IP22" i="1"/>
  <c r="IP14" i="1"/>
  <c r="IP6" i="1"/>
  <c r="IO29" i="1"/>
  <c r="IO21" i="1"/>
  <c r="IO13" i="1"/>
  <c r="IO5" i="1"/>
  <c r="IQ16" i="1"/>
  <c r="IM33" i="1"/>
  <c r="IM25" i="1"/>
  <c r="IM17" i="1"/>
  <c r="IM9" i="1"/>
  <c r="IL32" i="1"/>
  <c r="IL16" i="1"/>
  <c r="IK33" i="1"/>
  <c r="IK25" i="1"/>
  <c r="IK17" i="1"/>
  <c r="IK9" i="1"/>
  <c r="IJ32" i="1"/>
  <c r="IJ24" i="1"/>
  <c r="IJ16" i="1"/>
  <c r="IJ8" i="1"/>
  <c r="IL24" i="1"/>
  <c r="IL9" i="1"/>
  <c r="IH29" i="1"/>
  <c r="IH21" i="1"/>
  <c r="IH13" i="1"/>
  <c r="IG31" i="1"/>
  <c r="IG13" i="1"/>
  <c r="IF30" i="1"/>
  <c r="IF22" i="1"/>
  <c r="IF14" i="1"/>
  <c r="IF6" i="1"/>
  <c r="IG21" i="1"/>
  <c r="IE32" i="1"/>
  <c r="IE24" i="1"/>
  <c r="IE16" i="1"/>
  <c r="IE8" i="1"/>
  <c r="IG27" i="1"/>
  <c r="IC33" i="1"/>
  <c r="IA32" i="1"/>
  <c r="IA24" i="1"/>
  <c r="IA16" i="1"/>
  <c r="IA8" i="1"/>
  <c r="HZ31" i="1"/>
  <c r="HZ23" i="1"/>
  <c r="HZ15" i="1"/>
  <c r="HZ7" i="1"/>
  <c r="IC23" i="1"/>
  <c r="IC15" i="1"/>
  <c r="IC7" i="1"/>
  <c r="IB30" i="1"/>
  <c r="IB22" i="1"/>
  <c r="IB14" i="1"/>
  <c r="IB6" i="1"/>
  <c r="HX29" i="1"/>
  <c r="HX21" i="1"/>
  <c r="HX13" i="1"/>
  <c r="HX5" i="1"/>
  <c r="HV14" i="1"/>
  <c r="HU23" i="1"/>
  <c r="HW32" i="1"/>
  <c r="HW24" i="1"/>
  <c r="HW16" i="1"/>
  <c r="HW8" i="1"/>
  <c r="HV31" i="1"/>
  <c r="HV19" i="1"/>
  <c r="HV5" i="1"/>
  <c r="HU21" i="1"/>
  <c r="HU31" i="1"/>
  <c r="HS33" i="1"/>
  <c r="HS25" i="1"/>
  <c r="HS17" i="1"/>
  <c r="HS9" i="1"/>
  <c r="HR32" i="1"/>
  <c r="HR24" i="1"/>
  <c r="HR9" i="1"/>
  <c r="HQ29" i="1"/>
  <c r="HQ21" i="1"/>
  <c r="HQ13" i="1"/>
  <c r="HQ5" i="1"/>
  <c r="HP28" i="1"/>
  <c r="HP20" i="1"/>
  <c r="HP12" i="1"/>
  <c r="HP4" i="1"/>
  <c r="HR8" i="1"/>
  <c r="HN29" i="1"/>
  <c r="HN21" i="1"/>
  <c r="HN13" i="1"/>
  <c r="HN5" i="1"/>
  <c r="HM28" i="1"/>
  <c r="HM20" i="1"/>
  <c r="HM12" i="1"/>
  <c r="HM4" i="1"/>
  <c r="HL27" i="1"/>
  <c r="HL19" i="1"/>
  <c r="HL11" i="1"/>
  <c r="HK34" i="1"/>
  <c r="HK26" i="1"/>
  <c r="HK18" i="1"/>
  <c r="HK10" i="1"/>
  <c r="HI33" i="1"/>
  <c r="HI25" i="1"/>
  <c r="HI17" i="1"/>
  <c r="HI9" i="1"/>
  <c r="HG25" i="1"/>
  <c r="HG9" i="1"/>
  <c r="HF23" i="1"/>
  <c r="HF7" i="1"/>
  <c r="HH28" i="1"/>
  <c r="HH20" i="1"/>
  <c r="HH12" i="1"/>
  <c r="HH4" i="1"/>
  <c r="HG24" i="1"/>
  <c r="HG8" i="1"/>
  <c r="HF24" i="1"/>
  <c r="HF8" i="1"/>
  <c r="HD29" i="1"/>
  <c r="HD21" i="1"/>
  <c r="HD13" i="1"/>
  <c r="HD5" i="1"/>
  <c r="HC27" i="1"/>
  <c r="HC19" i="1"/>
  <c r="HC11" i="1"/>
  <c r="HB23" i="1"/>
  <c r="HB10" i="1"/>
  <c r="HA28" i="1"/>
  <c r="HA15" i="1"/>
  <c r="HD4" i="1"/>
  <c r="HB27" i="1"/>
  <c r="HB12" i="1"/>
  <c r="HA22" i="1"/>
  <c r="GY33" i="1"/>
  <c r="GY25" i="1"/>
  <c r="GY17" i="1"/>
  <c r="GY9" i="1"/>
  <c r="GX32" i="1"/>
  <c r="GX22" i="1"/>
  <c r="GX6" i="1"/>
  <c r="GW22" i="1"/>
  <c r="GW6" i="1"/>
  <c r="GV28" i="1"/>
  <c r="GV20" i="1"/>
  <c r="GV12" i="1"/>
  <c r="GV4" i="1"/>
  <c r="GX11" i="1"/>
  <c r="GW25" i="1"/>
  <c r="GW9" i="1"/>
  <c r="GT29" i="1"/>
  <c r="GT21" i="1"/>
  <c r="GT7" i="1"/>
  <c r="GS21" i="1"/>
  <c r="GS4" i="1"/>
  <c r="GR19" i="1"/>
  <c r="GQ34" i="1"/>
  <c r="GQ26" i="1"/>
  <c r="GQ18" i="1"/>
  <c r="GQ10" i="1"/>
  <c r="GT16" i="1"/>
  <c r="GS32" i="1"/>
  <c r="GS16" i="1"/>
  <c r="GR32" i="1"/>
  <c r="GR16" i="1"/>
  <c r="GO33" i="1"/>
  <c r="GO25" i="1"/>
  <c r="GO17" i="1"/>
  <c r="GO9" i="1"/>
  <c r="GM20" i="1"/>
  <c r="GM4" i="1"/>
  <c r="GL17" i="1"/>
  <c r="GN34" i="1"/>
  <c r="GN26" i="1"/>
  <c r="GN18" i="1"/>
  <c r="GN10" i="1"/>
  <c r="GM33" i="1"/>
  <c r="GM25" i="1"/>
  <c r="GM9" i="1"/>
  <c r="GL25" i="1"/>
  <c r="GL9" i="1"/>
  <c r="GJ29" i="1"/>
  <c r="GJ21" i="1"/>
  <c r="GJ13" i="1"/>
  <c r="GJ5" i="1"/>
  <c r="GI27" i="1"/>
  <c r="GI12" i="1"/>
  <c r="GH31" i="1"/>
  <c r="GH23" i="1"/>
  <c r="GH15" i="1"/>
  <c r="GH7" i="1"/>
  <c r="GG30" i="1"/>
  <c r="GG22" i="1"/>
  <c r="GG14" i="1"/>
  <c r="GG6" i="1"/>
  <c r="GI17" i="1"/>
  <c r="GE33" i="1"/>
  <c r="GE25" i="1"/>
  <c r="GE17" i="1"/>
  <c r="GE9" i="1"/>
  <c r="GD33" i="1"/>
  <c r="GD25" i="1"/>
  <c r="GD17" i="1"/>
  <c r="GD9" i="1"/>
  <c r="GC23" i="1"/>
  <c r="GC11" i="1"/>
  <c r="GB29" i="1"/>
  <c r="GB16" i="1"/>
  <c r="GC34" i="1"/>
  <c r="GC24" i="1"/>
  <c r="GB33" i="1"/>
  <c r="GB11" i="1"/>
  <c r="FZ29" i="1"/>
  <c r="FZ21" i="1"/>
  <c r="FZ13" i="1"/>
  <c r="FZ5" i="1"/>
  <c r="FX11" i="1"/>
  <c r="FW26" i="1"/>
  <c r="FW10" i="1"/>
  <c r="FY30" i="1"/>
  <c r="FY22" i="1"/>
  <c r="FY14" i="1"/>
  <c r="FY6" i="1"/>
  <c r="FX29" i="1"/>
  <c r="FX18" i="1"/>
  <c r="FW33" i="1"/>
  <c r="FW17" i="1"/>
  <c r="FU33" i="1"/>
  <c r="FU25" i="1"/>
  <c r="FU17" i="1"/>
  <c r="FU9" i="1"/>
  <c r="FR26" i="1"/>
  <c r="FR8" i="1"/>
  <c r="FT29" i="1"/>
  <c r="FT21" i="1"/>
  <c r="FT13" i="1"/>
  <c r="FT5" i="1"/>
  <c r="FR14" i="1"/>
  <c r="FS29" i="1"/>
  <c r="FS21" i="1"/>
  <c r="FS13" i="1"/>
  <c r="FS7" i="1"/>
  <c r="FR27" i="1"/>
  <c r="FR10" i="1"/>
  <c r="FP31" i="1"/>
  <c r="FP25" i="1"/>
  <c r="FP20" i="1"/>
  <c r="FP15" i="1"/>
  <c r="FP9" i="1"/>
  <c r="FP4" i="1"/>
  <c r="FO30" i="1"/>
  <c r="FO24" i="1"/>
  <c r="FO18" i="1"/>
  <c r="FO7" i="1"/>
  <c r="FN30" i="1"/>
  <c r="FN25" i="1"/>
  <c r="FN20" i="1"/>
  <c r="FN15" i="1"/>
  <c r="FN11" i="1"/>
  <c r="FN7" i="1"/>
  <c r="FM34" i="1"/>
  <c r="FM30" i="1"/>
  <c r="FM26" i="1"/>
  <c r="FM22" i="1"/>
  <c r="FM18" i="1"/>
  <c r="FM14" i="1"/>
  <c r="FM10" i="1"/>
  <c r="FM6" i="1"/>
  <c r="FO17" i="1"/>
  <c r="FO10" i="1"/>
  <c r="FK34" i="1"/>
  <c r="FK30" i="1"/>
  <c r="FK26" i="1"/>
  <c r="FK22" i="1"/>
  <c r="FK18" i="1"/>
  <c r="FK10" i="1"/>
  <c r="FJ32" i="1"/>
  <c r="FJ24" i="1"/>
  <c r="FJ15" i="1"/>
  <c r="FJ6" i="1"/>
  <c r="FI29" i="1"/>
  <c r="FI21" i="1"/>
  <c r="FI13" i="1"/>
  <c r="FI5" i="1"/>
  <c r="FH31" i="1"/>
  <c r="FH27" i="1"/>
  <c r="FH23" i="1"/>
  <c r="FH19" i="1"/>
  <c r="FH15" i="1"/>
  <c r="FH11" i="1"/>
  <c r="FH7" i="1"/>
  <c r="FK16" i="1"/>
  <c r="FK8" i="1"/>
  <c r="FJ33" i="1"/>
  <c r="FJ25" i="1"/>
  <c r="FJ18" i="1"/>
  <c r="FJ10" i="1"/>
  <c r="FI33" i="1"/>
  <c r="FI26" i="1"/>
  <c r="FI18" i="1"/>
  <c r="FI10" i="1"/>
  <c r="FF34" i="1"/>
  <c r="FF30" i="1"/>
  <c r="FF26" i="1"/>
  <c r="FF22" i="1"/>
  <c r="FF18" i="1"/>
  <c r="FF14" i="1"/>
  <c r="FF10" i="1"/>
  <c r="FF6" i="1"/>
  <c r="FC13" i="1"/>
  <c r="FE33" i="1"/>
  <c r="FE29" i="1"/>
  <c r="FE25" i="1"/>
  <c r="FE21" i="1"/>
  <c r="FE17" i="1"/>
  <c r="FE13" i="1"/>
  <c r="FE9" i="1"/>
  <c r="FE5" i="1"/>
  <c r="FD17" i="1"/>
  <c r="FD10" i="1"/>
  <c r="FD4" i="1"/>
  <c r="FC28" i="1"/>
  <c r="FC21" i="1"/>
  <c r="FC14" i="1"/>
  <c r="FC5" i="1"/>
  <c r="FD31" i="1"/>
  <c r="FD27" i="1"/>
  <c r="FD23" i="1"/>
  <c r="FD16" i="1"/>
  <c r="FD6" i="1"/>
  <c r="FC27" i="1"/>
  <c r="FC15" i="1"/>
  <c r="FA34" i="1"/>
  <c r="FA30" i="1"/>
  <c r="FA26" i="1"/>
  <c r="FA22" i="1"/>
  <c r="FA18" i="1"/>
  <c r="FA10" i="1"/>
  <c r="EZ32" i="1"/>
  <c r="EZ24" i="1"/>
  <c r="EZ17" i="1"/>
  <c r="EZ8" i="1"/>
  <c r="EY30" i="1"/>
  <c r="EY22" i="1"/>
  <c r="EY14" i="1"/>
  <c r="EY5" i="1"/>
  <c r="EX31" i="1"/>
  <c r="EX27" i="1"/>
  <c r="EX23" i="1"/>
  <c r="EX19" i="1"/>
  <c r="EX15" i="1"/>
  <c r="EX11" i="1"/>
  <c r="EX7" i="1"/>
  <c r="FA17" i="1"/>
  <c r="FA9" i="1"/>
  <c r="EZ33" i="1"/>
  <c r="EZ25" i="1"/>
  <c r="EZ16" i="1"/>
  <c r="EZ9" i="1"/>
  <c r="EY32" i="1"/>
  <c r="EY25" i="1"/>
  <c r="EY17" i="1"/>
  <c r="EY10" i="1"/>
  <c r="EV34" i="1"/>
  <c r="EV30" i="1"/>
  <c r="EV26" i="1"/>
  <c r="EV22" i="1"/>
  <c r="EV18" i="1"/>
  <c r="EV11" i="1"/>
  <c r="EV4" i="1"/>
  <c r="EU26" i="1"/>
  <c r="EU18" i="1"/>
  <c r="EU10" i="1"/>
  <c r="ET33" i="1"/>
  <c r="ET25" i="1"/>
  <c r="ET17" i="1"/>
  <c r="ET10" i="1"/>
  <c r="ES34" i="1"/>
  <c r="ES30" i="1"/>
  <c r="ES26" i="1"/>
  <c r="ES22" i="1"/>
  <c r="ES18" i="1"/>
  <c r="ES14" i="1"/>
  <c r="ES10" i="1"/>
  <c r="ES6" i="1"/>
  <c r="EV13" i="1"/>
  <c r="EV6" i="1"/>
  <c r="EU29" i="1"/>
  <c r="EU21" i="1"/>
  <c r="EU13" i="1"/>
  <c r="EU5" i="1"/>
  <c r="ET28" i="1"/>
  <c r="ET20" i="1"/>
  <c r="ET11" i="1"/>
  <c r="EQ34" i="1"/>
  <c r="EQ30" i="1"/>
  <c r="EQ26" i="1"/>
  <c r="EQ22" i="1"/>
  <c r="EQ18" i="1"/>
  <c r="EQ14" i="1"/>
  <c r="EQ10" i="1"/>
  <c r="EQ6" i="1"/>
  <c r="EO12" i="1"/>
  <c r="EO4" i="1"/>
  <c r="EN26" i="1"/>
  <c r="EN17" i="1"/>
  <c r="EN9" i="1"/>
  <c r="EP33" i="1"/>
  <c r="EP29" i="1"/>
  <c r="EP25" i="1"/>
  <c r="EP21" i="1"/>
  <c r="EP17" i="1"/>
  <c r="EP13" i="1"/>
  <c r="EP9" i="1"/>
  <c r="EP5" i="1"/>
  <c r="EO32" i="1"/>
  <c r="EO28" i="1"/>
  <c r="EO24" i="1"/>
  <c r="EO20" i="1"/>
  <c r="EO16" i="1"/>
  <c r="EO9" i="1"/>
  <c r="EN32" i="1"/>
  <c r="EN25" i="1"/>
  <c r="EN18" i="1"/>
  <c r="EN10" i="1"/>
  <c r="EL34" i="1"/>
  <c r="EL30" i="1"/>
  <c r="EL26" i="1"/>
  <c r="EL22" i="1"/>
  <c r="EL18" i="1"/>
  <c r="EL14" i="1"/>
  <c r="EL10" i="1"/>
  <c r="EL6" i="1"/>
  <c r="EK33" i="1"/>
  <c r="EK29" i="1"/>
  <c r="EK25" i="1"/>
  <c r="EK21" i="1"/>
  <c r="EK17" i="1"/>
  <c r="EK13" i="1"/>
  <c r="EK6" i="1"/>
  <c r="EJ32" i="1"/>
  <c r="EJ28" i="1"/>
  <c r="EJ24" i="1"/>
  <c r="EJ20" i="1"/>
  <c r="EJ16" i="1"/>
  <c r="EJ12" i="1"/>
  <c r="EJ8" i="1"/>
  <c r="EJ4" i="1"/>
  <c r="EI31" i="1"/>
  <c r="EI27" i="1"/>
  <c r="EI23" i="1"/>
  <c r="EI19" i="1"/>
  <c r="EI15" i="1"/>
  <c r="EI11" i="1"/>
  <c r="EI7" i="1"/>
  <c r="EK11" i="1"/>
  <c r="EG34" i="1"/>
  <c r="EG30" i="1"/>
  <c r="EG26" i="1"/>
  <c r="EG22" i="1"/>
  <c r="EG17" i="1"/>
  <c r="EG9" i="1"/>
  <c r="EF32" i="1"/>
  <c r="EF24" i="1"/>
  <c r="EF15" i="1"/>
  <c r="EF7" i="1"/>
  <c r="EE30" i="1"/>
  <c r="EE21" i="1"/>
  <c r="EE13" i="1"/>
  <c r="EE5" i="1"/>
  <c r="ED31" i="1"/>
  <c r="ED27" i="1"/>
  <c r="ED23" i="1"/>
  <c r="ED19" i="1"/>
  <c r="ED15" i="1"/>
  <c r="ED11" i="1"/>
  <c r="ED7" i="1"/>
  <c r="EG18" i="1"/>
  <c r="EG10" i="1"/>
  <c r="EF33" i="1"/>
  <c r="EF25" i="1"/>
  <c r="EF17" i="1"/>
  <c r="EF10" i="1"/>
  <c r="EE33" i="1"/>
  <c r="EE26" i="1"/>
  <c r="EE18" i="1"/>
  <c r="EE10" i="1"/>
  <c r="EB34" i="1"/>
  <c r="EB30" i="1"/>
  <c r="EB26" i="1"/>
  <c r="EB22" i="1"/>
  <c r="EB18" i="1"/>
  <c r="EB13" i="1"/>
  <c r="EB4" i="1"/>
  <c r="EA28" i="1"/>
  <c r="EA20" i="1"/>
  <c r="EA12" i="1"/>
  <c r="EA4" i="1"/>
  <c r="DZ27" i="1"/>
  <c r="DZ19" i="1"/>
  <c r="DZ11" i="1"/>
  <c r="DZ4" i="1"/>
  <c r="DY31" i="1"/>
  <c r="DY27" i="1"/>
  <c r="DY23" i="1"/>
  <c r="DY19" i="1"/>
  <c r="DY15" i="1"/>
  <c r="DY11" i="1"/>
  <c r="DY7" i="1"/>
  <c r="EB14" i="1"/>
  <c r="EB6" i="1"/>
  <c r="EA29" i="1"/>
  <c r="EA21" i="1"/>
  <c r="EA13" i="1"/>
  <c r="EA5" i="1"/>
  <c r="DZ28" i="1"/>
  <c r="DZ20" i="1"/>
  <c r="DZ12" i="1"/>
  <c r="DW34" i="1"/>
  <c r="DW30" i="1"/>
  <c r="DW26" i="1"/>
  <c r="DW22" i="1"/>
  <c r="DW16" i="1"/>
  <c r="DW7" i="1"/>
  <c r="DV30" i="1"/>
  <c r="DV22" i="1"/>
  <c r="DV14" i="1"/>
  <c r="DV5" i="1"/>
  <c r="DU28" i="1"/>
  <c r="DU20" i="1"/>
  <c r="DU12" i="1"/>
  <c r="DU4" i="1"/>
  <c r="DT31" i="1"/>
  <c r="DT27" i="1"/>
  <c r="DT23" i="1"/>
  <c r="DT19" i="1"/>
  <c r="DT15" i="1"/>
  <c r="DT11" i="1"/>
  <c r="DT7" i="1"/>
  <c r="DW19" i="1"/>
  <c r="DW11" i="1"/>
  <c r="DW4" i="1"/>
  <c r="DV27" i="1"/>
  <c r="DV19" i="1"/>
  <c r="DV11" i="1"/>
  <c r="DV4" i="1"/>
  <c r="DU27" i="1"/>
  <c r="DU19" i="1"/>
  <c r="DU11" i="1"/>
  <c r="DR34" i="1"/>
  <c r="DR30" i="1"/>
  <c r="DR26" i="1"/>
  <c r="DR18" i="1"/>
  <c r="DR9" i="1"/>
  <c r="DQ32" i="1"/>
  <c r="DQ23" i="1"/>
  <c r="DQ15" i="1"/>
  <c r="DQ6" i="1"/>
  <c r="DP29" i="1"/>
  <c r="DP21" i="1"/>
  <c r="DP12" i="1"/>
  <c r="DP4" i="1"/>
  <c r="DO31" i="1"/>
  <c r="DO27" i="1"/>
  <c r="DO23" i="1"/>
  <c r="DO19" i="1"/>
  <c r="DO15" i="1"/>
  <c r="DO11" i="1"/>
  <c r="DO7" i="1"/>
  <c r="DR24" i="1"/>
  <c r="DR17" i="1"/>
  <c r="DR10" i="1"/>
  <c r="DQ33" i="1"/>
  <c r="DQ26" i="1"/>
  <c r="DQ18" i="1"/>
  <c r="DQ10" i="1"/>
  <c r="DP34" i="1"/>
  <c r="DP26" i="1"/>
  <c r="DP18" i="1"/>
  <c r="DP11" i="1"/>
  <c r="DM34" i="1"/>
  <c r="DM30" i="1"/>
  <c r="DM26" i="1"/>
  <c r="DM22" i="1"/>
  <c r="DM18" i="1"/>
  <c r="DM14" i="1"/>
  <c r="DM10" i="1"/>
  <c r="DM6" i="1"/>
  <c r="DL33" i="1"/>
  <c r="DL29" i="1"/>
  <c r="DL25" i="1"/>
  <c r="DL21" i="1"/>
  <c r="DL16" i="1"/>
  <c r="DL7" i="1"/>
  <c r="DK32" i="1"/>
  <c r="DK28" i="1"/>
  <c r="DK24" i="1"/>
  <c r="DK20" i="1"/>
  <c r="DK16" i="1"/>
  <c r="DK12" i="1"/>
  <c r="DK8" i="1"/>
  <c r="DK4" i="1"/>
  <c r="DJ31" i="1"/>
  <c r="DJ27" i="1"/>
  <c r="DJ23" i="1"/>
  <c r="DJ19" i="1"/>
  <c r="DJ15" i="1"/>
  <c r="DJ11" i="1"/>
  <c r="DJ7" i="1"/>
  <c r="DL18" i="1"/>
  <c r="DL9" i="1"/>
  <c r="DH34" i="1"/>
  <c r="DH30" i="1"/>
  <c r="DH26" i="1"/>
  <c r="DH22" i="1"/>
  <c r="DH18" i="1"/>
  <c r="DH14" i="1"/>
  <c r="DH10" i="1"/>
  <c r="DH6" i="1"/>
  <c r="DG33" i="1"/>
  <c r="DG29" i="1"/>
  <c r="DG25" i="1"/>
  <c r="DG21" i="1"/>
  <c r="DG17" i="1"/>
  <c r="DG9" i="1"/>
  <c r="DF33" i="1"/>
  <c r="DF29" i="1"/>
  <c r="DF25" i="1"/>
  <c r="DF21" i="1"/>
  <c r="DF17" i="1"/>
  <c r="DF13" i="1"/>
  <c r="DF9" i="1"/>
  <c r="DF5" i="1"/>
  <c r="DE32" i="1"/>
  <c r="DE28" i="1"/>
  <c r="DE24" i="1"/>
  <c r="DE20" i="1"/>
  <c r="DE16" i="1"/>
  <c r="DE12" i="1"/>
  <c r="DE8" i="1"/>
  <c r="DE4" i="1"/>
  <c r="DG10" i="1"/>
  <c r="DC34" i="1"/>
  <c r="DC30" i="1"/>
  <c r="DC26" i="1"/>
  <c r="DC22" i="1"/>
  <c r="DC18" i="1"/>
  <c r="DC14" i="1"/>
  <c r="DC10" i="1"/>
  <c r="DC6" i="1"/>
  <c r="DB33" i="1"/>
  <c r="DB29" i="1"/>
  <c r="DB25" i="1"/>
  <c r="DB21" i="1"/>
  <c r="DB17" i="1"/>
  <c r="DB13" i="1"/>
  <c r="DB9" i="1"/>
  <c r="DB5" i="1"/>
  <c r="DA33" i="1"/>
  <c r="DA29" i="1"/>
  <c r="DA25" i="1"/>
  <c r="DA21" i="1"/>
  <c r="DA17" i="1"/>
  <c r="DA13" i="1"/>
  <c r="DA9" i="1"/>
  <c r="DA5" i="1"/>
  <c r="CZ32" i="1"/>
  <c r="CZ28" i="1"/>
  <c r="CZ24" i="1"/>
  <c r="CZ20" i="1"/>
  <c r="CZ16" i="1"/>
  <c r="CZ12" i="1"/>
  <c r="CZ8" i="1"/>
  <c r="CX34" i="1"/>
  <c r="CX30" i="1"/>
  <c r="CX26" i="1"/>
  <c r="CX22" i="1"/>
  <c r="CX18" i="1"/>
  <c r="CX14" i="1"/>
  <c r="CX10" i="1"/>
  <c r="CX6" i="1"/>
  <c r="CU29" i="1"/>
  <c r="CU15" i="1"/>
  <c r="CW34" i="1"/>
  <c r="CW30" i="1"/>
  <c r="CW26" i="1"/>
  <c r="CW22" i="1"/>
  <c r="CW18" i="1"/>
  <c r="CW14" i="1"/>
  <c r="CW10" i="1"/>
  <c r="CW6" i="1"/>
  <c r="CU34" i="1"/>
  <c r="CU26" i="1"/>
  <c r="CU16" i="1"/>
  <c r="CU6" i="1"/>
  <c r="CV32" i="1"/>
  <c r="CV28" i="1"/>
  <c r="CV24" i="1"/>
  <c r="CV20" i="1"/>
  <c r="CV16" i="1"/>
  <c r="CV12" i="1"/>
  <c r="CV8" i="1"/>
  <c r="CU32" i="1"/>
  <c r="CU17" i="1"/>
  <c r="CS34" i="1"/>
  <c r="CS30" i="1"/>
  <c r="CS26" i="1"/>
  <c r="CS22" i="1"/>
  <c r="CS18" i="1"/>
  <c r="CS14" i="1"/>
  <c r="CS10" i="1"/>
  <c r="CS6" i="1"/>
  <c r="CR33" i="1"/>
  <c r="CR29" i="1"/>
  <c r="CR25" i="1"/>
  <c r="CR21" i="1"/>
  <c r="CR13" i="1"/>
  <c r="CR5" i="1"/>
  <c r="CQ31" i="1"/>
  <c r="CQ27" i="1"/>
  <c r="CQ23" i="1"/>
  <c r="CQ19" i="1"/>
  <c r="CQ15" i="1"/>
  <c r="CQ11" i="1"/>
  <c r="CQ7" i="1"/>
  <c r="CP34" i="1"/>
  <c r="CP30" i="1"/>
  <c r="CP26" i="1"/>
  <c r="CP22" i="1"/>
  <c r="CP18" i="1"/>
  <c r="CP14" i="1"/>
  <c r="CP10" i="1"/>
  <c r="CP6" i="1"/>
  <c r="CR18" i="1"/>
  <c r="CR10" i="1"/>
  <c r="CN34" i="1"/>
  <c r="CN30" i="1"/>
  <c r="CN26" i="1"/>
  <c r="CN22" i="1"/>
  <c r="CN18" i="1"/>
  <c r="CN14" i="1"/>
  <c r="CN10" i="1"/>
  <c r="CM31" i="1"/>
  <c r="CM21" i="1"/>
  <c r="CM8" i="1"/>
  <c r="CL32" i="1"/>
  <c r="CL28" i="1"/>
  <c r="CL24" i="1"/>
  <c r="CL20" i="1"/>
  <c r="CL16" i="1"/>
  <c r="CL12" i="1"/>
  <c r="CL8" i="1"/>
  <c r="CL4" i="1"/>
  <c r="CM9" i="1"/>
  <c r="CK32" i="1"/>
  <c r="CK28" i="1"/>
  <c r="CK24" i="1"/>
  <c r="CK20" i="1"/>
  <c r="CK16" i="1"/>
  <c r="CK12" i="1"/>
  <c r="CK8" i="1"/>
  <c r="CK4" i="1"/>
  <c r="CN4" i="1"/>
  <c r="CM28" i="1"/>
  <c r="AZ24" i="1"/>
  <c r="AF28" i="1"/>
  <c r="AA20" i="1"/>
  <c r="P18" i="1"/>
  <c r="N10" i="1"/>
  <c r="G5" i="1"/>
  <c r="PK24" i="1"/>
  <c r="PJ9" i="1"/>
  <c r="PC21" i="1"/>
  <c r="PA24" i="1"/>
  <c r="OX11" i="1"/>
  <c r="OV16" i="1"/>
  <c r="OS5" i="1"/>
  <c r="OQ16" i="1"/>
  <c r="OO4" i="1"/>
  <c r="OL12" i="1"/>
  <c r="OJ21" i="1"/>
  <c r="OI9" i="1"/>
  <c r="OD6" i="1"/>
  <c r="OE6" i="1"/>
  <c r="OE19" i="1"/>
  <c r="NZ21" i="1"/>
  <c r="OA11" i="1"/>
  <c r="NY6" i="1"/>
  <c r="OA31" i="1"/>
  <c r="NW17" i="1"/>
  <c r="NV16" i="1"/>
  <c r="NU15" i="1"/>
  <c r="NT31" i="1"/>
  <c r="NR13" i="1"/>
  <c r="NQ22" i="1"/>
  <c r="NO34" i="1"/>
  <c r="NP29" i="1"/>
  <c r="NM9" i="1"/>
  <c r="NK14" i="1"/>
  <c r="NJ8" i="1"/>
  <c r="NK9" i="1"/>
  <c r="NG20" i="1"/>
  <c r="NE25" i="1"/>
  <c r="NG31" i="1"/>
  <c r="NC33" i="1"/>
  <c r="NB32" i="1"/>
  <c r="MZ27" i="1"/>
  <c r="NA15" i="1"/>
  <c r="MX29" i="1"/>
  <c r="MW12" i="1"/>
  <c r="MU23" i="1"/>
  <c r="MW19" i="1"/>
  <c r="MS25" i="1"/>
  <c r="MP25" i="1"/>
  <c r="MR13" i="1"/>
  <c r="MQ7" i="1"/>
  <c r="MN21" i="1"/>
  <c r="MM20" i="1"/>
  <c r="ML17" i="1"/>
  <c r="MK16" i="1"/>
  <c r="MI17" i="1"/>
  <c r="MH14" i="1"/>
  <c r="MG8" i="1"/>
  <c r="MF7" i="1"/>
  <c r="MD13" i="1"/>
  <c r="MC12" i="1"/>
  <c r="MB10" i="1"/>
  <c r="MA9" i="1"/>
  <c r="LY21" i="1"/>
  <c r="LY5" i="1"/>
  <c r="LV13" i="1"/>
  <c r="LX23" i="1"/>
  <c r="LX7" i="1"/>
  <c r="LW22" i="1"/>
  <c r="LV32" i="1"/>
  <c r="LT33" i="1"/>
  <c r="LT17" i="1"/>
  <c r="LS32" i="1"/>
  <c r="LS16" i="1"/>
  <c r="LR26" i="1"/>
  <c r="LR10" i="1"/>
  <c r="LQ25" i="1"/>
  <c r="LQ9" i="1"/>
  <c r="LO29" i="1"/>
  <c r="LO13" i="1"/>
  <c r="LN28" i="1"/>
  <c r="LN12" i="1"/>
  <c r="LM23" i="1"/>
  <c r="LM7" i="1"/>
  <c r="LL22" i="1"/>
  <c r="LL6" i="1"/>
  <c r="LJ25" i="1"/>
  <c r="LJ9" i="1"/>
  <c r="LI22" i="1"/>
  <c r="LH27" i="1"/>
  <c r="LH11" i="1"/>
  <c r="LG26" i="1"/>
  <c r="LG10" i="1"/>
  <c r="LI8" i="1"/>
  <c r="LE21" i="1"/>
  <c r="LE5" i="1"/>
  <c r="LD14" i="1"/>
  <c r="LC24" i="1"/>
  <c r="LC8" i="1"/>
  <c r="LB23" i="1"/>
  <c r="LB7" i="1"/>
  <c r="KZ33" i="1"/>
  <c r="KZ17" i="1"/>
  <c r="KY32" i="1"/>
  <c r="KY16" i="1"/>
  <c r="KX32" i="1"/>
  <c r="KX16" i="1"/>
  <c r="KW31" i="1"/>
  <c r="KW15" i="1"/>
  <c r="KU29" i="1"/>
  <c r="KS22" i="1"/>
  <c r="KS6" i="1"/>
  <c r="KR21" i="1"/>
  <c r="KR5" i="1"/>
  <c r="KU11" i="1"/>
  <c r="KT26" i="1"/>
  <c r="KT10" i="1"/>
  <c r="KP25" i="1"/>
  <c r="KP9" i="1"/>
  <c r="KO24" i="1"/>
  <c r="KN31" i="1"/>
  <c r="KN15" i="1"/>
  <c r="KM30" i="1"/>
  <c r="KM14" i="1"/>
  <c r="KO8" i="1"/>
  <c r="KK21" i="1"/>
  <c r="KK5" i="1"/>
  <c r="KJ20" i="1"/>
  <c r="KI32" i="1"/>
  <c r="KI22" i="1"/>
  <c r="KI11" i="1"/>
  <c r="KH31" i="1"/>
  <c r="KH21" i="1"/>
  <c r="KH10" i="1"/>
  <c r="KJ17" i="1"/>
  <c r="KD31" i="1"/>
  <c r="KD20" i="1"/>
  <c r="KD9" i="1"/>
  <c r="KF12" i="1"/>
  <c r="KE19" i="1"/>
  <c r="KC31" i="1"/>
  <c r="KC21" i="1"/>
  <c r="KC10" i="1"/>
  <c r="KF30" i="1"/>
  <c r="KF18" i="1"/>
  <c r="KE29" i="1"/>
  <c r="KE8" i="1"/>
  <c r="KA27" i="1"/>
  <c r="KA16" i="1"/>
  <c r="KA5" i="1"/>
  <c r="JZ26" i="1"/>
  <c r="JZ15" i="1"/>
  <c r="JY34" i="1"/>
  <c r="JY26" i="1"/>
  <c r="JY18" i="1"/>
  <c r="JY10" i="1"/>
  <c r="JX33" i="1"/>
  <c r="JX25" i="1"/>
  <c r="JX17" i="1"/>
  <c r="JX9" i="1"/>
  <c r="JZ6" i="1"/>
  <c r="JV28" i="1"/>
  <c r="JV20" i="1"/>
  <c r="JV12" i="1"/>
  <c r="JU32" i="1"/>
  <c r="JU18" i="1"/>
  <c r="JU10" i="1"/>
  <c r="JT31" i="1"/>
  <c r="JT15" i="1"/>
  <c r="JS32" i="1"/>
  <c r="JS24" i="1"/>
  <c r="JS16" i="1"/>
  <c r="JS8" i="1"/>
  <c r="JU30" i="1"/>
  <c r="JT30" i="1"/>
  <c r="JT14" i="1"/>
  <c r="JQ32" i="1"/>
  <c r="JQ24" i="1"/>
  <c r="JQ16" i="1"/>
  <c r="JQ8" i="1"/>
  <c r="JO10" i="1"/>
  <c r="JN23" i="1"/>
  <c r="JN6" i="1"/>
  <c r="JP28" i="1"/>
  <c r="JP20" i="1"/>
  <c r="JP12" i="1"/>
  <c r="JP4" i="1"/>
  <c r="JO27" i="1"/>
  <c r="JO19" i="1"/>
  <c r="JO5" i="1"/>
  <c r="JN22" i="1"/>
  <c r="JN7" i="1"/>
  <c r="JL28" i="1"/>
  <c r="JL20" i="1"/>
  <c r="JL12" i="1"/>
  <c r="JL4" i="1"/>
  <c r="JJ19" i="1"/>
  <c r="JI34" i="1"/>
  <c r="JI18" i="1"/>
  <c r="JK34" i="1"/>
  <c r="JK26" i="1"/>
  <c r="JK18" i="1"/>
  <c r="JK10" i="1"/>
  <c r="JJ32" i="1"/>
  <c r="JJ16" i="1"/>
  <c r="JI31" i="1"/>
  <c r="JI15" i="1"/>
  <c r="JG32" i="1"/>
  <c r="JG24" i="1"/>
  <c r="JG16" i="1"/>
  <c r="JG8" i="1"/>
  <c r="JE28" i="1"/>
  <c r="JE13" i="1"/>
  <c r="JD28" i="1"/>
  <c r="JD12" i="1"/>
  <c r="JF31" i="1"/>
  <c r="JF23" i="1"/>
  <c r="JF15" i="1"/>
  <c r="JF7" i="1"/>
  <c r="JE24" i="1"/>
  <c r="JE8" i="1"/>
  <c r="JD23" i="1"/>
  <c r="JD7" i="1"/>
  <c r="JB28" i="1"/>
  <c r="JB20" i="1"/>
  <c r="JB5" i="1"/>
  <c r="JA21" i="1"/>
  <c r="JA6" i="1"/>
  <c r="IZ21" i="1"/>
  <c r="IZ5" i="1"/>
  <c r="IY27" i="1"/>
  <c r="IY19" i="1"/>
  <c r="IY11" i="1"/>
  <c r="JB17" i="1"/>
  <c r="JA33" i="1"/>
  <c r="JA16" i="1"/>
  <c r="IZ30" i="1"/>
  <c r="IZ14" i="1"/>
  <c r="IW32" i="1"/>
  <c r="IW24" i="1"/>
  <c r="IW16" i="1"/>
  <c r="IW8" i="1"/>
  <c r="IV31" i="1"/>
  <c r="IV23" i="1"/>
  <c r="IV15" i="1"/>
  <c r="IV7" i="1"/>
  <c r="IU30" i="1"/>
  <c r="IU22" i="1"/>
  <c r="IU14" i="1"/>
  <c r="IU6" i="1"/>
  <c r="IT29" i="1"/>
  <c r="IT21" i="1"/>
  <c r="IT13" i="1"/>
  <c r="IT5" i="1"/>
  <c r="IR28" i="1"/>
  <c r="IR20" i="1"/>
  <c r="IR12" i="1"/>
  <c r="IR4" i="1"/>
  <c r="IQ25" i="1"/>
  <c r="IQ8" i="1"/>
  <c r="IP29" i="1"/>
  <c r="IP21" i="1"/>
  <c r="IP13" i="1"/>
  <c r="IP5" i="1"/>
  <c r="IO28" i="1"/>
  <c r="IO20" i="1"/>
  <c r="IO12" i="1"/>
  <c r="IO4" i="1"/>
  <c r="IQ15" i="1"/>
  <c r="IM32" i="1"/>
  <c r="IM24" i="1"/>
  <c r="IM16" i="1"/>
  <c r="IM8" i="1"/>
  <c r="IL30" i="1"/>
  <c r="IL14" i="1"/>
  <c r="IK32" i="1"/>
  <c r="IK24" i="1"/>
  <c r="IK16" i="1"/>
  <c r="IK8" i="1"/>
  <c r="IJ31" i="1"/>
  <c r="IJ23" i="1"/>
  <c r="IJ15" i="1"/>
  <c r="IJ7" i="1"/>
  <c r="IL23" i="1"/>
  <c r="IL7" i="1"/>
  <c r="IH28" i="1"/>
  <c r="IH20" i="1"/>
  <c r="IH12" i="1"/>
  <c r="IG29" i="1"/>
  <c r="IG10" i="1"/>
  <c r="IF29" i="1"/>
  <c r="IF21" i="1"/>
  <c r="IF13" i="1"/>
  <c r="IF5" i="1"/>
  <c r="IG18" i="1"/>
  <c r="IE31" i="1"/>
  <c r="IE23" i="1"/>
  <c r="IE15" i="1"/>
  <c r="IE7" i="1"/>
  <c r="IG23" i="1"/>
  <c r="IC32" i="1"/>
  <c r="IA31" i="1"/>
  <c r="IA23" i="1"/>
  <c r="IA15" i="1"/>
  <c r="IA7" i="1"/>
  <c r="HZ30" i="1"/>
  <c r="HZ22" i="1"/>
  <c r="HZ14" i="1"/>
  <c r="HZ6" i="1"/>
  <c r="IC22" i="1"/>
  <c r="IC14" i="1"/>
  <c r="IC6" i="1"/>
  <c r="IB29" i="1"/>
  <c r="IB21" i="1"/>
  <c r="IB13" i="1"/>
  <c r="IB5" i="1"/>
  <c r="HX28" i="1"/>
  <c r="HX20" i="1"/>
  <c r="HX12" i="1"/>
  <c r="HX4" i="1"/>
  <c r="HV12" i="1"/>
  <c r="HU20" i="1"/>
  <c r="HW31" i="1"/>
  <c r="HW23" i="1"/>
  <c r="HW15" i="1"/>
  <c r="HW7" i="1"/>
  <c r="HV30" i="1"/>
  <c r="HV17" i="1"/>
  <c r="HU34" i="1"/>
  <c r="HU18" i="1"/>
  <c r="HU24" i="1"/>
  <c r="HS32" i="1"/>
  <c r="HS24" i="1"/>
  <c r="HS16" i="1"/>
  <c r="HS8" i="1"/>
  <c r="HR31" i="1"/>
  <c r="HR23" i="1"/>
  <c r="HR7" i="1"/>
  <c r="HQ28" i="1"/>
  <c r="HQ20" i="1"/>
  <c r="HQ12" i="1"/>
  <c r="HQ4" i="1"/>
  <c r="HP27" i="1"/>
  <c r="HP19" i="1"/>
  <c r="HP11" i="1"/>
  <c r="HR22" i="1"/>
  <c r="HR6" i="1"/>
  <c r="HN28" i="1"/>
  <c r="HN20" i="1"/>
  <c r="HN12" i="1"/>
  <c r="HN4" i="1"/>
  <c r="HM27" i="1"/>
  <c r="HM19" i="1"/>
  <c r="HM11" i="1"/>
  <c r="HL34" i="1"/>
  <c r="HL26" i="1"/>
  <c r="HL18" i="1"/>
  <c r="HL10" i="1"/>
  <c r="HK33" i="1"/>
  <c r="HK25" i="1"/>
  <c r="HK17" i="1"/>
  <c r="HK9" i="1"/>
  <c r="HI32" i="1"/>
  <c r="HI24" i="1"/>
  <c r="HI16" i="1"/>
  <c r="HI8" i="1"/>
  <c r="HG23" i="1"/>
  <c r="HG7" i="1"/>
  <c r="HF21" i="1"/>
  <c r="HF5" i="1"/>
  <c r="HH27" i="1"/>
  <c r="HH19" i="1"/>
  <c r="HH11" i="1"/>
  <c r="HG34" i="1"/>
  <c r="HG22" i="1"/>
  <c r="HG6" i="1"/>
  <c r="HF22" i="1"/>
  <c r="HF6" i="1"/>
  <c r="HD28" i="1"/>
  <c r="HD20" i="1"/>
  <c r="HD12" i="1"/>
  <c r="HC34" i="1"/>
  <c r="HC26" i="1"/>
  <c r="HC18" i="1"/>
  <c r="HC10" i="1"/>
  <c r="HB21" i="1"/>
  <c r="HB8" i="1"/>
  <c r="HA26" i="1"/>
  <c r="HA13" i="1"/>
  <c r="HB34" i="1"/>
  <c r="HB26" i="1"/>
  <c r="HB9" i="1"/>
  <c r="HA19" i="1"/>
  <c r="GY32" i="1"/>
  <c r="GY24" i="1"/>
  <c r="GY16" i="1"/>
  <c r="GY8" i="1"/>
  <c r="GX31" i="1"/>
  <c r="GX20" i="1"/>
  <c r="GX4" i="1"/>
  <c r="GW20" i="1"/>
  <c r="GW4" i="1"/>
  <c r="GV27" i="1"/>
  <c r="GV19" i="1"/>
  <c r="GV11" i="1"/>
  <c r="GX26" i="1"/>
  <c r="GX9" i="1"/>
  <c r="GW23" i="1"/>
  <c r="GW7" i="1"/>
  <c r="GT28" i="1"/>
  <c r="GT20" i="1"/>
  <c r="GT5" i="1"/>
  <c r="GS19" i="1"/>
  <c r="GR33" i="1"/>
  <c r="GR17" i="1"/>
  <c r="GQ33" i="1"/>
  <c r="GQ25" i="1"/>
  <c r="GQ17" i="1"/>
  <c r="GQ9" i="1"/>
  <c r="GT14" i="1"/>
  <c r="GS30" i="1"/>
  <c r="GS14" i="1"/>
  <c r="GR30" i="1"/>
  <c r="GR14" i="1"/>
  <c r="GO32" i="1"/>
  <c r="GO24" i="1"/>
  <c r="GO16" i="1"/>
  <c r="GO8" i="1"/>
  <c r="GM18" i="1"/>
  <c r="GL33" i="1"/>
  <c r="GL16" i="1"/>
  <c r="GN33" i="1"/>
  <c r="GN25" i="1"/>
  <c r="GN17" i="1"/>
  <c r="GN9" i="1"/>
  <c r="GM32" i="1"/>
  <c r="GM23" i="1"/>
  <c r="GM7" i="1"/>
  <c r="GL23" i="1"/>
  <c r="GL7" i="1"/>
  <c r="GJ28" i="1"/>
  <c r="GJ20" i="1"/>
  <c r="GJ12" i="1"/>
  <c r="GJ4" i="1"/>
  <c r="GI26" i="1"/>
  <c r="GI10" i="1"/>
  <c r="GH30" i="1"/>
  <c r="GH22" i="1"/>
  <c r="GH14" i="1"/>
  <c r="GH6" i="1"/>
  <c r="GG29" i="1"/>
  <c r="GG21" i="1"/>
  <c r="GG13" i="1"/>
  <c r="GG5" i="1"/>
  <c r="GI15" i="1"/>
  <c r="GE32" i="1"/>
  <c r="GE24" i="1"/>
  <c r="GE16" i="1"/>
  <c r="GE8" i="1"/>
  <c r="GD32" i="1"/>
  <c r="GD24" i="1"/>
  <c r="GD16" i="1"/>
  <c r="GD8" i="1"/>
  <c r="GC22" i="1"/>
  <c r="GC9" i="1"/>
  <c r="GB27" i="1"/>
  <c r="GB15" i="1"/>
  <c r="GC33" i="1"/>
  <c r="GC21" i="1"/>
  <c r="GB30" i="1"/>
  <c r="GB8" i="1"/>
  <c r="FZ28" i="1"/>
  <c r="FZ20" i="1"/>
  <c r="FZ12" i="1"/>
  <c r="FZ4" i="1"/>
  <c r="FX9" i="1"/>
  <c r="FW24" i="1"/>
  <c r="FW8" i="1"/>
  <c r="FY29" i="1"/>
  <c r="FY21" i="1"/>
  <c r="FY13" i="1"/>
  <c r="FY5" i="1"/>
  <c r="FX28" i="1"/>
  <c r="FX16" i="1"/>
  <c r="FW31" i="1"/>
  <c r="FW15" i="1"/>
  <c r="FU32" i="1"/>
  <c r="FU24" i="1"/>
  <c r="FU16" i="1"/>
  <c r="FU8" i="1"/>
  <c r="FR23" i="1"/>
  <c r="FR5" i="1"/>
  <c r="FT28" i="1"/>
  <c r="FT20" i="1"/>
  <c r="FT12" i="1"/>
  <c r="FT4" i="1"/>
  <c r="FR11" i="1"/>
  <c r="FS28" i="1"/>
  <c r="FS20" i="1"/>
  <c r="FS12" i="1"/>
  <c r="FS5" i="1"/>
  <c r="FR24" i="1"/>
  <c r="FR6" i="1"/>
  <c r="FP29" i="1"/>
  <c r="FP24" i="1"/>
  <c r="FP19" i="1"/>
  <c r="FP13" i="1"/>
  <c r="FP8" i="1"/>
  <c r="FO34" i="1"/>
  <c r="FO28" i="1"/>
  <c r="FO23" i="1"/>
  <c r="FO16" i="1"/>
  <c r="FN34" i="1"/>
  <c r="FN29" i="1"/>
  <c r="FN24" i="1"/>
  <c r="FN18" i="1"/>
  <c r="FN14" i="1"/>
  <c r="FN10" i="1"/>
  <c r="FN6" i="1"/>
  <c r="FM33" i="1"/>
  <c r="FM29" i="1"/>
  <c r="FM25" i="1"/>
  <c r="FM21" i="1"/>
  <c r="FM17" i="1"/>
  <c r="FM13" i="1"/>
  <c r="FM9" i="1"/>
  <c r="FM5" i="1"/>
  <c r="FO15" i="1"/>
  <c r="FO8" i="1"/>
  <c r="FK33" i="1"/>
  <c r="FK29" i="1"/>
  <c r="FK25" i="1"/>
  <c r="FK21" i="1"/>
  <c r="FK17" i="1"/>
  <c r="FK9" i="1"/>
  <c r="FJ30" i="1"/>
  <c r="FJ21" i="1"/>
  <c r="FJ13" i="1"/>
  <c r="FJ5" i="1"/>
  <c r="FI27" i="1"/>
  <c r="FI19" i="1"/>
  <c r="FI11" i="1"/>
  <c r="FH34" i="1"/>
  <c r="FH30" i="1"/>
  <c r="FH26" i="1"/>
  <c r="FH22" i="1"/>
  <c r="FH18" i="1"/>
  <c r="FH14" i="1"/>
  <c r="FH10" i="1"/>
  <c r="FH6" i="1"/>
  <c r="FK14" i="1"/>
  <c r="FK7" i="1"/>
  <c r="FJ31" i="1"/>
  <c r="FJ23" i="1"/>
  <c r="FJ16" i="1"/>
  <c r="FJ8" i="1"/>
  <c r="FI32" i="1"/>
  <c r="FI24" i="1"/>
  <c r="FI16" i="1"/>
  <c r="FI8" i="1"/>
  <c r="FF33" i="1"/>
  <c r="FF29" i="1"/>
  <c r="FF25" i="1"/>
  <c r="FF21" i="1"/>
  <c r="FF17" i="1"/>
  <c r="FF13" i="1"/>
  <c r="FF9" i="1"/>
  <c r="FF5" i="1"/>
  <c r="FC9" i="1"/>
  <c r="FE32" i="1"/>
  <c r="FE28" i="1"/>
  <c r="FE24" i="1"/>
  <c r="FE20" i="1"/>
  <c r="FE16" i="1"/>
  <c r="FE12" i="1"/>
  <c r="FE8" i="1"/>
  <c r="FE4" i="1"/>
  <c r="FD15" i="1"/>
  <c r="FD9" i="1"/>
  <c r="FC33" i="1"/>
  <c r="FC26" i="1"/>
  <c r="FC20" i="1"/>
  <c r="FC12" i="1"/>
  <c r="FD34" i="1"/>
  <c r="FD30" i="1"/>
  <c r="FD26" i="1"/>
  <c r="FD22" i="1"/>
  <c r="FD14" i="1"/>
  <c r="FC34" i="1"/>
  <c r="FC24" i="1"/>
  <c r="FC11" i="1"/>
  <c r="FA33" i="1"/>
  <c r="FA29" i="1"/>
  <c r="FA25" i="1"/>
  <c r="FA21" i="1"/>
  <c r="FA16" i="1"/>
  <c r="FA8" i="1"/>
  <c r="EZ30" i="1"/>
  <c r="EZ22" i="1"/>
  <c r="EZ15" i="1"/>
  <c r="EZ6" i="1"/>
  <c r="EY28" i="1"/>
  <c r="EY20" i="1"/>
  <c r="EY12" i="1"/>
  <c r="EX34" i="1"/>
  <c r="EX30" i="1"/>
  <c r="EX26" i="1"/>
  <c r="EX22" i="1"/>
  <c r="EX18" i="1"/>
  <c r="EX14" i="1"/>
  <c r="EX10" i="1"/>
  <c r="EX6" i="1"/>
  <c r="FA15" i="1"/>
  <c r="FA7" i="1"/>
  <c r="EZ31" i="1"/>
  <c r="EZ23" i="1"/>
  <c r="EZ14" i="1"/>
  <c r="EZ7" i="1"/>
  <c r="EY31" i="1"/>
  <c r="EY23" i="1"/>
  <c r="EY15" i="1"/>
  <c r="EY8" i="1"/>
  <c r="EV33" i="1"/>
  <c r="EV29" i="1"/>
  <c r="EV25" i="1"/>
  <c r="EV21" i="1"/>
  <c r="EV17" i="1"/>
  <c r="EV9" i="1"/>
  <c r="EU33" i="1"/>
  <c r="EU24" i="1"/>
  <c r="EU16" i="1"/>
  <c r="EU8" i="1"/>
  <c r="ET31" i="1"/>
  <c r="ET23" i="1"/>
  <c r="ET15" i="1"/>
  <c r="ET8" i="1"/>
  <c r="ES33" i="1"/>
  <c r="ES29" i="1"/>
  <c r="ES25" i="1"/>
  <c r="ES21" i="1"/>
  <c r="ES17" i="1"/>
  <c r="ES13" i="1"/>
  <c r="ES9" i="1"/>
  <c r="ES5" i="1"/>
  <c r="EV12" i="1"/>
  <c r="EU34" i="1"/>
  <c r="EU27" i="1"/>
  <c r="EU19" i="1"/>
  <c r="EU11" i="1"/>
  <c r="ET34" i="1"/>
  <c r="ET26" i="1"/>
  <c r="ET18" i="1"/>
  <c r="ET9" i="1"/>
  <c r="EQ33" i="1"/>
  <c r="EQ29" i="1"/>
  <c r="EQ25" i="1"/>
  <c r="EQ21" i="1"/>
  <c r="EQ17" i="1"/>
  <c r="EQ13" i="1"/>
  <c r="EQ9" i="1"/>
  <c r="EQ5" i="1"/>
  <c r="EO10" i="1"/>
  <c r="EN33" i="1"/>
  <c r="EN24" i="1"/>
  <c r="EN15" i="1"/>
  <c r="EN7" i="1"/>
  <c r="EP32" i="1"/>
  <c r="EP28" i="1"/>
  <c r="EP24" i="1"/>
  <c r="EP20" i="1"/>
  <c r="EP16" i="1"/>
  <c r="EP12" i="1"/>
  <c r="EP8" i="1"/>
  <c r="EP4" i="1"/>
  <c r="EO31" i="1"/>
  <c r="EO27" i="1"/>
  <c r="EO23" i="1"/>
  <c r="EO19" i="1"/>
  <c r="EO14" i="1"/>
  <c r="EO7" i="1"/>
  <c r="EN31" i="1"/>
  <c r="EN23" i="1"/>
  <c r="EN16" i="1"/>
  <c r="EN8" i="1"/>
  <c r="EL33" i="1"/>
  <c r="EL29" i="1"/>
  <c r="EL25" i="1"/>
  <c r="EL21" i="1"/>
  <c r="EL17" i="1"/>
  <c r="EL13" i="1"/>
  <c r="EL9" i="1"/>
  <c r="EL5" i="1"/>
  <c r="EK32" i="1"/>
  <c r="EK28" i="1"/>
  <c r="EK24" i="1"/>
  <c r="EK20" i="1"/>
  <c r="EK16" i="1"/>
  <c r="EK12" i="1"/>
  <c r="EK4" i="1"/>
  <c r="EJ31" i="1"/>
  <c r="EJ27" i="1"/>
  <c r="EJ23" i="1"/>
  <c r="EJ19" i="1"/>
  <c r="EJ15" i="1"/>
  <c r="EJ11" i="1"/>
  <c r="EJ7" i="1"/>
  <c r="EI34" i="1"/>
  <c r="EI30" i="1"/>
  <c r="EI26" i="1"/>
  <c r="EI22" i="1"/>
  <c r="EI18" i="1"/>
  <c r="EI14" i="1"/>
  <c r="EI10" i="1"/>
  <c r="EI6" i="1"/>
  <c r="EK9" i="1"/>
  <c r="EG33" i="1"/>
  <c r="EG29" i="1"/>
  <c r="EG25" i="1"/>
  <c r="EG21" i="1"/>
  <c r="EG16" i="1"/>
  <c r="EG7" i="1"/>
  <c r="EF30" i="1"/>
  <c r="EF22" i="1"/>
  <c r="EF13" i="1"/>
  <c r="EF5" i="1"/>
  <c r="EE28" i="1"/>
  <c r="EE19" i="1"/>
  <c r="EE11" i="1"/>
  <c r="ED34" i="1"/>
  <c r="ED30" i="1"/>
  <c r="ED26" i="1"/>
  <c r="ED22" i="1"/>
  <c r="ED18" i="1"/>
  <c r="ED14" i="1"/>
  <c r="ED10" i="1"/>
  <c r="ED6" i="1"/>
  <c r="EG15" i="1"/>
  <c r="EG8" i="1"/>
  <c r="EF31" i="1"/>
  <c r="EF23" i="1"/>
  <c r="EF16" i="1"/>
  <c r="EF8" i="1"/>
  <c r="EE31" i="1"/>
  <c r="EE24" i="1"/>
  <c r="EE16" i="1"/>
  <c r="EE8" i="1"/>
  <c r="EB33" i="1"/>
  <c r="EB29" i="1"/>
  <c r="EB25" i="1"/>
  <c r="EB21" i="1"/>
  <c r="EB17" i="1"/>
  <c r="EB11" i="1"/>
  <c r="EA33" i="1"/>
  <c r="EA26" i="1"/>
  <c r="EA18" i="1"/>
  <c r="EA10" i="1"/>
  <c r="DZ33" i="1"/>
  <c r="DZ25" i="1"/>
  <c r="DZ17" i="1"/>
  <c r="DZ9" i="1"/>
  <c r="DY34" i="1"/>
  <c r="DY30" i="1"/>
  <c r="DY26" i="1"/>
  <c r="DY22" i="1"/>
  <c r="DY18" i="1"/>
  <c r="DY14" i="1"/>
  <c r="DY10" i="1"/>
  <c r="DY6" i="1"/>
  <c r="EB12" i="1"/>
  <c r="EB5" i="1"/>
  <c r="EA27" i="1"/>
  <c r="EA19" i="1"/>
  <c r="EA11" i="1"/>
  <c r="DZ34" i="1"/>
  <c r="DZ26" i="1"/>
  <c r="DZ18" i="1"/>
  <c r="DZ10" i="1"/>
  <c r="DW33" i="1"/>
  <c r="DW29" i="1"/>
  <c r="DW25" i="1"/>
  <c r="DW21" i="1"/>
  <c r="DW14" i="1"/>
  <c r="DW5" i="1"/>
  <c r="DV28" i="1"/>
  <c r="DV20" i="1"/>
  <c r="DV12" i="1"/>
  <c r="DU34" i="1"/>
  <c r="DU26" i="1"/>
  <c r="DU18" i="1"/>
  <c r="DU10" i="1"/>
  <c r="DT34" i="1"/>
  <c r="DT30" i="1"/>
  <c r="DT26" i="1"/>
  <c r="DT22" i="1"/>
  <c r="DT18" i="1"/>
  <c r="DT14" i="1"/>
  <c r="DT10" i="1"/>
  <c r="DT6" i="1"/>
  <c r="DW17" i="1"/>
  <c r="DW9" i="1"/>
  <c r="DV33" i="1"/>
  <c r="DV25" i="1"/>
  <c r="DV17" i="1"/>
  <c r="DV9" i="1"/>
  <c r="DU33" i="1"/>
  <c r="DU25" i="1"/>
  <c r="DU17" i="1"/>
  <c r="DU9" i="1"/>
  <c r="DR33" i="1"/>
  <c r="DR29" i="1"/>
  <c r="DR25" i="1"/>
  <c r="DR16" i="1"/>
  <c r="DR7" i="1"/>
  <c r="DQ30" i="1"/>
  <c r="DQ21" i="1"/>
  <c r="DQ13" i="1"/>
  <c r="DQ4" i="1"/>
  <c r="DP27" i="1"/>
  <c r="DP19" i="1"/>
  <c r="DP10" i="1"/>
  <c r="DO34" i="1"/>
  <c r="DO30" i="1"/>
  <c r="DO26" i="1"/>
  <c r="DO22" i="1"/>
  <c r="DO18" i="1"/>
  <c r="DO14" i="1"/>
  <c r="DO10" i="1"/>
  <c r="DO6" i="1"/>
  <c r="DR22" i="1"/>
  <c r="DR15" i="1"/>
  <c r="DR8" i="1"/>
  <c r="DQ31" i="1"/>
  <c r="DQ24" i="1"/>
  <c r="DQ16" i="1"/>
  <c r="DQ8" i="1"/>
  <c r="DP32" i="1"/>
  <c r="DP24" i="1"/>
  <c r="DP16" i="1"/>
  <c r="DP9" i="1"/>
  <c r="DM33" i="1"/>
  <c r="DM29" i="1"/>
  <c r="DM25" i="1"/>
  <c r="DM21" i="1"/>
  <c r="DM17" i="1"/>
  <c r="DM13" i="1"/>
  <c r="DM9" i="1"/>
  <c r="DM5" i="1"/>
  <c r="DL32" i="1"/>
  <c r="DL28" i="1"/>
  <c r="DL24" i="1"/>
  <c r="DL20" i="1"/>
  <c r="DL14" i="1"/>
  <c r="DL5" i="1"/>
  <c r="DK31" i="1"/>
  <c r="DK27" i="1"/>
  <c r="DK23" i="1"/>
  <c r="DK19" i="1"/>
  <c r="DK15" i="1"/>
  <c r="DK11" i="1"/>
  <c r="DK7" i="1"/>
  <c r="DJ34" i="1"/>
  <c r="DJ30" i="1"/>
  <c r="DJ26" i="1"/>
  <c r="DJ22" i="1"/>
  <c r="DJ18" i="1"/>
  <c r="DJ14" i="1"/>
  <c r="DJ10" i="1"/>
  <c r="DJ6" i="1"/>
  <c r="DL15" i="1"/>
  <c r="DL8" i="1"/>
  <c r="DH33" i="1"/>
  <c r="DH29" i="1"/>
  <c r="DH25" i="1"/>
  <c r="DH21" i="1"/>
  <c r="DH17" i="1"/>
  <c r="DH13" i="1"/>
  <c r="DH9" i="1"/>
  <c r="DH5" i="1"/>
  <c r="DG32" i="1"/>
  <c r="DG28" i="1"/>
  <c r="DG24" i="1"/>
  <c r="DG20" i="1"/>
  <c r="DG15" i="1"/>
  <c r="DG7" i="1"/>
  <c r="DF32" i="1"/>
  <c r="DF28" i="1"/>
  <c r="DF24" i="1"/>
  <c r="DF20" i="1"/>
  <c r="DF16" i="1"/>
  <c r="DF12" i="1"/>
  <c r="DF8" i="1"/>
  <c r="DF4" i="1"/>
  <c r="DE31" i="1"/>
  <c r="DE27" i="1"/>
  <c r="DE23" i="1"/>
  <c r="DE19" i="1"/>
  <c r="DE15" i="1"/>
  <c r="DE11" i="1"/>
  <c r="DE7" i="1"/>
  <c r="DG16" i="1"/>
  <c r="DG8" i="1"/>
  <c r="DC33" i="1"/>
  <c r="DC29" i="1"/>
  <c r="DC25" i="1"/>
  <c r="DC21" i="1"/>
  <c r="DC17" i="1"/>
  <c r="DC13" i="1"/>
  <c r="DC9" i="1"/>
  <c r="DC5" i="1"/>
  <c r="DB32" i="1"/>
  <c r="DB28" i="1"/>
  <c r="DB24" i="1"/>
  <c r="DB20" i="1"/>
  <c r="DB16" i="1"/>
  <c r="DB12" i="1"/>
  <c r="DB8" i="1"/>
  <c r="DB4" i="1"/>
  <c r="DA32" i="1"/>
  <c r="DA28" i="1"/>
  <c r="DA24" i="1"/>
  <c r="DA20" i="1"/>
  <c r="DA16" i="1"/>
  <c r="DA12" i="1"/>
  <c r="DA8" i="1"/>
  <c r="DA4" i="1"/>
  <c r="CZ31" i="1"/>
  <c r="CZ27" i="1"/>
  <c r="CZ23" i="1"/>
  <c r="CZ19" i="1"/>
  <c r="CZ15" i="1"/>
  <c r="CZ11" i="1"/>
  <c r="CZ7" i="1"/>
  <c r="CX33" i="1"/>
  <c r="CX29" i="1"/>
  <c r="CX25" i="1"/>
  <c r="CX21" i="1"/>
  <c r="CX17" i="1"/>
  <c r="CX13" i="1"/>
  <c r="CX9" i="1"/>
  <c r="CX5" i="1"/>
  <c r="CU25" i="1"/>
  <c r="CU11" i="1"/>
  <c r="CW33" i="1"/>
  <c r="CW29" i="1"/>
  <c r="CW25" i="1"/>
  <c r="CW21" i="1"/>
  <c r="CW17" i="1"/>
  <c r="CW13" i="1"/>
  <c r="CW9" i="1"/>
  <c r="CW5" i="1"/>
  <c r="CU31" i="1"/>
  <c r="CU23" i="1"/>
  <c r="CU13" i="1"/>
  <c r="CU4" i="1"/>
  <c r="CV31" i="1"/>
  <c r="CV27" i="1"/>
  <c r="CV23" i="1"/>
  <c r="CV19" i="1"/>
  <c r="CV15" i="1"/>
  <c r="CV11" i="1"/>
  <c r="CV7" i="1"/>
  <c r="CU28" i="1"/>
  <c r="CU14" i="1"/>
  <c r="CS33" i="1"/>
  <c r="CS29" i="1"/>
  <c r="CS25" i="1"/>
  <c r="CS21" i="1"/>
  <c r="CS17" i="1"/>
  <c r="CS13" i="1"/>
  <c r="CS9" i="1"/>
  <c r="CS5" i="1"/>
  <c r="CR32" i="1"/>
  <c r="CR28" i="1"/>
  <c r="CR24" i="1"/>
  <c r="CR19" i="1"/>
  <c r="CR11" i="1"/>
  <c r="CQ34" i="1"/>
  <c r="CQ30" i="1"/>
  <c r="CQ26" i="1"/>
  <c r="CQ22" i="1"/>
  <c r="CQ18" i="1"/>
  <c r="CQ14" i="1"/>
  <c r="CQ10" i="1"/>
  <c r="CQ6" i="1"/>
  <c r="CP33" i="1"/>
  <c r="CP29" i="1"/>
  <c r="CP25" i="1"/>
  <c r="CP21" i="1"/>
  <c r="CP17" i="1"/>
  <c r="CP13" i="1"/>
  <c r="CP9" i="1"/>
  <c r="CP5" i="1"/>
  <c r="CR16" i="1"/>
  <c r="CR8" i="1"/>
  <c r="CN33" i="1"/>
  <c r="CN29" i="1"/>
  <c r="CN25" i="1"/>
  <c r="CN21" i="1"/>
  <c r="CN17" i="1"/>
  <c r="CN13" i="1"/>
  <c r="CN7" i="1"/>
  <c r="CM29" i="1"/>
  <c r="CM18" i="1"/>
  <c r="CM4" i="1"/>
  <c r="CL31" i="1"/>
  <c r="CL27" i="1"/>
  <c r="CL23" i="1"/>
  <c r="CL19" i="1"/>
  <c r="CL15" i="1"/>
  <c r="CL11" i="1"/>
  <c r="CL7" i="1"/>
  <c r="CM20" i="1"/>
  <c r="CM6" i="1"/>
  <c r="CK31" i="1"/>
  <c r="CK27" i="1"/>
  <c r="CK23" i="1"/>
  <c r="CK19" i="1"/>
  <c r="CK15" i="1"/>
  <c r="CK11" i="1"/>
  <c r="CK7" i="1"/>
  <c r="CN9" i="1"/>
  <c r="CM34" i="1"/>
  <c r="CM27" i="1"/>
  <c r="CM19" i="1"/>
  <c r="CM10" i="1"/>
  <c r="CI33" i="1"/>
  <c r="CI29" i="1"/>
  <c r="CI25" i="1"/>
  <c r="CI21" i="1"/>
  <c r="CI17" i="1"/>
  <c r="CI13" i="1"/>
  <c r="CI9" i="1"/>
  <c r="CI5" i="1"/>
  <c r="CH32" i="1"/>
  <c r="CH28" i="1"/>
  <c r="CH24" i="1"/>
  <c r="CH20" i="1"/>
  <c r="CH16" i="1"/>
  <c r="CH12" i="1"/>
  <c r="CH8" i="1"/>
  <c r="CH4" i="1"/>
  <c r="CG32" i="1"/>
  <c r="CG28" i="1"/>
  <c r="CG24" i="1"/>
  <c r="CG20" i="1"/>
  <c r="CG16" i="1"/>
  <c r="CG12" i="1"/>
  <c r="CG8" i="1"/>
  <c r="CG4" i="1"/>
  <c r="CF31" i="1"/>
  <c r="CF27" i="1"/>
  <c r="CF23" i="1"/>
  <c r="CF19" i="1"/>
  <c r="CF15" i="1"/>
  <c r="CF11" i="1"/>
  <c r="CF7" i="1"/>
  <c r="CD33" i="1"/>
  <c r="CD29" i="1"/>
  <c r="CD25" i="1"/>
  <c r="CD21" i="1"/>
  <c r="CD17" i="1"/>
  <c r="CD13" i="1"/>
  <c r="CD9" i="1"/>
  <c r="CD5" i="1"/>
  <c r="CC32" i="1"/>
  <c r="CC28" i="1"/>
  <c r="CC24" i="1"/>
  <c r="CC20" i="1"/>
  <c r="CC16" i="1"/>
  <c r="CC12" i="1"/>
  <c r="CC8" i="1"/>
  <c r="CC4" i="1"/>
  <c r="CB32" i="1"/>
  <c r="CB28" i="1"/>
  <c r="CB24" i="1"/>
  <c r="CB20" i="1"/>
  <c r="CB16" i="1"/>
  <c r="CB12" i="1"/>
  <c r="CB8" i="1"/>
  <c r="CB4" i="1"/>
  <c r="CA31" i="1"/>
  <c r="CA27" i="1"/>
  <c r="CA23" i="1"/>
  <c r="CA19" i="1"/>
  <c r="CA15" i="1"/>
  <c r="CA11" i="1"/>
  <c r="CA7" i="1"/>
  <c r="BY33" i="1"/>
  <c r="BY29" i="1"/>
  <c r="BY25" i="1"/>
  <c r="BY21" i="1"/>
  <c r="BY17" i="1"/>
  <c r="BY13" i="1"/>
  <c r="BY9" i="1"/>
  <c r="BY5" i="1"/>
  <c r="BX32" i="1"/>
  <c r="BX28" i="1"/>
  <c r="BX24" i="1"/>
  <c r="BX17" i="1"/>
  <c r="BX9" i="1"/>
  <c r="BW33" i="1"/>
  <c r="BW29" i="1"/>
  <c r="BW25" i="1"/>
  <c r="BW21" i="1"/>
  <c r="BW17" i="1"/>
  <c r="BW13" i="1"/>
  <c r="BW9" i="1"/>
  <c r="BW5" i="1"/>
  <c r="BV32" i="1"/>
  <c r="BV28" i="1"/>
  <c r="BV24" i="1"/>
  <c r="BV20" i="1"/>
  <c r="BV16" i="1"/>
  <c r="BV12" i="1"/>
  <c r="BV8" i="1"/>
  <c r="BV4" i="1"/>
  <c r="BX16" i="1"/>
  <c r="BX8" i="1"/>
  <c r="BS33" i="1"/>
  <c r="BS29" i="1"/>
  <c r="BS25" i="1"/>
  <c r="BS21" i="1"/>
  <c r="BS17" i="1"/>
  <c r="BS13" i="1"/>
  <c r="BS9" i="1"/>
  <c r="BS5" i="1"/>
  <c r="BR10" i="1"/>
  <c r="BT6" i="1"/>
  <c r="BR31" i="1"/>
  <c r="BR27" i="1"/>
  <c r="BR23" i="1"/>
  <c r="BR19" i="1"/>
  <c r="BR15" i="1"/>
  <c r="BR7" i="1"/>
  <c r="BQ34" i="1"/>
  <c r="BQ30" i="1"/>
  <c r="BQ26" i="1"/>
  <c r="BQ22" i="1"/>
  <c r="BQ18" i="1"/>
  <c r="BQ14" i="1"/>
  <c r="BQ10" i="1"/>
  <c r="BQ6" i="1"/>
  <c r="BT33" i="1"/>
  <c r="BT29" i="1"/>
  <c r="BT25" i="1"/>
  <c r="BT21" i="1"/>
  <c r="BT17" i="1"/>
  <c r="BT13" i="1"/>
  <c r="BT9" i="1"/>
  <c r="BM33" i="1"/>
  <c r="BM29" i="1"/>
  <c r="BM25" i="1"/>
  <c r="BM21" i="1"/>
  <c r="BM17" i="1"/>
  <c r="AM8" i="1"/>
  <c r="U18" i="1"/>
  <c r="J21" i="1"/>
  <c r="PE32" i="1"/>
  <c r="OY20" i="1"/>
  <c r="OT9" i="1"/>
  <c r="OP7" i="1"/>
  <c r="OK11" i="1"/>
  <c r="OG19" i="1"/>
  <c r="OD5" i="1"/>
  <c r="NZ5" i="1"/>
  <c r="OB21" i="1"/>
  <c r="NV32" i="1"/>
  <c r="NT16" i="1"/>
  <c r="NP13" i="1"/>
  <c r="NO18" i="1"/>
  <c r="NL15" i="1"/>
  <c r="NL10" i="1"/>
  <c r="NF17" i="1"/>
  <c r="NF31" i="1"/>
  <c r="NB16" i="1"/>
  <c r="MZ26" i="1"/>
  <c r="MV12" i="1"/>
  <c r="MV17" i="1"/>
  <c r="MR29" i="1"/>
  <c r="MP8" i="1"/>
  <c r="ML33" i="1"/>
  <c r="MI33" i="1"/>
  <c r="MG24" i="1"/>
  <c r="MD29" i="1"/>
  <c r="MB26" i="1"/>
  <c r="LY29" i="1"/>
  <c r="LV29" i="1"/>
  <c r="LX15" i="1"/>
  <c r="LW14" i="1"/>
  <c r="LT25" i="1"/>
  <c r="LS24" i="1"/>
  <c r="LR18" i="1"/>
  <c r="LQ17" i="1"/>
  <c r="LO21" i="1"/>
  <c r="LN20" i="1"/>
  <c r="LM15" i="1"/>
  <c r="LL14" i="1"/>
  <c r="LJ17" i="1"/>
  <c r="LI5" i="1"/>
  <c r="LG34" i="1"/>
  <c r="LI23" i="1"/>
  <c r="LE13" i="1"/>
  <c r="LC32" i="1"/>
  <c r="LB31" i="1"/>
  <c r="LD16" i="1"/>
  <c r="KZ9" i="1"/>
  <c r="KY8" i="1"/>
  <c r="KX8" i="1"/>
  <c r="KW7" i="1"/>
  <c r="KS14" i="1"/>
  <c r="KR13" i="1"/>
  <c r="KT34" i="1"/>
  <c r="KP33" i="1"/>
  <c r="KO32" i="1"/>
  <c r="KN23" i="1"/>
  <c r="KM22" i="1"/>
  <c r="KK29" i="1"/>
  <c r="KJ28" i="1"/>
  <c r="KI27" i="1"/>
  <c r="KI6" i="1"/>
  <c r="KH15" i="1"/>
  <c r="KJ7" i="1"/>
  <c r="KD15" i="1"/>
  <c r="KE30" i="1"/>
  <c r="KC26" i="1"/>
  <c r="KC5" i="1"/>
  <c r="KF7" i="1"/>
  <c r="KA32" i="1"/>
  <c r="KA11" i="1"/>
  <c r="JZ20" i="1"/>
  <c r="JY30" i="1"/>
  <c r="JY14" i="1"/>
  <c r="JX29" i="1"/>
  <c r="JX13" i="1"/>
  <c r="JV32" i="1"/>
  <c r="JV16" i="1"/>
  <c r="JU25" i="1"/>
  <c r="JU6" i="1"/>
  <c r="JT7" i="1"/>
  <c r="JS20" i="1"/>
  <c r="JS4" i="1"/>
  <c r="JT22" i="1"/>
  <c r="JQ28" i="1"/>
  <c r="JQ12" i="1"/>
  <c r="JN33" i="1"/>
  <c r="JP32" i="1"/>
  <c r="JP16" i="1"/>
  <c r="JO31" i="1"/>
  <c r="JO13" i="1"/>
  <c r="JN14" i="1"/>
  <c r="JL24" i="1"/>
  <c r="JL8" i="1"/>
  <c r="JJ11" i="1"/>
  <c r="JI10" i="1"/>
  <c r="JK22" i="1"/>
  <c r="JK6" i="1"/>
  <c r="JJ8" i="1"/>
  <c r="JI7" i="1"/>
  <c r="JG20" i="1"/>
  <c r="JG4" i="1"/>
  <c r="JE5" i="1"/>
  <c r="JD4" i="1"/>
  <c r="JF19" i="1"/>
  <c r="JE32" i="1"/>
  <c r="JD31" i="1"/>
  <c r="JB32" i="1"/>
  <c r="JB14" i="1"/>
  <c r="JA13" i="1"/>
  <c r="IZ13" i="1"/>
  <c r="IY23" i="1"/>
  <c r="IY7" i="1"/>
  <c r="JA24" i="1"/>
  <c r="IZ22" i="1"/>
  <c r="IW28" i="1"/>
  <c r="IW12" i="1"/>
  <c r="IV27" i="1"/>
  <c r="IV11" i="1"/>
  <c r="IU26" i="1"/>
  <c r="IU10" i="1"/>
  <c r="IT25" i="1"/>
  <c r="IT9" i="1"/>
  <c r="IR24" i="1"/>
  <c r="IR8" i="1"/>
  <c r="IQ17" i="1"/>
  <c r="IP25" i="1"/>
  <c r="IP9" i="1"/>
  <c r="IO24" i="1"/>
  <c r="IO8" i="1"/>
  <c r="IQ7" i="1"/>
  <c r="IM20" i="1"/>
  <c r="IM4" i="1"/>
  <c r="IL6" i="1"/>
  <c r="IK20" i="1"/>
  <c r="IK4" i="1"/>
  <c r="IJ19" i="1"/>
  <c r="IL31" i="1"/>
  <c r="IH32" i="1"/>
  <c r="IH16" i="1"/>
  <c r="IG20" i="1"/>
  <c r="IF25" i="1"/>
  <c r="IF9" i="1"/>
  <c r="IG4" i="1"/>
  <c r="IE19" i="1"/>
  <c r="IH8" i="1"/>
  <c r="IC28" i="1"/>
  <c r="IA19" i="1"/>
  <c r="HZ34" i="1"/>
  <c r="HZ18" i="1"/>
  <c r="IC26" i="1"/>
  <c r="IC10" i="1"/>
  <c r="IB25" i="1"/>
  <c r="IB9" i="1"/>
  <c r="HX24" i="1"/>
  <c r="HX8" i="1"/>
  <c r="HU33" i="1"/>
  <c r="HW27" i="1"/>
  <c r="HW11" i="1"/>
  <c r="HV24" i="1"/>
  <c r="HU27" i="1"/>
  <c r="HU8" i="1"/>
  <c r="HS20" i="1"/>
  <c r="HS4" i="1"/>
  <c r="HR15" i="1"/>
  <c r="HQ24" i="1"/>
  <c r="HQ8" i="1"/>
  <c r="HP23" i="1"/>
  <c r="HP7" i="1"/>
  <c r="HN32" i="1"/>
  <c r="HN16" i="1"/>
  <c r="HM31" i="1"/>
  <c r="HM15" i="1"/>
  <c r="HL30" i="1"/>
  <c r="HL14" i="1"/>
  <c r="HK29" i="1"/>
  <c r="HK13" i="1"/>
  <c r="HI28" i="1"/>
  <c r="HI12" i="1"/>
  <c r="HG15" i="1"/>
  <c r="HF13" i="1"/>
  <c r="HH23" i="1"/>
  <c r="HH7" i="1"/>
  <c r="HG14" i="1"/>
  <c r="HF14" i="1"/>
  <c r="HD24" i="1"/>
  <c r="HD8" i="1"/>
  <c r="HC22" i="1"/>
  <c r="HC6" i="1"/>
  <c r="HA32" i="1"/>
  <c r="HA7" i="1"/>
  <c r="HB20" i="1"/>
  <c r="HA8" i="1"/>
  <c r="GY20" i="1"/>
  <c r="GY4" i="1"/>
  <c r="GX12" i="1"/>
  <c r="GW12" i="1"/>
  <c r="GV23" i="1"/>
  <c r="GV7" i="1"/>
  <c r="GW32" i="1"/>
  <c r="GT32" i="1"/>
  <c r="GT13" i="1"/>
  <c r="GS10" i="1"/>
  <c r="GR9" i="1"/>
  <c r="GQ21" i="1"/>
  <c r="GQ5" i="1"/>
  <c r="GS22" i="1"/>
  <c r="GR22" i="1"/>
  <c r="GO28" i="1"/>
  <c r="GO12" i="1"/>
  <c r="GM10" i="1"/>
  <c r="GL8" i="1"/>
  <c r="GN21" i="1"/>
  <c r="GN5" i="1"/>
  <c r="GM15" i="1"/>
  <c r="GL15" i="1"/>
  <c r="GJ24" i="1"/>
  <c r="GJ8" i="1"/>
  <c r="GI18" i="1"/>
  <c r="GH26" i="1"/>
  <c r="GH10" i="1"/>
  <c r="GG25" i="1"/>
  <c r="GG9" i="1"/>
  <c r="GI7" i="1"/>
  <c r="GE20" i="1"/>
  <c r="GE4" i="1"/>
  <c r="GD20" i="1"/>
  <c r="GD4" i="1"/>
  <c r="GB34" i="1"/>
  <c r="GB9" i="1"/>
  <c r="GC10" i="1"/>
  <c r="FZ32" i="1"/>
  <c r="FZ16" i="1"/>
  <c r="FX17" i="1"/>
  <c r="FW16" i="1"/>
  <c r="FY25" i="1"/>
  <c r="FY9" i="1"/>
  <c r="FX23" i="1"/>
  <c r="FW23" i="1"/>
  <c r="FU28" i="1"/>
  <c r="FU12" i="1"/>
  <c r="FR15" i="1"/>
  <c r="FT24" i="1"/>
  <c r="FT8" i="1"/>
  <c r="FS32" i="1"/>
  <c r="FS16" i="1"/>
  <c r="FR34" i="1"/>
  <c r="FP32" i="1"/>
  <c r="FP21" i="1"/>
  <c r="FP11" i="1"/>
  <c r="FO31" i="1"/>
  <c r="FO19" i="1"/>
  <c r="FN32" i="1"/>
  <c r="FN21" i="1"/>
  <c r="FN12" i="1"/>
  <c r="FN4" i="1"/>
  <c r="FM27" i="1"/>
  <c r="FM19" i="1"/>
  <c r="FM11" i="1"/>
  <c r="FO20" i="1"/>
  <c r="FO4" i="1"/>
  <c r="FK27" i="1"/>
  <c r="FK19" i="1"/>
  <c r="FJ34" i="1"/>
  <c r="FJ17" i="1"/>
  <c r="FI31" i="1"/>
  <c r="FI15" i="1"/>
  <c r="FH32" i="1"/>
  <c r="FH24" i="1"/>
  <c r="FH16" i="1"/>
  <c r="FH8" i="1"/>
  <c r="FK11" i="1"/>
  <c r="FJ27" i="1"/>
  <c r="FJ12" i="1"/>
  <c r="FI28" i="1"/>
  <c r="FI12" i="1"/>
  <c r="FF31" i="1"/>
  <c r="FF23" i="1"/>
  <c r="FF15" i="1"/>
  <c r="FF7" i="1"/>
  <c r="FE34" i="1"/>
  <c r="FE26" i="1"/>
  <c r="FE18" i="1"/>
  <c r="FE10" i="1"/>
  <c r="FD18" i="1"/>
  <c r="FD5" i="1"/>
  <c r="FC23" i="1"/>
  <c r="FC7" i="1"/>
  <c r="FD28" i="1"/>
  <c r="FD19" i="1"/>
  <c r="FC30" i="1"/>
  <c r="FC4" i="1"/>
  <c r="FA27" i="1"/>
  <c r="FA19" i="1"/>
  <c r="EZ34" i="1"/>
  <c r="EZ19" i="1"/>
  <c r="EY33" i="1"/>
  <c r="EY16" i="1"/>
  <c r="EX32" i="1"/>
  <c r="EX24" i="1"/>
  <c r="EX16" i="1"/>
  <c r="EX8" i="1"/>
  <c r="FA11" i="1"/>
  <c r="EZ27" i="1"/>
  <c r="EZ11" i="1"/>
  <c r="EY27" i="1"/>
  <c r="EY11" i="1"/>
  <c r="EV31" i="1"/>
  <c r="EV23" i="1"/>
  <c r="EV14" i="1"/>
  <c r="EU28" i="1"/>
  <c r="EU12" i="1"/>
  <c r="ET27" i="1"/>
  <c r="ET12" i="1"/>
  <c r="ES31" i="1"/>
  <c r="ES23" i="1"/>
  <c r="ES15" i="1"/>
  <c r="ES7" i="1"/>
  <c r="EV8" i="1"/>
  <c r="EU23" i="1"/>
  <c r="EU7" i="1"/>
  <c r="ET22" i="1"/>
  <c r="ET5" i="1"/>
  <c r="EQ27" i="1"/>
  <c r="EQ19" i="1"/>
  <c r="EQ11" i="1"/>
  <c r="EO15" i="1"/>
  <c r="EN28" i="1"/>
  <c r="EN11" i="1"/>
  <c r="EP30" i="1"/>
  <c r="EP22" i="1"/>
  <c r="EP14" i="1"/>
  <c r="EP6" i="1"/>
  <c r="EO29" i="1"/>
  <c r="EO21" i="1"/>
  <c r="EO11" i="1"/>
  <c r="EN27" i="1"/>
  <c r="EN12" i="1"/>
  <c r="EL31" i="1"/>
  <c r="EL23" i="1"/>
  <c r="EL15" i="1"/>
  <c r="EL7" i="1"/>
  <c r="EK30" i="1"/>
  <c r="EK22" i="1"/>
  <c r="EK14" i="1"/>
  <c r="EJ33" i="1"/>
  <c r="EJ25" i="1"/>
  <c r="EJ17" i="1"/>
  <c r="EJ9" i="1"/>
  <c r="EI32" i="1"/>
  <c r="EI24" i="1"/>
  <c r="EI16" i="1"/>
  <c r="EI8" i="1"/>
  <c r="EK5" i="1"/>
  <c r="EG27" i="1"/>
  <c r="EG19" i="1"/>
  <c r="EF34" i="1"/>
  <c r="EF18" i="1"/>
  <c r="EE32" i="1"/>
  <c r="EE15" i="1"/>
  <c r="ED32" i="1"/>
  <c r="ED24" i="1"/>
  <c r="ED16" i="1"/>
  <c r="ED8" i="1"/>
  <c r="EG12" i="1"/>
  <c r="EF27" i="1"/>
  <c r="EF12" i="1"/>
  <c r="EE27" i="1"/>
  <c r="EE12" i="1"/>
  <c r="EB31" i="1"/>
  <c r="EB23" i="1"/>
  <c r="EB15" i="1"/>
  <c r="EA30" i="1"/>
  <c r="EA14" i="1"/>
  <c r="DZ29" i="1"/>
  <c r="DZ13" i="1"/>
  <c r="DY32" i="1"/>
  <c r="DY24" i="1"/>
  <c r="DY16" i="1"/>
  <c r="DY8" i="1"/>
  <c r="EB8" i="1"/>
  <c r="EA23" i="1"/>
  <c r="EA7" i="1"/>
  <c r="DZ22" i="1"/>
  <c r="DZ6" i="1"/>
  <c r="DW27" i="1"/>
  <c r="DW18" i="1"/>
  <c r="DV32" i="1"/>
  <c r="DV16" i="1"/>
  <c r="DU30" i="1"/>
  <c r="DU14" i="1"/>
  <c r="DT32" i="1"/>
  <c r="DT24" i="1"/>
  <c r="DT16" i="1"/>
  <c r="DT8" i="1"/>
  <c r="DW13" i="1"/>
  <c r="DV29" i="1"/>
  <c r="DV13" i="1"/>
  <c r="DU29" i="1"/>
  <c r="DU13" i="1"/>
  <c r="DR31" i="1"/>
  <c r="DR21" i="1"/>
  <c r="DQ34" i="1"/>
  <c r="DQ17" i="1"/>
  <c r="DP31" i="1"/>
  <c r="DP15" i="1"/>
  <c r="DO32" i="1"/>
  <c r="DO24" i="1"/>
  <c r="DO16" i="1"/>
  <c r="DO8" i="1"/>
  <c r="DR19" i="1"/>
  <c r="DR4" i="1"/>
  <c r="DQ20" i="1"/>
  <c r="DQ5" i="1"/>
  <c r="DP20" i="1"/>
  <c r="DP5" i="1"/>
  <c r="DM27" i="1"/>
  <c r="DM19" i="1"/>
  <c r="DM11" i="1"/>
  <c r="DL34" i="1"/>
  <c r="DL26" i="1"/>
  <c r="DL17" i="1"/>
  <c r="DK33" i="1"/>
  <c r="DK25" i="1"/>
  <c r="DK17" i="1"/>
  <c r="DK9" i="1"/>
  <c r="DJ32" i="1"/>
  <c r="DJ24" i="1"/>
  <c r="DJ16" i="1"/>
  <c r="DJ8" i="1"/>
  <c r="DL11" i="1"/>
  <c r="DH31" i="1"/>
  <c r="DH23" i="1"/>
  <c r="DH15" i="1"/>
  <c r="DH7" i="1"/>
  <c r="DG30" i="1"/>
  <c r="DG22" i="1"/>
  <c r="DG11" i="1"/>
  <c r="DF30" i="1"/>
  <c r="DF22" i="1"/>
  <c r="DF14" i="1"/>
  <c r="DF6" i="1"/>
  <c r="DE29" i="1"/>
  <c r="DE21" i="1"/>
  <c r="DE13" i="1"/>
  <c r="DE5" i="1"/>
  <c r="DG4" i="1"/>
  <c r="DC27" i="1"/>
  <c r="DC19" i="1"/>
  <c r="DC11" i="1"/>
  <c r="DB34" i="1"/>
  <c r="DB26" i="1"/>
  <c r="DB18" i="1"/>
  <c r="DB10" i="1"/>
  <c r="DA34" i="1"/>
  <c r="DA26" i="1"/>
  <c r="DA18" i="1"/>
  <c r="DA10" i="1"/>
  <c r="CZ33" i="1"/>
  <c r="CZ25" i="1"/>
  <c r="CZ17" i="1"/>
  <c r="CZ9" i="1"/>
  <c r="CX31" i="1"/>
  <c r="CX23" i="1"/>
  <c r="CX15" i="1"/>
  <c r="CX7" i="1"/>
  <c r="CU18" i="1"/>
  <c r="CW31" i="1"/>
  <c r="CW23" i="1"/>
  <c r="CW15" i="1"/>
  <c r="CW7" i="1"/>
  <c r="CU27" i="1"/>
  <c r="CU9" i="1"/>
  <c r="CV29" i="1"/>
  <c r="CV21" i="1"/>
  <c r="CV13" i="1"/>
  <c r="CV4" i="1"/>
  <c r="CU7" i="1"/>
  <c r="CS27" i="1"/>
  <c r="CS19" i="1"/>
  <c r="CS11" i="1"/>
  <c r="CR34" i="1"/>
  <c r="CR26" i="1"/>
  <c r="CR15" i="1"/>
  <c r="CQ32" i="1"/>
  <c r="CQ24" i="1"/>
  <c r="CQ16" i="1"/>
  <c r="CQ8" i="1"/>
  <c r="CP31" i="1"/>
  <c r="CP23" i="1"/>
  <c r="CP15" i="1"/>
  <c r="CP7" i="1"/>
  <c r="CR12" i="1"/>
  <c r="CN31" i="1"/>
  <c r="CN23" i="1"/>
  <c r="CN15" i="1"/>
  <c r="CM33" i="1"/>
  <c r="CM11" i="1"/>
  <c r="CL29" i="1"/>
  <c r="CL21" i="1"/>
  <c r="CL13" i="1"/>
  <c r="CL5" i="1"/>
  <c r="CK33" i="1"/>
  <c r="CK25" i="1"/>
  <c r="CK17" i="1"/>
  <c r="CK9" i="1"/>
  <c r="CN6" i="1"/>
  <c r="CM23" i="1"/>
  <c r="CM12" i="1"/>
  <c r="CI32" i="1"/>
  <c r="CI27" i="1"/>
  <c r="CI22" i="1"/>
  <c r="CI16" i="1"/>
  <c r="CI11" i="1"/>
  <c r="CI6" i="1"/>
  <c r="CH31" i="1"/>
  <c r="CH26" i="1"/>
  <c r="CH21" i="1"/>
  <c r="CH15" i="1"/>
  <c r="CH10" i="1"/>
  <c r="CH5" i="1"/>
  <c r="CG31" i="1"/>
  <c r="CG26" i="1"/>
  <c r="CG21" i="1"/>
  <c r="CG15" i="1"/>
  <c r="CG10" i="1"/>
  <c r="CG5" i="1"/>
  <c r="CF30" i="1"/>
  <c r="CF25" i="1"/>
  <c r="CF20" i="1"/>
  <c r="CF14" i="1"/>
  <c r="CF9" i="1"/>
  <c r="CD34" i="1"/>
  <c r="CD28" i="1"/>
  <c r="CD23" i="1"/>
  <c r="CD18" i="1"/>
  <c r="CD12" i="1"/>
  <c r="CD7" i="1"/>
  <c r="CC33" i="1"/>
  <c r="CC27" i="1"/>
  <c r="CC22" i="1"/>
  <c r="CC17" i="1"/>
  <c r="CC11" i="1"/>
  <c r="CC6" i="1"/>
  <c r="CB33" i="1"/>
  <c r="CB27" i="1"/>
  <c r="CB22" i="1"/>
  <c r="CB17" i="1"/>
  <c r="CB11" i="1"/>
  <c r="CB6" i="1"/>
  <c r="CA32" i="1"/>
  <c r="CA26" i="1"/>
  <c r="CA21" i="1"/>
  <c r="CA16" i="1"/>
  <c r="CA10" i="1"/>
  <c r="CA4" i="1"/>
  <c r="BY30" i="1"/>
  <c r="BY24" i="1"/>
  <c r="BY19" i="1"/>
  <c r="BY14" i="1"/>
  <c r="BY8" i="1"/>
  <c r="BX34" i="1"/>
  <c r="BX29" i="1"/>
  <c r="BX22" i="1"/>
  <c r="BX13" i="1"/>
  <c r="BW34" i="1"/>
  <c r="BW28" i="1"/>
  <c r="BW23" i="1"/>
  <c r="BW18" i="1"/>
  <c r="BW12" i="1"/>
  <c r="BW7" i="1"/>
  <c r="BV33" i="1"/>
  <c r="BV27" i="1"/>
  <c r="BV22" i="1"/>
  <c r="BV17" i="1"/>
  <c r="BV11" i="1"/>
  <c r="BV6" i="1"/>
  <c r="BX18" i="1"/>
  <c r="BX6" i="1"/>
  <c r="BS31" i="1"/>
  <c r="BS26" i="1"/>
  <c r="BS20" i="1"/>
  <c r="BS15" i="1"/>
  <c r="BS10" i="1"/>
  <c r="BS4" i="1"/>
  <c r="BR6" i="1"/>
  <c r="BR32" i="1"/>
  <c r="BR26" i="1"/>
  <c r="BR21" i="1"/>
  <c r="BR16" i="1"/>
  <c r="BR5" i="1"/>
  <c r="BQ32" i="1"/>
  <c r="BQ27" i="1"/>
  <c r="BQ21" i="1"/>
  <c r="BQ16" i="1"/>
  <c r="BQ11" i="1"/>
  <c r="BQ5" i="1"/>
  <c r="BT31" i="1"/>
  <c r="BT26" i="1"/>
  <c r="BT20" i="1"/>
  <c r="BT15" i="1"/>
  <c r="BT10" i="1"/>
  <c r="BM32" i="1"/>
  <c r="BM27" i="1"/>
  <c r="BM22" i="1"/>
  <c r="BM16" i="1"/>
  <c r="BM12" i="1"/>
  <c r="BM8" i="1"/>
  <c r="BM4" i="1"/>
  <c r="BO26" i="1"/>
  <c r="BO18" i="1"/>
  <c r="BO10" i="1"/>
  <c r="BN32" i="1"/>
  <c r="BN24" i="1"/>
  <c r="BN16" i="1"/>
  <c r="BN9" i="1"/>
  <c r="BL33" i="1"/>
  <c r="BL29" i="1"/>
  <c r="BL25" i="1"/>
  <c r="BL21" i="1"/>
  <c r="BL17" i="1"/>
  <c r="BL13" i="1"/>
  <c r="BL9" i="1"/>
  <c r="BL5" i="1"/>
  <c r="BO31" i="1"/>
  <c r="BO23" i="1"/>
  <c r="BO15" i="1"/>
  <c r="BO7" i="1"/>
  <c r="BN31" i="1"/>
  <c r="BN23" i="1"/>
  <c r="BN15" i="1"/>
  <c r="BN6" i="1"/>
  <c r="JZ31" i="1"/>
  <c r="JN15" i="1"/>
  <c r="JP8" i="1"/>
  <c r="JN30" i="1"/>
  <c r="JL16" i="1"/>
  <c r="JI26" i="1"/>
  <c r="JK30" i="1"/>
  <c r="JJ24" i="1"/>
  <c r="JG28" i="1"/>
  <c r="JG12" i="1"/>
  <c r="JD20" i="1"/>
  <c r="JF11" i="1"/>
  <c r="JE16" i="1"/>
  <c r="JB24" i="1"/>
  <c r="IZ29" i="1"/>
  <c r="IY31" i="1"/>
  <c r="JB9" i="1"/>
  <c r="IZ6" i="1"/>
  <c r="IW4" i="1"/>
  <c r="IU34" i="1"/>
  <c r="IU18" i="1"/>
  <c r="IT17" i="1"/>
  <c r="IR16" i="1"/>
  <c r="IP33" i="1"/>
  <c r="IP17" i="1"/>
  <c r="IO16" i="1"/>
  <c r="IM28" i="1"/>
  <c r="IM12" i="1"/>
  <c r="IK28" i="1"/>
  <c r="IJ27" i="1"/>
  <c r="IJ11" i="1"/>
  <c r="IH24" i="1"/>
  <c r="IF33" i="1"/>
  <c r="IF17" i="1"/>
  <c r="IE27" i="1"/>
  <c r="IG9" i="1"/>
  <c r="IA27" i="1"/>
  <c r="HZ26" i="1"/>
  <c r="IC18" i="1"/>
  <c r="IB33" i="1"/>
  <c r="HX32" i="1"/>
  <c r="HX16" i="1"/>
  <c r="HU6" i="1"/>
  <c r="HV34" i="1"/>
  <c r="HU10" i="1"/>
  <c r="HS28" i="1"/>
  <c r="HR27" i="1"/>
  <c r="HQ16" i="1"/>
  <c r="HP31" i="1"/>
  <c r="HR14" i="1"/>
  <c r="HN8" i="1"/>
  <c r="HM23" i="1"/>
  <c r="HL22" i="1"/>
  <c r="HK21" i="1"/>
  <c r="HK5" i="1"/>
  <c r="HI4" i="1"/>
  <c r="HH31" i="1"/>
  <c r="HH15" i="1"/>
  <c r="HF30" i="1"/>
  <c r="HD16" i="1"/>
  <c r="HC30" i="1"/>
  <c r="HB14" i="1"/>
  <c r="HB30" i="1"/>
  <c r="HA30" i="1"/>
  <c r="GY12" i="1"/>
  <c r="GW27" i="1"/>
  <c r="GV31" i="1"/>
  <c r="GX17" i="1"/>
  <c r="GW15" i="1"/>
  <c r="GS27" i="1"/>
  <c r="GQ29" i="1"/>
  <c r="CX19" i="1"/>
  <c r="CS15" i="1"/>
  <c r="CR22" i="1"/>
  <c r="CQ28" i="1"/>
  <c r="CQ12" i="1"/>
  <c r="CP27" i="1"/>
  <c r="CP11" i="1"/>
  <c r="CR4" i="1"/>
  <c r="CN19" i="1"/>
  <c r="CM24" i="1"/>
  <c r="CL25" i="1"/>
  <c r="CL9" i="1"/>
  <c r="CK29" i="1"/>
  <c r="CK13" i="1"/>
  <c r="CM30" i="1"/>
  <c r="CM5" i="1"/>
  <c r="CI24" i="1"/>
  <c r="CI8" i="1"/>
  <c r="CH29" i="1"/>
  <c r="CH18" i="1"/>
  <c r="CH7" i="1"/>
  <c r="CG29" i="1"/>
  <c r="CG18" i="1"/>
  <c r="CG7" i="1"/>
  <c r="CF28" i="1"/>
  <c r="CF17" i="1"/>
  <c r="CF6" i="1"/>
  <c r="CD26" i="1"/>
  <c r="CD15" i="1"/>
  <c r="CD4" i="1"/>
  <c r="CC25" i="1"/>
  <c r="CC14" i="1"/>
  <c r="CA5" i="1"/>
  <c r="CB25" i="1"/>
  <c r="CB14" i="1"/>
  <c r="CA34" i="1"/>
  <c r="CA24" i="1"/>
  <c r="CA13" i="1"/>
  <c r="BY32" i="1"/>
  <c r="BY22" i="1"/>
  <c r="BY11" i="1"/>
  <c r="BX31" i="1"/>
  <c r="BX19" i="1"/>
  <c r="BW31" i="1"/>
  <c r="BW20" i="1"/>
  <c r="BW4" i="1"/>
  <c r="BV25" i="1"/>
  <c r="BV14" i="1"/>
  <c r="BX23" i="1"/>
  <c r="BS34" i="1"/>
  <c r="BS23" i="1"/>
  <c r="BS12" i="1"/>
  <c r="BR11" i="1"/>
  <c r="BR29" i="1"/>
  <c r="BR18" i="1"/>
  <c r="BT4" i="1"/>
  <c r="BQ24" i="1"/>
  <c r="BQ13" i="1"/>
  <c r="BT34" i="1"/>
  <c r="BT23" i="1"/>
  <c r="BT5" i="1"/>
  <c r="BM24" i="1"/>
  <c r="BM14" i="1"/>
  <c r="BM6" i="1"/>
  <c r="BO22" i="1"/>
  <c r="BO5" i="1"/>
  <c r="BN20" i="1"/>
  <c r="BN5" i="1"/>
  <c r="BL27" i="1"/>
  <c r="BL19" i="1"/>
  <c r="BL11" i="1"/>
  <c r="BO34" i="1"/>
  <c r="BO19" i="1"/>
  <c r="BO4" i="1"/>
  <c r="BN10" i="1"/>
  <c r="L24" i="1"/>
  <c r="OZ17" i="1"/>
  <c r="OK24" i="1"/>
  <c r="OD21" i="1"/>
  <c r="OB28" i="1"/>
  <c r="NU6" i="1"/>
  <c r="NO25" i="1"/>
  <c r="NL25" i="1"/>
  <c r="NG14" i="1"/>
  <c r="NA6" i="1"/>
  <c r="MV33" i="1"/>
  <c r="MP22" i="1"/>
  <c r="MK7" i="1"/>
  <c r="MH7" i="1"/>
  <c r="LY33" i="1"/>
  <c r="LX18" i="1"/>
  <c r="LT28" i="1"/>
  <c r="LR21" i="1"/>
  <c r="LN23" i="1"/>
  <c r="LL17" i="1"/>
  <c r="LI12" i="1"/>
  <c r="LG5" i="1"/>
  <c r="LD4" i="1"/>
  <c r="LD22" i="1"/>
  <c r="KY11" i="1"/>
  <c r="KW10" i="1"/>
  <c r="KR16" i="1"/>
  <c r="KT5" i="1"/>
  <c r="KN26" i="1"/>
  <c r="KK32" i="1"/>
  <c r="KI28" i="1"/>
  <c r="KH17" i="1"/>
  <c r="KE34" i="1"/>
  <c r="KC6" i="1"/>
  <c r="KA33" i="1"/>
  <c r="JZ22" i="1"/>
  <c r="JY15" i="1"/>
  <c r="JX14" i="1"/>
  <c r="JV17" i="1"/>
  <c r="JU7" i="1"/>
  <c r="JS21" i="1"/>
  <c r="JT24" i="1"/>
  <c r="JQ13" i="1"/>
  <c r="JP33" i="1"/>
  <c r="JO32" i="1"/>
  <c r="JN16" i="1"/>
  <c r="JL25" i="1"/>
  <c r="JJ13" i="1"/>
  <c r="JK23" i="1"/>
  <c r="JJ10" i="1"/>
  <c r="JG21" i="1"/>
  <c r="JE7" i="1"/>
  <c r="JF20" i="1"/>
  <c r="JD33" i="1"/>
  <c r="JA15" i="1"/>
  <c r="IY24" i="1"/>
  <c r="JA26" i="1"/>
  <c r="IW29" i="1"/>
  <c r="IV12" i="1"/>
  <c r="IU27" i="1"/>
  <c r="IT10" i="1"/>
  <c r="IR9" i="1"/>
  <c r="IP26" i="1"/>
  <c r="IO25" i="1"/>
  <c r="IQ9" i="1"/>
  <c r="IM5" i="1"/>
  <c r="IK21" i="1"/>
  <c r="IJ20" i="1"/>
  <c r="IH33" i="1"/>
  <c r="IG22" i="1"/>
  <c r="IF10" i="1"/>
  <c r="IE20" i="1"/>
  <c r="IC29" i="1"/>
  <c r="HZ19" i="1"/>
  <c r="IC11" i="1"/>
  <c r="IB10" i="1"/>
  <c r="HX9" i="1"/>
  <c r="HW28" i="1"/>
  <c r="HV26" i="1"/>
  <c r="HU12" i="1"/>
  <c r="HS5" i="1"/>
  <c r="HQ25" i="1"/>
  <c r="HP24" i="1"/>
  <c r="HN33" i="1"/>
  <c r="HM32" i="1"/>
  <c r="HL31" i="1"/>
  <c r="HK30" i="1"/>
  <c r="HI29" i="1"/>
  <c r="HG17" i="1"/>
  <c r="HH24" i="1"/>
  <c r="HG16" i="1"/>
  <c r="HD9" i="1"/>
  <c r="HC7" i="1"/>
  <c r="HA9" i="1"/>
  <c r="HB22" i="1"/>
  <c r="GY21" i="1"/>
  <c r="GX14" i="1"/>
  <c r="GV24" i="1"/>
  <c r="GT33" i="1"/>
  <c r="GS13" i="1"/>
  <c r="GQ22" i="1"/>
  <c r="GS24" i="1"/>
  <c r="GR24" i="1"/>
  <c r="GO13" i="1"/>
  <c r="GN22" i="1"/>
  <c r="GM17" i="1"/>
  <c r="GJ25" i="1"/>
  <c r="GI20" i="1"/>
  <c r="GH11" i="1"/>
  <c r="GG10" i="1"/>
  <c r="GE21" i="1"/>
  <c r="GD21" i="1"/>
  <c r="GC4" i="1"/>
  <c r="GC13" i="1"/>
  <c r="FZ17" i="1"/>
  <c r="FW18" i="1"/>
  <c r="FY10" i="1"/>
  <c r="FW25" i="1"/>
  <c r="FU13" i="1"/>
  <c r="FT25" i="1"/>
  <c r="FS33" i="1"/>
  <c r="FS4" i="1"/>
  <c r="FP23" i="1"/>
  <c r="FO32" i="1"/>
  <c r="FN33" i="1"/>
  <c r="FN13" i="1"/>
  <c r="FM28" i="1"/>
  <c r="FM12" i="1"/>
  <c r="FO6" i="1"/>
  <c r="FK20" i="1"/>
  <c r="FJ19" i="1"/>
  <c r="FI17" i="1"/>
  <c r="FH25" i="1"/>
  <c r="FH9" i="1"/>
  <c r="FJ29" i="1"/>
  <c r="FI30" i="1"/>
  <c r="FF32" i="1"/>
  <c r="FF16" i="1"/>
  <c r="FC6" i="1"/>
  <c r="FE19" i="1"/>
  <c r="FD20" i="1"/>
  <c r="FC25" i="1"/>
  <c r="FD29" i="1"/>
  <c r="FC32" i="1"/>
  <c r="FA28" i="1"/>
  <c r="FA6" i="1"/>
  <c r="EZ4" i="1"/>
  <c r="EX33" i="1"/>
  <c r="EX17" i="1"/>
  <c r="EZ29" i="1"/>
  <c r="EY29" i="1"/>
  <c r="EV32" i="1"/>
  <c r="EV15" i="1"/>
  <c r="EU14" i="1"/>
  <c r="ET13" i="1"/>
  <c r="ES24" i="1"/>
  <c r="ES8" i="1"/>
  <c r="EU25" i="1"/>
  <c r="ET24" i="1"/>
  <c r="EQ28" i="1"/>
  <c r="EQ12" i="1"/>
  <c r="EN30" i="1"/>
  <c r="EN13" i="1"/>
  <c r="EP15" i="1"/>
  <c r="EO30" i="1"/>
  <c r="EO13" i="1"/>
  <c r="EN29" i="1"/>
  <c r="EL32" i="1"/>
  <c r="EL16" i="1"/>
  <c r="EK23" i="1"/>
  <c r="EJ34" i="1"/>
  <c r="EJ18" i="1"/>
  <c r="EI33" i="1"/>
  <c r="EI17" i="1"/>
  <c r="EK7" i="1"/>
  <c r="EG5" i="1"/>
  <c r="EE34" i="1"/>
  <c r="ED33" i="1"/>
  <c r="ED17" i="1"/>
  <c r="EG13" i="1"/>
  <c r="EF14" i="1"/>
  <c r="EE14" i="1"/>
  <c r="EB24" i="1"/>
  <c r="EA32" i="1"/>
  <c r="DZ15" i="1"/>
  <c r="DY25" i="1"/>
  <c r="DY9" i="1"/>
  <c r="EA25" i="1"/>
  <c r="DZ24" i="1"/>
  <c r="DW28" i="1"/>
  <c r="DV34" i="1"/>
  <c r="DU32" i="1"/>
  <c r="DT33" i="1"/>
  <c r="DT17" i="1"/>
  <c r="DW15" i="1"/>
  <c r="DU31" i="1"/>
  <c r="DR32" i="1"/>
  <c r="DR5" i="1"/>
  <c r="DP33" i="1"/>
  <c r="DO33" i="1"/>
  <c r="DO17" i="1"/>
  <c r="DR20" i="1"/>
  <c r="DQ22" i="1"/>
  <c r="DP22" i="1"/>
  <c r="DM28" i="1"/>
  <c r="DM12" i="1"/>
  <c r="DL27" i="1"/>
  <c r="DK34" i="1"/>
  <c r="DK18" i="1"/>
  <c r="DJ33" i="1"/>
  <c r="DJ17" i="1"/>
  <c r="DH32" i="1"/>
  <c r="DH16" i="1"/>
  <c r="DG31" i="1"/>
  <c r="DG13" i="1"/>
  <c r="DF23" i="1"/>
  <c r="DF7" i="1"/>
  <c r="DE14" i="1"/>
  <c r="DG6" i="1"/>
  <c r="DC20" i="1"/>
  <c r="DC4" i="1"/>
  <c r="DB19" i="1"/>
  <c r="CZ5" i="1"/>
  <c r="DA19" i="1"/>
  <c r="CZ34" i="1"/>
  <c r="CZ10" i="1"/>
  <c r="CX24" i="1"/>
  <c r="CX16" i="1"/>
  <c r="CU22" i="1"/>
  <c r="CW24" i="1"/>
  <c r="CW8" i="1"/>
  <c r="CU12" i="1"/>
  <c r="CV22" i="1"/>
  <c r="CV6" i="1"/>
  <c r="CS28" i="1"/>
  <c r="CS12" i="1"/>
  <c r="CR17" i="1"/>
  <c r="CQ25" i="1"/>
  <c r="CQ9" i="1"/>
  <c r="CP24" i="1"/>
  <c r="CP8" i="1"/>
  <c r="CN32" i="1"/>
  <c r="CN16" i="1"/>
  <c r="CL30" i="1"/>
  <c r="CL14" i="1"/>
  <c r="CK34" i="1"/>
  <c r="CK18" i="1"/>
  <c r="CN8" i="1"/>
  <c r="CM14" i="1"/>
  <c r="CI28" i="1"/>
  <c r="CI18" i="1"/>
  <c r="CI7" i="1"/>
  <c r="CH27" i="1"/>
  <c r="CH17" i="1"/>
  <c r="CH6" i="1"/>
  <c r="CG27" i="1"/>
  <c r="CG11" i="1"/>
  <c r="CF32" i="1"/>
  <c r="CF21" i="1"/>
  <c r="CF10" i="1"/>
  <c r="CD30" i="1"/>
  <c r="CD19" i="1"/>
  <c r="CD8" i="1"/>
  <c r="CC29" i="1"/>
  <c r="CC18" i="1"/>
  <c r="CC7" i="1"/>
  <c r="CB29" i="1"/>
  <c r="CB18" i="1"/>
  <c r="CB7" i="1"/>
  <c r="CA28" i="1"/>
  <c r="CA12" i="1"/>
  <c r="BY31" i="1"/>
  <c r="BY20" i="1"/>
  <c r="BY10" i="1"/>
  <c r="BX30" i="1"/>
  <c r="BX15" i="1"/>
  <c r="BW30" i="1"/>
  <c r="BW19" i="1"/>
  <c r="BW8" i="1"/>
  <c r="BV29" i="1"/>
  <c r="BV18" i="1"/>
  <c r="BV7" i="1"/>
  <c r="BX10" i="1"/>
  <c r="BS27" i="1"/>
  <c r="BS16" i="1"/>
  <c r="BS6" i="1"/>
  <c r="BR28" i="1"/>
  <c r="BR17" i="1"/>
  <c r="BQ33" i="1"/>
  <c r="BQ23" i="1"/>
  <c r="BQ12" i="1"/>
  <c r="BT32" i="1"/>
  <c r="BT22" i="1"/>
  <c r="BT11" i="1"/>
  <c r="BM28" i="1"/>
  <c r="BM18" i="1"/>
  <c r="BM9" i="1"/>
  <c r="BO28" i="1"/>
  <c r="BN34" i="1"/>
  <c r="BN18" i="1"/>
  <c r="BN11" i="1"/>
  <c r="BL30" i="1"/>
  <c r="BL18" i="1"/>
  <c r="BL10" i="1"/>
  <c r="BO32" i="1"/>
  <c r="BO17" i="1"/>
  <c r="BN33" i="1"/>
  <c r="BN17" i="1"/>
  <c r="AM7" i="1"/>
  <c r="U17" i="1"/>
  <c r="J20" i="1"/>
  <c r="PI18" i="1"/>
  <c r="PF9" i="1"/>
  <c r="OZ31" i="1"/>
  <c r="OU22" i="1"/>
  <c r="ON16" i="1"/>
  <c r="OJ9" i="1"/>
  <c r="OF23" i="1"/>
  <c r="OE5" i="1"/>
  <c r="NY29" i="1"/>
  <c r="OA14" i="1"/>
  <c r="NV7" i="1"/>
  <c r="NT22" i="1"/>
  <c r="NQ13" i="1"/>
  <c r="NM32" i="1"/>
  <c r="NJ31" i="1"/>
  <c r="NH28" i="1"/>
  <c r="NE16" i="1"/>
  <c r="NC24" i="1"/>
  <c r="MZ10" i="1"/>
  <c r="MX20" i="1"/>
  <c r="MU14" i="1"/>
  <c r="MS16" i="1"/>
  <c r="MR4" i="1"/>
  <c r="MN12" i="1"/>
  <c r="ML8" i="1"/>
  <c r="MI8" i="1"/>
  <c r="MF30" i="1"/>
  <c r="MD4" i="1"/>
  <c r="MA32" i="1"/>
  <c r="LY16" i="1"/>
  <c r="LX34" i="1"/>
  <c r="LW33" i="1"/>
  <c r="LV22" i="1"/>
  <c r="LT12" i="1"/>
  <c r="LS9" i="1"/>
  <c r="LR5" i="1"/>
  <c r="LQ4" i="1"/>
  <c r="LO8" i="1"/>
  <c r="LM34" i="1"/>
  <c r="LL33" i="1"/>
  <c r="LN6" i="1"/>
  <c r="LJ4" i="1"/>
  <c r="LH22" i="1"/>
  <c r="LG21" i="1"/>
  <c r="LE32" i="1"/>
  <c r="LD31" i="1"/>
  <c r="LC19" i="1"/>
  <c r="LB18" i="1"/>
  <c r="KZ28" i="1"/>
  <c r="KY27" i="1"/>
  <c r="KX27" i="1"/>
  <c r="KW26" i="1"/>
  <c r="KS33" i="1"/>
  <c r="KR32" i="1"/>
  <c r="KU22" i="1"/>
  <c r="KT21" i="1"/>
  <c r="KP20" i="1"/>
  <c r="KO18" i="1"/>
  <c r="KN10" i="1"/>
  <c r="KM9" i="1"/>
  <c r="KK16" i="1"/>
  <c r="KJ13" i="1"/>
  <c r="KI18" i="1"/>
  <c r="KH27" i="1"/>
  <c r="KH6" i="1"/>
  <c r="KD27" i="1"/>
  <c r="KD5" i="1"/>
  <c r="KE11" i="1"/>
  <c r="KC17" i="1"/>
  <c r="KF26" i="1"/>
  <c r="KE22" i="1"/>
  <c r="KA23" i="1"/>
  <c r="JZ32" i="1"/>
  <c r="JZ12" i="1"/>
  <c r="JY23" i="1"/>
  <c r="JY7" i="1"/>
  <c r="JX22" i="1"/>
  <c r="JX6" i="1"/>
  <c r="JV25" i="1"/>
  <c r="JV9" i="1"/>
  <c r="JU15" i="1"/>
  <c r="JT25" i="1"/>
  <c r="JS29" i="1"/>
  <c r="JS13" i="1"/>
  <c r="JU24" i="1"/>
  <c r="JT8" i="1"/>
  <c r="JQ21" i="1"/>
  <c r="JQ5" i="1"/>
  <c r="JN17" i="1"/>
  <c r="JP25" i="1"/>
  <c r="JP9" i="1"/>
  <c r="JO24" i="1"/>
  <c r="JN31" i="1"/>
  <c r="JL33" i="1"/>
  <c r="JL17" i="1"/>
  <c r="JJ29" i="1"/>
  <c r="JI28" i="1"/>
  <c r="JK31" i="1"/>
  <c r="JK15" i="1"/>
  <c r="JJ26" i="1"/>
  <c r="JI25" i="1"/>
  <c r="JG29" i="1"/>
  <c r="JG13" i="1"/>
  <c r="JE23" i="1"/>
  <c r="JD22" i="1"/>
  <c r="JF28" i="1"/>
  <c r="JF12" i="1"/>
  <c r="JE18" i="1"/>
  <c r="JD17" i="1"/>
  <c r="JB25" i="1"/>
  <c r="JA31" i="1"/>
  <c r="IZ31" i="1"/>
  <c r="IY32" i="1"/>
  <c r="IY16" i="1"/>
  <c r="JB11" i="1"/>
  <c r="JA10" i="1"/>
  <c r="IZ8" i="1"/>
  <c r="IW21" i="1"/>
  <c r="IW5" i="1"/>
  <c r="IV20" i="1"/>
  <c r="IV4" i="1"/>
  <c r="IU19" i="1"/>
  <c r="IT34" i="1"/>
  <c r="IT18" i="1"/>
  <c r="IR33" i="1"/>
  <c r="IR17" i="1"/>
  <c r="IQ32" i="1"/>
  <c r="IP34" i="1"/>
  <c r="IP18" i="1"/>
  <c r="IO33" i="1"/>
  <c r="IO17" i="1"/>
  <c r="IQ24" i="1"/>
  <c r="IM29" i="1"/>
  <c r="IM13" i="1"/>
  <c r="IL25" i="1"/>
  <c r="IK29" i="1"/>
  <c r="IK13" i="1"/>
  <c r="IJ28" i="1"/>
  <c r="IJ12" i="1"/>
  <c r="IL17" i="1"/>
  <c r="IH25" i="1"/>
  <c r="IH9" i="1"/>
  <c r="IF34" i="1"/>
  <c r="IF18" i="1"/>
  <c r="IH4" i="1"/>
  <c r="IE28" i="1"/>
  <c r="IE12" i="1"/>
  <c r="IG12" i="1"/>
  <c r="IA28" i="1"/>
  <c r="IA12" i="1"/>
  <c r="HZ27" i="1"/>
  <c r="HZ11" i="1"/>
  <c r="IC19" i="1"/>
  <c r="IB34" i="1"/>
  <c r="IB18" i="1"/>
  <c r="HX33" i="1"/>
  <c r="HX17" i="1"/>
  <c r="HV23" i="1"/>
  <c r="HU9" i="1"/>
  <c r="HW20" i="1"/>
  <c r="HW4" i="1"/>
  <c r="HV11" i="1"/>
  <c r="HU11" i="1"/>
  <c r="HS29" i="1"/>
  <c r="HS13" i="1"/>
  <c r="HR28" i="1"/>
  <c r="HQ33" i="1"/>
  <c r="HQ17" i="1"/>
  <c r="HP32" i="1"/>
  <c r="HP16" i="1"/>
  <c r="HR16" i="1"/>
  <c r="HN25" i="1"/>
  <c r="HN9" i="1"/>
  <c r="HM24" i="1"/>
  <c r="HM8" i="1"/>
  <c r="HL23" i="1"/>
  <c r="HL7" i="1"/>
  <c r="HK22" i="1"/>
  <c r="HK6" i="1"/>
  <c r="HI21" i="1"/>
  <c r="HI5" i="1"/>
  <c r="HF31" i="1"/>
  <c r="HH32" i="1"/>
  <c r="HH16" i="1"/>
  <c r="HG30" i="1"/>
  <c r="HF32" i="1"/>
  <c r="HD33" i="1"/>
  <c r="HD17" i="1"/>
  <c r="HC31" i="1"/>
  <c r="HC15" i="1"/>
  <c r="HB16" i="1"/>
  <c r="HA21" i="1"/>
  <c r="HB31" i="1"/>
  <c r="HA33" i="1"/>
  <c r="GY29" i="1"/>
  <c r="GY13" i="1"/>
  <c r="GX28" i="1"/>
  <c r="GW29" i="1"/>
  <c r="GV32" i="1"/>
  <c r="GV16" i="1"/>
  <c r="GX19" i="1"/>
  <c r="GW17" i="1"/>
  <c r="GT25" i="1"/>
  <c r="GS29" i="1"/>
  <c r="GR27" i="1"/>
  <c r="GQ30" i="1"/>
  <c r="GQ14" i="1"/>
  <c r="GT8" i="1"/>
  <c r="GS9" i="1"/>
  <c r="GR8" i="1"/>
  <c r="GO21" i="1"/>
  <c r="GO5" i="1"/>
  <c r="GL26" i="1"/>
  <c r="GN30" i="1"/>
  <c r="GN14" i="1"/>
  <c r="GM29" i="1"/>
  <c r="GL32" i="1"/>
  <c r="GJ33" i="1"/>
  <c r="GJ17" i="1"/>
  <c r="GI32" i="1"/>
  <c r="GI4" i="1"/>
  <c r="GH19" i="1"/>
  <c r="GG34" i="1"/>
  <c r="GG18" i="1"/>
  <c r="GI25" i="1"/>
  <c r="GE29" i="1"/>
  <c r="GE13" i="1"/>
  <c r="GD29" i="1"/>
  <c r="GD13" i="1"/>
  <c r="GC17" i="1"/>
  <c r="GB23" i="1"/>
  <c r="GC30" i="1"/>
  <c r="GB22" i="1"/>
  <c r="FZ25" i="1"/>
  <c r="FZ9" i="1"/>
  <c r="FW34" i="1"/>
  <c r="FY34" i="1"/>
  <c r="FY18" i="1"/>
  <c r="FX33" i="1"/>
  <c r="FX10" i="1"/>
  <c r="FW9" i="1"/>
  <c r="FU21" i="1"/>
  <c r="FU5" i="1"/>
  <c r="FT33" i="1"/>
  <c r="FT17" i="1"/>
  <c r="FR29" i="1"/>
  <c r="FS25" i="1"/>
  <c r="FS9" i="1"/>
  <c r="FR20" i="1"/>
  <c r="FP28" i="1"/>
  <c r="FP17" i="1"/>
  <c r="FP7" i="1"/>
  <c r="FO27" i="1"/>
  <c r="FO11" i="1"/>
  <c r="FN28" i="1"/>
  <c r="FN17" i="1"/>
  <c r="FN9" i="1"/>
  <c r="FM32" i="1"/>
  <c r="FM24" i="1"/>
  <c r="FM16" i="1"/>
  <c r="FM8" i="1"/>
  <c r="FO13" i="1"/>
  <c r="FK32" i="1"/>
  <c r="FK24" i="1"/>
  <c r="FK15" i="1"/>
  <c r="FJ28" i="1"/>
  <c r="FJ11" i="1"/>
  <c r="FI25" i="1"/>
  <c r="FI9" i="1"/>
  <c r="FH29" i="1"/>
  <c r="FH21" i="1"/>
  <c r="FH13" i="1"/>
  <c r="FH5" i="1"/>
  <c r="FK5" i="1"/>
  <c r="FJ22" i="1"/>
  <c r="FJ7" i="1"/>
  <c r="FI22" i="1"/>
  <c r="FI6" i="1"/>
  <c r="FF28" i="1"/>
  <c r="FF20" i="1"/>
  <c r="FF12" i="1"/>
  <c r="FF4" i="1"/>
  <c r="FE31" i="1"/>
  <c r="FE23" i="1"/>
  <c r="FE15" i="1"/>
  <c r="FE7" i="1"/>
  <c r="FD13" i="1"/>
  <c r="FC31" i="1"/>
  <c r="FC18" i="1"/>
  <c r="FD33" i="1"/>
  <c r="FD25" i="1"/>
  <c r="FD11" i="1"/>
  <c r="FC22" i="1"/>
  <c r="FA32" i="1"/>
  <c r="FA24" i="1"/>
  <c r="FA14" i="1"/>
  <c r="EZ28" i="1"/>
  <c r="EZ12" i="1"/>
  <c r="EY26" i="1"/>
  <c r="EY9" i="1"/>
  <c r="EX29" i="1"/>
  <c r="EX21" i="1"/>
  <c r="EX13" i="1"/>
  <c r="EX5" i="1"/>
  <c r="FA5" i="1"/>
  <c r="EZ21" i="1"/>
  <c r="EZ5" i="1"/>
  <c r="EY21" i="1"/>
  <c r="EY6" i="1"/>
  <c r="EV28" i="1"/>
  <c r="EV20" i="1"/>
  <c r="EV7" i="1"/>
  <c r="EU22" i="1"/>
  <c r="EU6" i="1"/>
  <c r="ET21" i="1"/>
  <c r="ET6" i="1"/>
  <c r="ES28" i="1"/>
  <c r="ES20" i="1"/>
  <c r="ES12" i="1"/>
  <c r="ES4" i="1"/>
  <c r="EU32" i="1"/>
  <c r="EU17" i="1"/>
  <c r="ET32" i="1"/>
  <c r="ET16" i="1"/>
  <c r="EQ32" i="1"/>
  <c r="EQ24" i="1"/>
  <c r="EQ16" i="1"/>
  <c r="EQ8" i="1"/>
  <c r="EO8" i="1"/>
  <c r="EN21" i="1"/>
  <c r="EN5" i="1"/>
  <c r="EP27" i="1"/>
  <c r="EP19" i="1"/>
  <c r="EP11" i="1"/>
  <c r="EO34" i="1"/>
  <c r="EO26" i="1"/>
  <c r="EO18" i="1"/>
  <c r="EO5" i="1"/>
  <c r="EN22" i="1"/>
  <c r="EN6" i="1"/>
  <c r="EL28" i="1"/>
  <c r="EL20" i="1"/>
  <c r="EL12" i="1"/>
  <c r="EL4" i="1"/>
  <c r="EK27" i="1"/>
  <c r="EK19" i="1"/>
  <c r="EK10" i="1"/>
  <c r="EJ30" i="1"/>
  <c r="EJ22" i="1"/>
  <c r="EJ14" i="1"/>
  <c r="EJ6" i="1"/>
  <c r="EI29" i="1"/>
  <c r="EI21" i="1"/>
  <c r="EI13" i="1"/>
  <c r="EI5" i="1"/>
  <c r="EG32" i="1"/>
  <c r="EG24" i="1"/>
  <c r="EG14" i="1"/>
  <c r="EF28" i="1"/>
  <c r="EF11" i="1"/>
  <c r="EE25" i="1"/>
  <c r="EE9" i="1"/>
  <c r="ED29" i="1"/>
  <c r="ED21" i="1"/>
  <c r="ED13" i="1"/>
  <c r="ED5" i="1"/>
  <c r="EG6" i="1"/>
  <c r="EF21" i="1"/>
  <c r="EF6" i="1"/>
  <c r="EE22" i="1"/>
  <c r="EE6" i="1"/>
  <c r="EB28" i="1"/>
  <c r="EB20" i="1"/>
  <c r="EB9" i="1"/>
  <c r="EA24" i="1"/>
  <c r="EA8" i="1"/>
  <c r="DZ23" i="1"/>
  <c r="DZ7" i="1"/>
  <c r="DY29" i="1"/>
  <c r="DY21" i="1"/>
  <c r="DY13" i="1"/>
  <c r="DY5" i="1"/>
  <c r="EA34" i="1"/>
  <c r="EA17" i="1"/>
  <c r="DZ32" i="1"/>
  <c r="DZ16" i="1"/>
  <c r="DW32" i="1"/>
  <c r="DW24" i="1"/>
  <c r="DW12" i="1"/>
  <c r="DV26" i="1"/>
  <c r="DV10" i="1"/>
  <c r="DU24" i="1"/>
  <c r="DU8" i="1"/>
  <c r="DT29" i="1"/>
  <c r="DT21" i="1"/>
  <c r="DT13" i="1"/>
  <c r="DT5" i="1"/>
  <c r="DW8" i="1"/>
  <c r="DV23" i="1"/>
  <c r="DV7" i="1"/>
  <c r="DU23" i="1"/>
  <c r="DU7" i="1"/>
  <c r="DR28" i="1"/>
  <c r="DR14" i="1"/>
  <c r="DQ27" i="1"/>
  <c r="DQ11" i="1"/>
  <c r="DP25" i="1"/>
  <c r="DP8" i="1"/>
  <c r="DO29" i="1"/>
  <c r="DO21" i="1"/>
  <c r="DO13" i="1"/>
  <c r="DO5" i="1"/>
  <c r="DR13" i="1"/>
  <c r="DQ29" i="1"/>
  <c r="DQ14" i="1"/>
  <c r="DP30" i="1"/>
  <c r="DP14" i="1"/>
  <c r="DM32" i="1"/>
  <c r="DM24" i="1"/>
  <c r="DM16" i="1"/>
  <c r="DM8" i="1"/>
  <c r="DL31" i="1"/>
  <c r="DL23" i="1"/>
  <c r="DL12" i="1"/>
  <c r="DK30" i="1"/>
  <c r="DK22" i="1"/>
  <c r="DK14" i="1"/>
  <c r="DK6" i="1"/>
  <c r="DJ29" i="1"/>
  <c r="DJ21" i="1"/>
  <c r="DJ13" i="1"/>
  <c r="DJ5" i="1"/>
  <c r="DL6" i="1"/>
  <c r="DH28" i="1"/>
  <c r="DH20" i="1"/>
  <c r="DH12" i="1"/>
  <c r="DH4" i="1"/>
  <c r="DG27" i="1"/>
  <c r="DG19" i="1"/>
  <c r="DG5" i="1"/>
  <c r="DF27" i="1"/>
  <c r="DF19" i="1"/>
  <c r="DF11" i="1"/>
  <c r="DE34" i="1"/>
  <c r="DE26" i="1"/>
  <c r="DE18" i="1"/>
  <c r="DE10" i="1"/>
  <c r="DG14" i="1"/>
  <c r="DC32" i="1"/>
  <c r="DC24" i="1"/>
  <c r="DC16" i="1"/>
  <c r="DC8" i="1"/>
  <c r="DB31" i="1"/>
  <c r="DB23" i="1"/>
  <c r="DB15" i="1"/>
  <c r="DB7" i="1"/>
  <c r="DA31" i="1"/>
  <c r="DA23" i="1"/>
  <c r="DA15" i="1"/>
  <c r="DA7" i="1"/>
  <c r="CZ30" i="1"/>
  <c r="CZ22" i="1"/>
  <c r="CZ14" i="1"/>
  <c r="CZ6" i="1"/>
  <c r="CX28" i="1"/>
  <c r="CX20" i="1"/>
  <c r="CX12" i="1"/>
  <c r="CX4" i="1"/>
  <c r="CU8" i="1"/>
  <c r="CW28" i="1"/>
  <c r="CW20" i="1"/>
  <c r="CW12" i="1"/>
  <c r="CW4" i="1"/>
  <c r="CU20" i="1"/>
  <c r="CV34" i="1"/>
  <c r="CV26" i="1"/>
  <c r="CV18" i="1"/>
  <c r="CV10" i="1"/>
  <c r="CU24" i="1"/>
  <c r="CS32" i="1"/>
  <c r="CS24" i="1"/>
  <c r="CS16" i="1"/>
  <c r="CS8" i="1"/>
  <c r="CR31" i="1"/>
  <c r="CR23" i="1"/>
  <c r="CR9" i="1"/>
  <c r="CQ29" i="1"/>
  <c r="CQ21" i="1"/>
  <c r="CQ13" i="1"/>
  <c r="CQ5" i="1"/>
  <c r="CP28" i="1"/>
  <c r="CP20" i="1"/>
  <c r="CP12" i="1"/>
  <c r="CP4" i="1"/>
  <c r="CR6" i="1"/>
  <c r="CN28" i="1"/>
  <c r="CN20" i="1"/>
  <c r="CN12" i="1"/>
  <c r="CM26" i="1"/>
  <c r="CL34" i="1"/>
  <c r="CL26" i="1"/>
  <c r="CL18" i="1"/>
  <c r="CL10" i="1"/>
  <c r="CM17" i="1"/>
  <c r="CK30" i="1"/>
  <c r="CK22" i="1"/>
  <c r="CK14" i="1"/>
  <c r="CK6" i="1"/>
  <c r="CM32" i="1"/>
  <c r="CM22" i="1"/>
  <c r="CM7" i="1"/>
  <c r="CI31" i="1"/>
  <c r="CI26" i="1"/>
  <c r="CI20" i="1"/>
  <c r="CI15" i="1"/>
  <c r="CI10" i="1"/>
  <c r="CI4" i="1"/>
  <c r="CH30" i="1"/>
  <c r="CH25" i="1"/>
  <c r="CH19" i="1"/>
  <c r="CH14" i="1"/>
  <c r="CH9" i="1"/>
  <c r="CF4" i="1"/>
  <c r="CG30" i="1"/>
  <c r="CG25" i="1"/>
  <c r="CG19" i="1"/>
  <c r="CG14" i="1"/>
  <c r="CG9" i="1"/>
  <c r="CF34" i="1"/>
  <c r="CF29" i="1"/>
  <c r="CF24" i="1"/>
  <c r="CF18" i="1"/>
  <c r="CF13" i="1"/>
  <c r="CF8" i="1"/>
  <c r="CD32" i="1"/>
  <c r="CD27" i="1"/>
  <c r="CD22" i="1"/>
  <c r="CD16" i="1"/>
  <c r="CD11" i="1"/>
  <c r="CD6" i="1"/>
  <c r="CC31" i="1"/>
  <c r="CC26" i="1"/>
  <c r="CC21" i="1"/>
  <c r="CC15" i="1"/>
  <c r="CC10" i="1"/>
  <c r="CC5" i="1"/>
  <c r="CB31" i="1"/>
  <c r="CB26" i="1"/>
  <c r="CB21" i="1"/>
  <c r="CB15" i="1"/>
  <c r="CB10" i="1"/>
  <c r="CB5" i="1"/>
  <c r="CA30" i="1"/>
  <c r="CA25" i="1"/>
  <c r="CA20" i="1"/>
  <c r="CA14" i="1"/>
  <c r="CA9" i="1"/>
  <c r="BY34" i="1"/>
  <c r="BY28" i="1"/>
  <c r="BY23" i="1"/>
  <c r="BY18" i="1"/>
  <c r="BY12" i="1"/>
  <c r="BY7" i="1"/>
  <c r="BX33" i="1"/>
  <c r="BX27" i="1"/>
  <c r="BX21" i="1"/>
  <c r="BX11" i="1"/>
  <c r="BW32" i="1"/>
  <c r="BW27" i="1"/>
  <c r="BW22" i="1"/>
  <c r="BW16" i="1"/>
  <c r="BW11" i="1"/>
  <c r="BW6" i="1"/>
  <c r="BV31" i="1"/>
  <c r="BV26" i="1"/>
  <c r="BV21" i="1"/>
  <c r="BV15" i="1"/>
  <c r="BV10" i="1"/>
  <c r="BV5" i="1"/>
  <c r="BX14" i="1"/>
  <c r="BX4" i="1"/>
  <c r="BS30" i="1"/>
  <c r="BS24" i="1"/>
  <c r="BS19" i="1"/>
  <c r="BS14" i="1"/>
  <c r="BS8" i="1"/>
  <c r="BR13" i="1"/>
  <c r="BR4" i="1"/>
  <c r="BR30" i="1"/>
  <c r="BR25" i="1"/>
  <c r="BR20" i="1"/>
  <c r="BR14" i="1"/>
  <c r="BT8" i="1"/>
  <c r="BQ31" i="1"/>
  <c r="BQ25" i="1"/>
  <c r="BQ20" i="1"/>
  <c r="BQ15" i="1"/>
  <c r="BQ9" i="1"/>
  <c r="BQ4" i="1"/>
  <c r="BT30" i="1"/>
  <c r="BT24" i="1"/>
  <c r="BT19" i="1"/>
  <c r="BT14" i="1"/>
  <c r="BT7" i="1"/>
  <c r="BM31" i="1"/>
  <c r="BM26" i="1"/>
  <c r="BM20" i="1"/>
  <c r="BM15" i="1"/>
  <c r="BM11" i="1"/>
  <c r="BM7" i="1"/>
  <c r="BO33" i="1"/>
  <c r="BO24" i="1"/>
  <c r="BO16" i="1"/>
  <c r="BO8" i="1"/>
  <c r="BN30" i="1"/>
  <c r="BN22" i="1"/>
  <c r="BN14" i="1"/>
  <c r="BN7" i="1"/>
  <c r="BL32" i="1"/>
  <c r="BL28" i="1"/>
  <c r="BL24" i="1"/>
  <c r="BL20" i="1"/>
  <c r="BL16" i="1"/>
  <c r="BL12" i="1"/>
  <c r="BL8" i="1"/>
  <c r="BL4" i="1"/>
  <c r="BO29" i="1"/>
  <c r="BO21" i="1"/>
  <c r="BO13" i="1"/>
  <c r="BO6" i="1"/>
  <c r="BN29" i="1"/>
  <c r="BN21" i="1"/>
  <c r="BN12" i="1"/>
  <c r="BN4" i="1"/>
  <c r="Z27" i="1"/>
  <c r="L25" i="1"/>
  <c r="D21" i="1"/>
  <c r="PH25" i="1"/>
  <c r="PE15" i="1"/>
  <c r="OZ6" i="1"/>
  <c r="OT29" i="1"/>
  <c r="OP22" i="1"/>
  <c r="OI30" i="1"/>
  <c r="OF15" i="1"/>
  <c r="OD13" i="1"/>
  <c r="NY22" i="1"/>
  <c r="NW33" i="1"/>
  <c r="NU31" i="1"/>
  <c r="NR29" i="1"/>
  <c r="NQ6" i="1"/>
  <c r="NM25" i="1"/>
  <c r="NJ24" i="1"/>
  <c r="NH21" i="1"/>
  <c r="NE9" i="1"/>
  <c r="NC17" i="1"/>
  <c r="NA31" i="1"/>
  <c r="MX13" i="1"/>
  <c r="MU7" i="1"/>
  <c r="MS9" i="1"/>
  <c r="MQ28" i="1"/>
  <c r="MN5" i="1"/>
  <c r="MK32" i="1"/>
  <c r="MH32" i="1"/>
  <c r="MF23" i="1"/>
  <c r="MC28" i="1"/>
  <c r="MA25" i="1"/>
  <c r="LY13" i="1"/>
  <c r="LX31" i="1"/>
  <c r="LW30" i="1"/>
  <c r="LV16" i="1"/>
  <c r="LT9" i="1"/>
  <c r="LR34" i="1"/>
  <c r="LQ33" i="1"/>
  <c r="LS8" i="1"/>
  <c r="LO5" i="1"/>
  <c r="LM31" i="1"/>
  <c r="LL30" i="1"/>
  <c r="LJ33" i="1"/>
  <c r="LI32" i="1"/>
  <c r="LH19" i="1"/>
  <c r="LG18" i="1"/>
  <c r="LE29" i="1"/>
  <c r="LD28" i="1"/>
  <c r="LC16" i="1"/>
  <c r="LB15" i="1"/>
  <c r="KZ25" i="1"/>
  <c r="KY24" i="1"/>
  <c r="KX24" i="1"/>
  <c r="KW23" i="1"/>
  <c r="KS30" i="1"/>
  <c r="KR29" i="1"/>
  <c r="KU19" i="1"/>
  <c r="KT18" i="1"/>
  <c r="KP17" i="1"/>
  <c r="KO12" i="1"/>
  <c r="KN7" i="1"/>
  <c r="KM6" i="1"/>
  <c r="KK13" i="1"/>
  <c r="KJ11" i="1"/>
  <c r="KI16" i="1"/>
  <c r="KH26" i="1"/>
  <c r="KH5" i="1"/>
  <c r="KD25" i="1"/>
  <c r="KD4" i="1"/>
  <c r="KE9" i="1"/>
  <c r="KC15" i="1"/>
  <c r="KF25" i="1"/>
  <c r="KE20" i="1"/>
  <c r="KA21" i="1"/>
  <c r="JZ11" i="1"/>
  <c r="JY22" i="1"/>
  <c r="JY6" i="1"/>
  <c r="JX21" i="1"/>
  <c r="JX5" i="1"/>
  <c r="JV24" i="1"/>
  <c r="JV8" i="1"/>
  <c r="JU14" i="1"/>
  <c r="JT23" i="1"/>
  <c r="JS28" i="1"/>
  <c r="JS12" i="1"/>
  <c r="JU22" i="1"/>
  <c r="JT6" i="1"/>
  <c r="JQ20" i="1"/>
  <c r="JQ4" i="1"/>
  <c r="JP24" i="1"/>
  <c r="JO23" i="1"/>
  <c r="JL32" i="1"/>
  <c r="JJ27" i="1"/>
  <c r="JK14" i="1"/>
  <c r="JI23" i="1"/>
  <c r="JE21" i="1"/>
  <c r="JF27" i="1"/>
  <c r="JD15" i="1"/>
  <c r="JA29" i="1"/>
  <c r="IY15" i="1"/>
  <c r="JA7" i="1"/>
  <c r="IW20" i="1"/>
  <c r="IV19" i="1"/>
  <c r="IT33" i="1"/>
  <c r="IR32" i="1"/>
  <c r="IQ31" i="1"/>
  <c r="IO32" i="1"/>
  <c r="IQ22" i="1"/>
  <c r="IL22" i="1"/>
  <c r="IK12" i="1"/>
  <c r="IL15" i="1"/>
  <c r="IH6" i="1"/>
  <c r="IG32" i="1"/>
  <c r="IE11" i="1"/>
  <c r="IA11" i="1"/>
  <c r="HZ10" i="1"/>
  <c r="IB17" i="1"/>
  <c r="HV21" i="1"/>
  <c r="HW19" i="1"/>
  <c r="HV10" i="1"/>
  <c r="HS12" i="1"/>
  <c r="HQ32" i="1"/>
  <c r="HP15" i="1"/>
  <c r="HN24" i="1"/>
  <c r="HM7" i="1"/>
  <c r="HL6" i="1"/>
  <c r="HI20" i="1"/>
  <c r="HF29" i="1"/>
  <c r="HG29" i="1"/>
  <c r="HD32" i="1"/>
  <c r="HC14" i="1"/>
  <c r="HA20" i="1"/>
  <c r="GY28" i="1"/>
  <c r="GX27" i="1"/>
  <c r="GV15" i="1"/>
  <c r="GT24" i="1"/>
  <c r="GR25" i="1"/>
  <c r="GQ13" i="1"/>
  <c r="GT6" i="1"/>
  <c r="GS7" i="1"/>
  <c r="GR6" i="1"/>
  <c r="GO20" i="1"/>
  <c r="GO4" i="1"/>
  <c r="GL24" i="1"/>
  <c r="GN29" i="1"/>
  <c r="GN13" i="1"/>
  <c r="GM28" i="1"/>
  <c r="GL31" i="1"/>
  <c r="GJ32" i="1"/>
  <c r="GJ16" i="1"/>
  <c r="GI31" i="1"/>
  <c r="GH34" i="1"/>
  <c r="GH18" i="1"/>
  <c r="GG33" i="1"/>
  <c r="GG17" i="1"/>
  <c r="GI23" i="1"/>
  <c r="GE28" i="1"/>
  <c r="GE12" i="1"/>
  <c r="GD28" i="1"/>
  <c r="GD12" i="1"/>
  <c r="GC16" i="1"/>
  <c r="GB21" i="1"/>
  <c r="GC29" i="1"/>
  <c r="GB19" i="1"/>
  <c r="FZ24" i="1"/>
  <c r="FZ8" i="1"/>
  <c r="FW32" i="1"/>
  <c r="FY33" i="1"/>
  <c r="FY17" i="1"/>
  <c r="FX32" i="1"/>
  <c r="FX8" i="1"/>
  <c r="FW7" i="1"/>
  <c r="FU20" i="1"/>
  <c r="FU4" i="1"/>
  <c r="FT32" i="1"/>
  <c r="FT16" i="1"/>
  <c r="FR25" i="1"/>
  <c r="FS24" i="1"/>
  <c r="FS8" i="1"/>
  <c r="FR13" i="1"/>
  <c r="FP27" i="1"/>
  <c r="FP16" i="1"/>
  <c r="FP5" i="1"/>
  <c r="FO26" i="1"/>
  <c r="FO9" i="1"/>
  <c r="FN26" i="1"/>
  <c r="FN16" i="1"/>
  <c r="FN8" i="1"/>
  <c r="FM31" i="1"/>
  <c r="FM23" i="1"/>
  <c r="FM15" i="1"/>
  <c r="FM7" i="1"/>
  <c r="FO12" i="1"/>
  <c r="FK31" i="1"/>
  <c r="FK23" i="1"/>
  <c r="FK13" i="1"/>
  <c r="FJ26" i="1"/>
  <c r="FJ9" i="1"/>
  <c r="FI23" i="1"/>
  <c r="FI7" i="1"/>
  <c r="FH28" i="1"/>
  <c r="FH20" i="1"/>
  <c r="FH12" i="1"/>
  <c r="FH4" i="1"/>
  <c r="FK4" i="1"/>
  <c r="FJ20" i="1"/>
  <c r="FJ4" i="1"/>
  <c r="FI20" i="1"/>
  <c r="FI4" i="1"/>
  <c r="FF27" i="1"/>
  <c r="FF19" i="1"/>
  <c r="FF11" i="1"/>
  <c r="FC17" i="1"/>
  <c r="FE30" i="1"/>
  <c r="FE22" i="1"/>
  <c r="FE14" i="1"/>
  <c r="FE6" i="1"/>
  <c r="FD12" i="1"/>
  <c r="FC29" i="1"/>
  <c r="FC16" i="1"/>
  <c r="FD32" i="1"/>
  <c r="FD24" i="1"/>
  <c r="FD8" i="1"/>
  <c r="FC19" i="1"/>
  <c r="FA31" i="1"/>
  <c r="FA23" i="1"/>
  <c r="FA12" i="1"/>
  <c r="EZ26" i="1"/>
  <c r="EZ10" i="1"/>
  <c r="EY24" i="1"/>
  <c r="EY7" i="1"/>
  <c r="EX28" i="1"/>
  <c r="EX20" i="1"/>
  <c r="EX12" i="1"/>
  <c r="EX4" i="1"/>
  <c r="FA4" i="1"/>
  <c r="EZ18" i="1"/>
  <c r="EY34" i="1"/>
  <c r="EY19" i="1"/>
  <c r="EY4" i="1"/>
  <c r="EV27" i="1"/>
  <c r="EV19" i="1"/>
  <c r="EV5" i="1"/>
  <c r="EU20" i="1"/>
  <c r="EU4" i="1"/>
  <c r="ET19" i="1"/>
  <c r="ET4" i="1"/>
  <c r="ES27" i="1"/>
  <c r="ES19" i="1"/>
  <c r="ES11" i="1"/>
  <c r="EV16" i="1"/>
  <c r="EU31" i="1"/>
  <c r="EU15" i="1"/>
  <c r="ET30" i="1"/>
  <c r="ET14" i="1"/>
  <c r="EQ31" i="1"/>
  <c r="EQ23" i="1"/>
  <c r="EQ15" i="1"/>
  <c r="EQ7" i="1"/>
  <c r="EO6" i="1"/>
  <c r="EN19" i="1"/>
  <c r="EP34" i="1"/>
  <c r="EP26" i="1"/>
  <c r="EP18" i="1"/>
  <c r="EP10" i="1"/>
  <c r="EO33" i="1"/>
  <c r="EO25" i="1"/>
  <c r="EO17" i="1"/>
  <c r="EN34" i="1"/>
  <c r="EN20" i="1"/>
  <c r="EN4" i="1"/>
  <c r="EL27" i="1"/>
  <c r="EL19" i="1"/>
  <c r="EL11" i="1"/>
  <c r="EK34" i="1"/>
  <c r="EK26" i="1"/>
  <c r="EK18" i="1"/>
  <c r="EK8" i="1"/>
  <c r="EJ29" i="1"/>
  <c r="EJ21" i="1"/>
  <c r="EJ13" i="1"/>
  <c r="EJ5" i="1"/>
  <c r="EI28" i="1"/>
  <c r="EI20" i="1"/>
  <c r="EI12" i="1"/>
  <c r="EI4" i="1"/>
  <c r="EG31" i="1"/>
  <c r="EG23" i="1"/>
  <c r="EG11" i="1"/>
  <c r="EF26" i="1"/>
  <c r="EF9" i="1"/>
  <c r="EE23" i="1"/>
  <c r="EE7" i="1"/>
  <c r="ED28" i="1"/>
  <c r="ED20" i="1"/>
  <c r="ED12" i="1"/>
  <c r="ED4" i="1"/>
  <c r="EG4" i="1"/>
  <c r="EF19" i="1"/>
  <c r="EF4" i="1"/>
  <c r="EE20" i="1"/>
  <c r="EE4" i="1"/>
  <c r="EB27" i="1"/>
  <c r="EB19" i="1"/>
  <c r="EB7" i="1"/>
  <c r="EA22" i="1"/>
  <c r="EA6" i="1"/>
  <c r="DZ21" i="1"/>
  <c r="DZ5" i="1"/>
  <c r="DY28" i="1"/>
  <c r="DY20" i="1"/>
  <c r="DY12" i="1"/>
  <c r="DY4" i="1"/>
  <c r="EA31" i="1"/>
  <c r="EA15" i="1"/>
  <c r="DZ30" i="1"/>
  <c r="DZ14" i="1"/>
  <c r="DW31" i="1"/>
  <c r="DW23" i="1"/>
  <c r="DW10" i="1"/>
  <c r="DV24" i="1"/>
  <c r="DV8" i="1"/>
  <c r="DU22" i="1"/>
  <c r="DU6" i="1"/>
  <c r="DT28" i="1"/>
  <c r="DT20" i="1"/>
  <c r="DT12" i="1"/>
  <c r="DT4" i="1"/>
  <c r="DW6" i="1"/>
  <c r="DV21" i="1"/>
  <c r="DV6" i="1"/>
  <c r="DU21" i="1"/>
  <c r="DU5" i="1"/>
  <c r="DR27" i="1"/>
  <c r="DR12" i="1"/>
  <c r="DQ25" i="1"/>
  <c r="DQ9" i="1"/>
  <c r="DP23" i="1"/>
  <c r="DP6" i="1"/>
  <c r="DO28" i="1"/>
  <c r="DO20" i="1"/>
  <c r="DO12" i="1"/>
  <c r="DO4" i="1"/>
  <c r="DR11" i="1"/>
  <c r="DQ28" i="1"/>
  <c r="DQ12" i="1"/>
  <c r="DP28" i="1"/>
  <c r="DP13" i="1"/>
  <c r="DM31" i="1"/>
  <c r="DM23" i="1"/>
  <c r="DM15" i="1"/>
  <c r="DM7" i="1"/>
  <c r="DL30" i="1"/>
  <c r="DL22" i="1"/>
  <c r="DL10" i="1"/>
  <c r="DK29" i="1"/>
  <c r="DK21" i="1"/>
  <c r="DK13" i="1"/>
  <c r="DK5" i="1"/>
  <c r="DJ28" i="1"/>
  <c r="DJ20" i="1"/>
  <c r="DJ12" i="1"/>
  <c r="DJ4" i="1"/>
  <c r="DL4" i="1"/>
  <c r="DH27" i="1"/>
  <c r="DH19" i="1"/>
  <c r="DH11" i="1"/>
  <c r="DG34" i="1"/>
  <c r="DG26" i="1"/>
  <c r="DG18" i="1"/>
  <c r="DF34" i="1"/>
  <c r="DF26" i="1"/>
  <c r="DF18" i="1"/>
  <c r="DF10" i="1"/>
  <c r="DE33" i="1"/>
  <c r="DE25" i="1"/>
  <c r="DE17" i="1"/>
  <c r="DE9" i="1"/>
  <c r="DG12" i="1"/>
  <c r="DC31" i="1"/>
  <c r="DC23" i="1"/>
  <c r="DC15" i="1"/>
  <c r="DC7" i="1"/>
  <c r="DB30" i="1"/>
  <c r="DB22" i="1"/>
  <c r="DB14" i="1"/>
  <c r="DB6" i="1"/>
  <c r="DA30" i="1"/>
  <c r="DA22" i="1"/>
  <c r="DA14" i="1"/>
  <c r="DA6" i="1"/>
  <c r="CZ29" i="1"/>
  <c r="CZ21" i="1"/>
  <c r="CZ13" i="1"/>
  <c r="CZ4" i="1"/>
  <c r="CX27" i="1"/>
  <c r="CX11" i="1"/>
  <c r="CU33" i="1"/>
  <c r="CU5" i="1"/>
  <c r="CW27" i="1"/>
  <c r="CW19" i="1"/>
  <c r="CW11" i="1"/>
  <c r="CV5" i="1"/>
  <c r="CU19" i="1"/>
  <c r="CV33" i="1"/>
  <c r="CV25" i="1"/>
  <c r="CV17" i="1"/>
  <c r="CV9" i="1"/>
  <c r="CU21" i="1"/>
  <c r="CS31" i="1"/>
  <c r="CS23" i="1"/>
  <c r="CS7" i="1"/>
  <c r="CR30" i="1"/>
  <c r="CR7" i="1"/>
  <c r="CQ20" i="1"/>
  <c r="CQ4" i="1"/>
  <c r="CP19" i="1"/>
  <c r="CR20" i="1"/>
  <c r="CN27" i="1"/>
  <c r="CN11" i="1"/>
  <c r="CL33" i="1"/>
  <c r="CL17" i="1"/>
  <c r="CM13" i="1"/>
  <c r="CK21" i="1"/>
  <c r="CK5" i="1"/>
  <c r="CM16" i="1"/>
  <c r="CI30" i="1"/>
  <c r="CI19" i="1"/>
  <c r="CI14" i="1"/>
  <c r="CH34" i="1"/>
  <c r="CH23" i="1"/>
  <c r="CH13" i="1"/>
  <c r="CG34" i="1"/>
  <c r="CG23" i="1"/>
  <c r="CG13" i="1"/>
  <c r="CF33" i="1"/>
  <c r="CF22" i="1"/>
  <c r="CF12" i="1"/>
  <c r="CD31" i="1"/>
  <c r="CD20" i="1"/>
  <c r="CD10" i="1"/>
  <c r="CC30" i="1"/>
  <c r="CC19" i="1"/>
  <c r="CC9" i="1"/>
  <c r="CB30" i="1"/>
  <c r="CB19" i="1"/>
  <c r="CB9" i="1"/>
  <c r="CA29" i="1"/>
  <c r="CA18" i="1"/>
  <c r="CA8" i="1"/>
  <c r="BY27" i="1"/>
  <c r="BY16" i="1"/>
  <c r="BY6" i="1"/>
  <c r="BX26" i="1"/>
  <c r="BX7" i="1"/>
  <c r="BW26" i="1"/>
  <c r="BW15" i="1"/>
  <c r="BW10" i="1"/>
  <c r="BV30" i="1"/>
  <c r="BV19" i="1"/>
  <c r="BV9" i="1"/>
  <c r="BX12" i="1"/>
  <c r="BS28" i="1"/>
  <c r="BS18" i="1"/>
  <c r="BS7" i="1"/>
  <c r="BR34" i="1"/>
  <c r="BR24" i="1"/>
  <c r="BR12" i="1"/>
  <c r="BQ29" i="1"/>
  <c r="BQ19" i="1"/>
  <c r="BQ8" i="1"/>
  <c r="BT28" i="1"/>
  <c r="BT18" i="1"/>
  <c r="BT12" i="1"/>
  <c r="BM30" i="1"/>
  <c r="BM19" i="1"/>
  <c r="BM10" i="1"/>
  <c r="BO30" i="1"/>
  <c r="BO14" i="1"/>
  <c r="BN28" i="1"/>
  <c r="BN13" i="1"/>
  <c r="BL31" i="1"/>
  <c r="BL23" i="1"/>
  <c r="BL15" i="1"/>
  <c r="BL7" i="1"/>
  <c r="BO27" i="1"/>
  <c r="BO11" i="1"/>
  <c r="BN27" i="1"/>
  <c r="BN19" i="1"/>
  <c r="Z25" i="1"/>
  <c r="D22" i="1"/>
  <c r="PF28" i="1"/>
  <c r="OU6" i="1"/>
  <c r="OP28" i="1"/>
  <c r="OG28" i="1"/>
  <c r="NZ12" i="1"/>
  <c r="NW8" i="1"/>
  <c r="NR4" i="1"/>
  <c r="NL28" i="1"/>
  <c r="NF32" i="1"/>
  <c r="NB23" i="1"/>
  <c r="MV25" i="1"/>
  <c r="MP7" i="1"/>
  <c r="MM11" i="1"/>
  <c r="MG31" i="1"/>
  <c r="MB33" i="1"/>
  <c r="LW5" i="1"/>
  <c r="LW17" i="1"/>
  <c r="LS27" i="1"/>
  <c r="LQ20" i="1"/>
  <c r="LO24" i="1"/>
  <c r="LM18" i="1"/>
  <c r="LJ20" i="1"/>
  <c r="LH6" i="1"/>
  <c r="LE16" i="1"/>
  <c r="LB34" i="1"/>
  <c r="KZ12" i="1"/>
  <c r="KX11" i="1"/>
  <c r="KS17" i="1"/>
  <c r="KU6" i="1"/>
  <c r="KP4" i="1"/>
  <c r="KM25" i="1"/>
  <c r="KJ31" i="1"/>
  <c r="KI7" i="1"/>
  <c r="KJ9" i="1"/>
  <c r="KD16" i="1"/>
  <c r="KC27" i="1"/>
  <c r="KF11" i="1"/>
  <c r="KA12" i="1"/>
  <c r="JY31" i="1"/>
  <c r="JX30" i="1"/>
  <c r="JV33" i="1"/>
  <c r="JU27" i="1"/>
  <c r="JT9" i="1"/>
  <c r="JS5" i="1"/>
  <c r="JQ29" i="1"/>
  <c r="JO4" i="1"/>
  <c r="JP17" i="1"/>
  <c r="JO15" i="1"/>
  <c r="JL9" i="1"/>
  <c r="JI12" i="1"/>
  <c r="JK7" i="1"/>
  <c r="JI9" i="1"/>
  <c r="JG5" i="1"/>
  <c r="JD6" i="1"/>
  <c r="JE34" i="1"/>
  <c r="JB33" i="1"/>
  <c r="JB16" i="1"/>
  <c r="IZ15" i="1"/>
  <c r="IY8" i="1"/>
  <c r="IZ24" i="1"/>
  <c r="IW13" i="1"/>
  <c r="IV28" i="1"/>
  <c r="IU11" i="1"/>
  <c r="IT26" i="1"/>
  <c r="IR25" i="1"/>
  <c r="IQ19" i="1"/>
  <c r="IP10" i="1"/>
  <c r="IO9" i="1"/>
  <c r="IM21" i="1"/>
  <c r="IL8" i="1"/>
  <c r="IK5" i="1"/>
  <c r="IJ4" i="1"/>
  <c r="IH17" i="1"/>
  <c r="IF26" i="1"/>
  <c r="IG7" i="1"/>
  <c r="IE4" i="1"/>
  <c r="IA20" i="1"/>
  <c r="IA4" i="1"/>
  <c r="IC27" i="1"/>
  <c r="IB26" i="1"/>
  <c r="HX25" i="1"/>
  <c r="HV4" i="1"/>
  <c r="HW12" i="1"/>
  <c r="HU28" i="1"/>
  <c r="HS21" i="1"/>
  <c r="HR17" i="1"/>
  <c r="HQ9" i="1"/>
  <c r="HP8" i="1"/>
  <c r="HN17" i="1"/>
  <c r="HM16" i="1"/>
  <c r="HL15" i="1"/>
  <c r="HK14" i="1"/>
  <c r="HI13" i="1"/>
  <c r="HF15" i="1"/>
  <c r="HH8" i="1"/>
  <c r="HF16" i="1"/>
  <c r="HD25" i="1"/>
  <c r="HC23" i="1"/>
  <c r="HA34" i="1"/>
  <c r="HA11" i="1"/>
  <c r="GY5" i="1"/>
  <c r="GW14" i="1"/>
  <c r="GV8" i="1"/>
  <c r="GW34" i="1"/>
  <c r="GT15" i="1"/>
  <c r="GR11" i="1"/>
  <c r="GQ6" i="1"/>
  <c r="GO29" i="1"/>
  <c r="GM12" i="1"/>
  <c r="GL10" i="1"/>
  <c r="GN6" i="1"/>
  <c r="GL18" i="1"/>
  <c r="GJ9" i="1"/>
  <c r="GH27" i="1"/>
  <c r="GG26" i="1"/>
  <c r="GI9" i="1"/>
  <c r="GE5" i="1"/>
  <c r="GD5" i="1"/>
  <c r="GB10" i="1"/>
  <c r="FZ33" i="1"/>
  <c r="FX19" i="1"/>
  <c r="FY26" i="1"/>
  <c r="FX25" i="1"/>
  <c r="FU29" i="1"/>
  <c r="FR16" i="1"/>
  <c r="FT9" i="1"/>
  <c r="FS17" i="1"/>
  <c r="FP33" i="1"/>
  <c r="FP12" i="1"/>
  <c r="FO22" i="1"/>
  <c r="FN22" i="1"/>
  <c r="FN5" i="1"/>
  <c r="FM20" i="1"/>
  <c r="FM4" i="1"/>
  <c r="FK28" i="1"/>
  <c r="FK6" i="1"/>
  <c r="FI34" i="1"/>
  <c r="FH33" i="1"/>
  <c r="FH17" i="1"/>
  <c r="FK12" i="1"/>
  <c r="FJ14" i="1"/>
  <c r="FI14" i="1"/>
  <c r="FF24" i="1"/>
  <c r="FF8" i="1"/>
  <c r="FE27" i="1"/>
  <c r="FE11" i="1"/>
  <c r="FD7" i="1"/>
  <c r="FC10" i="1"/>
  <c r="FD21" i="1"/>
  <c r="FC8" i="1"/>
  <c r="FA20" i="1"/>
  <c r="EZ20" i="1"/>
  <c r="EY18" i="1"/>
  <c r="EX25" i="1"/>
  <c r="EX9" i="1"/>
  <c r="FA13" i="1"/>
  <c r="EZ13" i="1"/>
  <c r="EY13" i="1"/>
  <c r="EV24" i="1"/>
  <c r="EU30" i="1"/>
  <c r="ET29" i="1"/>
  <c r="ES32" i="1"/>
  <c r="ES16" i="1"/>
  <c r="EV10" i="1"/>
  <c r="EU9" i="1"/>
  <c r="ET7" i="1"/>
  <c r="EQ20" i="1"/>
  <c r="EQ4" i="1"/>
  <c r="EP31" i="1"/>
  <c r="EP23" i="1"/>
  <c r="EP7" i="1"/>
  <c r="EO22" i="1"/>
  <c r="EN14" i="1"/>
  <c r="EL24" i="1"/>
  <c r="EL8" i="1"/>
  <c r="EK31" i="1"/>
  <c r="EK15" i="1"/>
  <c r="EJ26" i="1"/>
  <c r="EJ10" i="1"/>
  <c r="EI25" i="1"/>
  <c r="EI9" i="1"/>
  <c r="EG28" i="1"/>
  <c r="EG20" i="1"/>
  <c r="EF20" i="1"/>
  <c r="EE17" i="1"/>
  <c r="ED25" i="1"/>
  <c r="ED9" i="1"/>
  <c r="EF29" i="1"/>
  <c r="EE29" i="1"/>
  <c r="EB32" i="1"/>
  <c r="EB16" i="1"/>
  <c r="EA16" i="1"/>
  <c r="DZ31" i="1"/>
  <c r="DY33" i="1"/>
  <c r="DY17" i="1"/>
  <c r="EB10" i="1"/>
  <c r="EA9" i="1"/>
  <c r="DZ8" i="1"/>
  <c r="DW20" i="1"/>
  <c r="DV18" i="1"/>
  <c r="DU16" i="1"/>
  <c r="DT25" i="1"/>
  <c r="DT9" i="1"/>
  <c r="DV31" i="1"/>
  <c r="DV15" i="1"/>
  <c r="DU15" i="1"/>
  <c r="DR23" i="1"/>
  <c r="DQ19" i="1"/>
  <c r="DP17" i="1"/>
  <c r="DO25" i="1"/>
  <c r="DO9" i="1"/>
  <c r="DR6" i="1"/>
  <c r="DQ7" i="1"/>
  <c r="DP7" i="1"/>
  <c r="DM20" i="1"/>
  <c r="DM4" i="1"/>
  <c r="DL19" i="1"/>
  <c r="DK26" i="1"/>
  <c r="DK10" i="1"/>
  <c r="DJ25" i="1"/>
  <c r="DJ9" i="1"/>
  <c r="DL13" i="1"/>
  <c r="DH24" i="1"/>
  <c r="DH8" i="1"/>
  <c r="DG23" i="1"/>
  <c r="DF31" i="1"/>
  <c r="DF15" i="1"/>
  <c r="DE30" i="1"/>
  <c r="DE22" i="1"/>
  <c r="DE6" i="1"/>
  <c r="DC28" i="1"/>
  <c r="DC12" i="1"/>
  <c r="DB27" i="1"/>
  <c r="DB11" i="1"/>
  <c r="DA27" i="1"/>
  <c r="DA11" i="1"/>
  <c r="CZ26" i="1"/>
  <c r="CZ18" i="1"/>
  <c r="CX32" i="1"/>
  <c r="CX8" i="1"/>
  <c r="CW32" i="1"/>
  <c r="CW16" i="1"/>
  <c r="CU30" i="1"/>
  <c r="CV30" i="1"/>
  <c r="CV14" i="1"/>
  <c r="CU10" i="1"/>
  <c r="CS20" i="1"/>
  <c r="CS4" i="1"/>
  <c r="CR27" i="1"/>
  <c r="CQ33" i="1"/>
  <c r="CQ17" i="1"/>
  <c r="CP32" i="1"/>
  <c r="CP16" i="1"/>
  <c r="CR14" i="1"/>
  <c r="CN24" i="1"/>
  <c r="CN5" i="1"/>
  <c r="CM15" i="1"/>
  <c r="CL22" i="1"/>
  <c r="CL6" i="1"/>
  <c r="CK26" i="1"/>
  <c r="CK10" i="1"/>
  <c r="CM25" i="1"/>
  <c r="CI34" i="1"/>
  <c r="CI23" i="1"/>
  <c r="CI12" i="1"/>
  <c r="CH33" i="1"/>
  <c r="CH22" i="1"/>
  <c r="CH11" i="1"/>
  <c r="CG33" i="1"/>
  <c r="CG22" i="1"/>
  <c r="CG17" i="1"/>
  <c r="CG6" i="1"/>
  <c r="CF26" i="1"/>
  <c r="CF16" i="1"/>
  <c r="CF5" i="1"/>
  <c r="CD24" i="1"/>
  <c r="CD14" i="1"/>
  <c r="CC34" i="1"/>
  <c r="CC23" i="1"/>
  <c r="CC13" i="1"/>
  <c r="CB34" i="1"/>
  <c r="CB23" i="1"/>
  <c r="CB13" i="1"/>
  <c r="CA33" i="1"/>
  <c r="CA22" i="1"/>
  <c r="CA17" i="1"/>
  <c r="CA6" i="1"/>
  <c r="BY26" i="1"/>
  <c r="BY15" i="1"/>
  <c r="BY4" i="1"/>
  <c r="BX25" i="1"/>
  <c r="BX5" i="1"/>
  <c r="BW24" i="1"/>
  <c r="BW14" i="1"/>
  <c r="BV34" i="1"/>
  <c r="BV23" i="1"/>
  <c r="BV13" i="1"/>
  <c r="BX20" i="1"/>
  <c r="BS32" i="1"/>
  <c r="BS22" i="1"/>
  <c r="BS11" i="1"/>
  <c r="BR8" i="1"/>
  <c r="BR33" i="1"/>
  <c r="BR22" i="1"/>
  <c r="BR9" i="1"/>
  <c r="BQ28" i="1"/>
  <c r="BQ17" i="1"/>
  <c r="BQ7" i="1"/>
  <c r="BT27" i="1"/>
  <c r="BT16" i="1"/>
  <c r="BM34" i="1"/>
  <c r="BM23" i="1"/>
  <c r="BM13" i="1"/>
  <c r="BM5" i="1"/>
  <c r="BO20" i="1"/>
  <c r="BO12" i="1"/>
  <c r="BN26" i="1"/>
  <c r="BL34" i="1"/>
  <c r="BL26" i="1"/>
  <c r="BL22" i="1"/>
  <c r="BL14" i="1"/>
  <c r="BL6" i="1"/>
  <c r="BO25" i="1"/>
  <c r="BO9" i="1"/>
  <c r="BN25" i="1"/>
  <c r="BN8" i="1"/>
  <c r="G5" i="3" l="1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G253" i="3"/>
  <c r="G257" i="3"/>
  <c r="G261" i="3"/>
  <c r="G265" i="3"/>
  <c r="G269" i="3"/>
  <c r="G273" i="3"/>
  <c r="G277" i="3"/>
  <c r="G281" i="3"/>
  <c r="G285" i="3"/>
  <c r="G289" i="3"/>
  <c r="G293" i="3"/>
  <c r="G297" i="3"/>
  <c r="G301" i="3"/>
  <c r="G305" i="3"/>
  <c r="G309" i="3"/>
  <c r="G313" i="3"/>
  <c r="G317" i="3"/>
  <c r="G321" i="3"/>
  <c r="G325" i="3"/>
  <c r="G329" i="3"/>
  <c r="G333" i="3"/>
  <c r="G337" i="3"/>
  <c r="G341" i="3"/>
  <c r="G6" i="3"/>
  <c r="G11" i="3"/>
  <c r="G16" i="3"/>
  <c r="G22" i="3"/>
  <c r="G27" i="3"/>
  <c r="G32" i="3"/>
  <c r="G38" i="3"/>
  <c r="G43" i="3"/>
  <c r="G48" i="3"/>
  <c r="G54" i="3"/>
  <c r="G59" i="3"/>
  <c r="G64" i="3"/>
  <c r="G70" i="3"/>
  <c r="G75" i="3"/>
  <c r="G80" i="3"/>
  <c r="G86" i="3"/>
  <c r="G91" i="3"/>
  <c r="G96" i="3"/>
  <c r="G102" i="3"/>
  <c r="G107" i="3"/>
  <c r="G112" i="3"/>
  <c r="G118" i="3"/>
  <c r="G123" i="3"/>
  <c r="G128" i="3"/>
  <c r="G134" i="3"/>
  <c r="G139" i="3"/>
  <c r="G144" i="3"/>
  <c r="G150" i="3"/>
  <c r="G155" i="3"/>
  <c r="G160" i="3"/>
  <c r="G166" i="3"/>
  <c r="G171" i="3"/>
  <c r="G176" i="3"/>
  <c r="G182" i="3"/>
  <c r="G187" i="3"/>
  <c r="G192" i="3"/>
  <c r="G198" i="3"/>
  <c r="G203" i="3"/>
  <c r="G208" i="3"/>
  <c r="G214" i="3"/>
  <c r="G219" i="3"/>
  <c r="G224" i="3"/>
  <c r="G230" i="3"/>
  <c r="G235" i="3"/>
  <c r="G240" i="3"/>
  <c r="G246" i="3"/>
  <c r="G251" i="3"/>
  <c r="G256" i="3"/>
  <c r="G262" i="3"/>
  <c r="G267" i="3"/>
  <c r="G272" i="3"/>
  <c r="G278" i="3"/>
  <c r="G283" i="3"/>
  <c r="G288" i="3"/>
  <c r="G294" i="3"/>
  <c r="G299" i="3"/>
  <c r="G304" i="3"/>
  <c r="G310" i="3"/>
  <c r="G315" i="3"/>
  <c r="G320" i="3"/>
  <c r="G326" i="3"/>
  <c r="G331" i="3"/>
  <c r="G336" i="3"/>
  <c r="G342" i="3"/>
  <c r="G346" i="3"/>
  <c r="G350" i="3"/>
  <c r="G354" i="3"/>
  <c r="G358" i="3"/>
  <c r="G362" i="3"/>
  <c r="G366" i="3"/>
  <c r="G370" i="3"/>
  <c r="G374" i="3"/>
  <c r="G378" i="3"/>
  <c r="G382" i="3"/>
  <c r="G386" i="3"/>
  <c r="G390" i="3"/>
  <c r="G394" i="3"/>
  <c r="G398" i="3"/>
  <c r="G402" i="3"/>
  <c r="G406" i="3"/>
  <c r="G410" i="3"/>
  <c r="G414" i="3"/>
  <c r="G418" i="3"/>
  <c r="G422" i="3"/>
  <c r="G426" i="3"/>
  <c r="G430" i="3"/>
  <c r="G434" i="3"/>
  <c r="G438" i="3"/>
  <c r="G442" i="3"/>
  <c r="G446" i="3"/>
  <c r="G450" i="3"/>
  <c r="G454" i="3"/>
  <c r="G458" i="3"/>
  <c r="G462" i="3"/>
  <c r="G466" i="3"/>
  <c r="G470" i="3"/>
  <c r="G474" i="3"/>
  <c r="G478" i="3"/>
  <c r="G482" i="3"/>
  <c r="G486" i="3"/>
  <c r="G490" i="3"/>
  <c r="G494" i="3"/>
  <c r="G498" i="3"/>
  <c r="G502" i="3"/>
  <c r="G506" i="3"/>
  <c r="G510" i="3"/>
  <c r="G514" i="3"/>
  <c r="G518" i="3"/>
  <c r="G522" i="3"/>
  <c r="G526" i="3"/>
  <c r="G530" i="3"/>
  <c r="G534" i="3"/>
  <c r="G538" i="3"/>
  <c r="G542" i="3"/>
  <c r="G546" i="3"/>
  <c r="G550" i="3"/>
  <c r="G554" i="3"/>
  <c r="G558" i="3"/>
  <c r="G562" i="3"/>
  <c r="G566" i="3"/>
  <c r="G570" i="3"/>
  <c r="G574" i="3"/>
  <c r="G578" i="3"/>
  <c r="G582" i="3"/>
  <c r="G586" i="3"/>
  <c r="G590" i="3"/>
  <c r="G594" i="3"/>
  <c r="G598" i="3"/>
  <c r="G602" i="3"/>
  <c r="G606" i="3"/>
  <c r="G610" i="3"/>
  <c r="G614" i="3"/>
  <c r="G618" i="3"/>
  <c r="G622" i="3"/>
  <c r="G626" i="3"/>
  <c r="G630" i="3"/>
  <c r="G634" i="3"/>
  <c r="G638" i="3"/>
  <c r="G642" i="3"/>
  <c r="G646" i="3"/>
  <c r="G650" i="3"/>
  <c r="G654" i="3"/>
  <c r="G658" i="3"/>
  <c r="G662" i="3"/>
  <c r="G666" i="3"/>
  <c r="G670" i="3"/>
  <c r="G674" i="3"/>
  <c r="G678" i="3"/>
  <c r="G682" i="3"/>
  <c r="G686" i="3"/>
  <c r="G690" i="3"/>
  <c r="G694" i="3"/>
  <c r="G698" i="3"/>
  <c r="G702" i="3"/>
  <c r="G706" i="3"/>
  <c r="G710" i="3"/>
  <c r="G714" i="3"/>
  <c r="G718" i="3"/>
  <c r="G722" i="3"/>
  <c r="G726" i="3"/>
  <c r="G730" i="3"/>
  <c r="G734" i="3"/>
  <c r="G738" i="3"/>
  <c r="G742" i="3"/>
  <c r="G746" i="3"/>
  <c r="G7" i="3"/>
  <c r="G12" i="3"/>
  <c r="G18" i="3"/>
  <c r="G23" i="3"/>
  <c r="G28" i="3"/>
  <c r="G15" i="3"/>
  <c r="G26" i="3"/>
  <c r="G35" i="3"/>
  <c r="G42" i="3"/>
  <c r="G50" i="3"/>
  <c r="G56" i="3"/>
  <c r="G63" i="3"/>
  <c r="G71" i="3"/>
  <c r="G78" i="3"/>
  <c r="G84" i="3"/>
  <c r="G92" i="3"/>
  <c r="G99" i="3"/>
  <c r="G106" i="3"/>
  <c r="G114" i="3"/>
  <c r="G120" i="3"/>
  <c r="G127" i="3"/>
  <c r="G135" i="3"/>
  <c r="G142" i="3"/>
  <c r="G148" i="3"/>
  <c r="G156" i="3"/>
  <c r="G163" i="3"/>
  <c r="G170" i="3"/>
  <c r="G178" i="3"/>
  <c r="G184" i="3"/>
  <c r="G191" i="3"/>
  <c r="G199" i="3"/>
  <c r="G206" i="3"/>
  <c r="G212" i="3"/>
  <c r="G220" i="3"/>
  <c r="G227" i="3"/>
  <c r="G234" i="3"/>
  <c r="G242" i="3"/>
  <c r="G248" i="3"/>
  <c r="G8" i="3"/>
  <c r="G19" i="3"/>
  <c r="G30" i="3"/>
  <c r="G36" i="3"/>
  <c r="G44" i="3"/>
  <c r="G51" i="3"/>
  <c r="G58" i="3"/>
  <c r="G66" i="3"/>
  <c r="G72" i="3"/>
  <c r="G79" i="3"/>
  <c r="G87" i="3"/>
  <c r="G94" i="3"/>
  <c r="G100" i="3"/>
  <c r="G108" i="3"/>
  <c r="G115" i="3"/>
  <c r="G122" i="3"/>
  <c r="G130" i="3"/>
  <c r="G136" i="3"/>
  <c r="G143" i="3"/>
  <c r="G151" i="3"/>
  <c r="G158" i="3"/>
  <c r="G164" i="3"/>
  <c r="G172" i="3"/>
  <c r="G179" i="3"/>
  <c r="G186" i="3"/>
  <c r="G194" i="3"/>
  <c r="G200" i="3"/>
  <c r="G207" i="3"/>
  <c r="G215" i="3"/>
  <c r="G222" i="3"/>
  <c r="G228" i="3"/>
  <c r="G236" i="3"/>
  <c r="G243" i="3"/>
  <c r="G250" i="3"/>
  <c r="G258" i="3"/>
  <c r="G264" i="3"/>
  <c r="G271" i="3"/>
  <c r="G279" i="3"/>
  <c r="G286" i="3"/>
  <c r="G292" i="3"/>
  <c r="G300" i="3"/>
  <c r="G307" i="3"/>
  <c r="G314" i="3"/>
  <c r="G322" i="3"/>
  <c r="G328" i="3"/>
  <c r="G335" i="3"/>
  <c r="G343" i="3"/>
  <c r="G348" i="3"/>
  <c r="G353" i="3"/>
  <c r="G359" i="3"/>
  <c r="G364" i="3"/>
  <c r="G369" i="3"/>
  <c r="G375" i="3"/>
  <c r="G380" i="3"/>
  <c r="G385" i="3"/>
  <c r="G391" i="3"/>
  <c r="G396" i="3"/>
  <c r="G401" i="3"/>
  <c r="G407" i="3"/>
  <c r="G412" i="3"/>
  <c r="G417" i="3"/>
  <c r="G423" i="3"/>
  <c r="G428" i="3"/>
  <c r="G433" i="3"/>
  <c r="G439" i="3"/>
  <c r="G444" i="3"/>
  <c r="G449" i="3"/>
  <c r="G455" i="3"/>
  <c r="G460" i="3"/>
  <c r="G465" i="3"/>
  <c r="G471" i="3"/>
  <c r="G476" i="3"/>
  <c r="G481" i="3"/>
  <c r="G487" i="3"/>
  <c r="G492" i="3"/>
  <c r="G497" i="3"/>
  <c r="G503" i="3"/>
  <c r="G508" i="3"/>
  <c r="G513" i="3"/>
  <c r="G519" i="3"/>
  <c r="G524" i="3"/>
  <c r="G529" i="3"/>
  <c r="G535" i="3"/>
  <c r="G540" i="3"/>
  <c r="G545" i="3"/>
  <c r="G551" i="3"/>
  <c r="G556" i="3"/>
  <c r="G561" i="3"/>
  <c r="G567" i="3"/>
  <c r="G572" i="3"/>
  <c r="G577" i="3"/>
  <c r="G583" i="3"/>
  <c r="G588" i="3"/>
  <c r="G593" i="3"/>
  <c r="G599" i="3"/>
  <c r="G604" i="3"/>
  <c r="G609" i="3"/>
  <c r="G615" i="3"/>
  <c r="G620" i="3"/>
  <c r="G625" i="3"/>
  <c r="G631" i="3"/>
  <c r="G636" i="3"/>
  <c r="G641" i="3"/>
  <c r="G647" i="3"/>
  <c r="G652" i="3"/>
  <c r="G657" i="3"/>
  <c r="G663" i="3"/>
  <c r="G668" i="3"/>
  <c r="G673" i="3"/>
  <c r="G679" i="3"/>
  <c r="G684" i="3"/>
  <c r="G689" i="3"/>
  <c r="G695" i="3"/>
  <c r="G700" i="3"/>
  <c r="G705" i="3"/>
  <c r="G711" i="3"/>
  <c r="G716" i="3"/>
  <c r="G721" i="3"/>
  <c r="G727" i="3"/>
  <c r="G732" i="3"/>
  <c r="G737" i="3"/>
  <c r="G743" i="3"/>
  <c r="G748" i="3"/>
  <c r="G10" i="3"/>
  <c r="G20" i="3"/>
  <c r="G31" i="3"/>
  <c r="G39" i="3"/>
  <c r="G46" i="3"/>
  <c r="G52" i="3"/>
  <c r="G60" i="3"/>
  <c r="G67" i="3"/>
  <c r="G74" i="3"/>
  <c r="G82" i="3"/>
  <c r="G88" i="3"/>
  <c r="G95" i="3"/>
  <c r="G103" i="3"/>
  <c r="G110" i="3"/>
  <c r="G116" i="3"/>
  <c r="G124" i="3"/>
  <c r="G131" i="3"/>
  <c r="G138" i="3"/>
  <c r="G146" i="3"/>
  <c r="G152" i="3"/>
  <c r="G159" i="3"/>
  <c r="G167" i="3"/>
  <c r="G174" i="3"/>
  <c r="G180" i="3"/>
  <c r="G188" i="3"/>
  <c r="G195" i="3"/>
  <c r="G202" i="3"/>
  <c r="G210" i="3"/>
  <c r="G216" i="3"/>
  <c r="G223" i="3"/>
  <c r="G231" i="3"/>
  <c r="G238" i="3"/>
  <c r="G244" i="3"/>
  <c r="G252" i="3"/>
  <c r="G259" i="3"/>
  <c r="G266" i="3"/>
  <c r="G274" i="3"/>
  <c r="G280" i="3"/>
  <c r="G287" i="3"/>
  <c r="G295" i="3"/>
  <c r="G302" i="3"/>
  <c r="G308" i="3"/>
  <c r="G316" i="3"/>
  <c r="G323" i="3"/>
  <c r="G330" i="3"/>
  <c r="G338" i="3"/>
  <c r="G344" i="3"/>
  <c r="G349" i="3"/>
  <c r="G355" i="3"/>
  <c r="G360" i="3"/>
  <c r="G365" i="3"/>
  <c r="G371" i="3"/>
  <c r="G376" i="3"/>
  <c r="G381" i="3"/>
  <c r="G387" i="3"/>
  <c r="G392" i="3"/>
  <c r="G397" i="3"/>
  <c r="G403" i="3"/>
  <c r="G408" i="3"/>
  <c r="G413" i="3"/>
  <c r="G419" i="3"/>
  <c r="G424" i="3"/>
  <c r="G429" i="3"/>
  <c r="G435" i="3"/>
  <c r="G440" i="3"/>
  <c r="G445" i="3"/>
  <c r="G451" i="3"/>
  <c r="G456" i="3"/>
  <c r="G461" i="3"/>
  <c r="G467" i="3"/>
  <c r="G472" i="3"/>
  <c r="G477" i="3"/>
  <c r="G483" i="3"/>
  <c r="G488" i="3"/>
  <c r="G493" i="3"/>
  <c r="G499" i="3"/>
  <c r="G504" i="3"/>
  <c r="G509" i="3"/>
  <c r="G515" i="3"/>
  <c r="G520" i="3"/>
  <c r="G525" i="3"/>
  <c r="G531" i="3"/>
  <c r="G536" i="3"/>
  <c r="G541" i="3"/>
  <c r="G547" i="3"/>
  <c r="G552" i="3"/>
  <c r="G557" i="3"/>
  <c r="G563" i="3"/>
  <c r="G568" i="3"/>
  <c r="G573" i="3"/>
  <c r="G579" i="3"/>
  <c r="G584" i="3"/>
  <c r="G589" i="3"/>
  <c r="G595" i="3"/>
  <c r="G600" i="3"/>
  <c r="G605" i="3"/>
  <c r="G611" i="3"/>
  <c r="G616" i="3"/>
  <c r="G621" i="3"/>
  <c r="G627" i="3"/>
  <c r="G632" i="3"/>
  <c r="G637" i="3"/>
  <c r="G643" i="3"/>
  <c r="G648" i="3"/>
  <c r="G653" i="3"/>
  <c r="G659" i="3"/>
  <c r="G664" i="3"/>
  <c r="G669" i="3"/>
  <c r="G675" i="3"/>
  <c r="G680" i="3"/>
  <c r="G685" i="3"/>
  <c r="G691" i="3"/>
  <c r="G696" i="3"/>
  <c r="G701" i="3"/>
  <c r="G707" i="3"/>
  <c r="G712" i="3"/>
  <c r="G717" i="3"/>
  <c r="G723" i="3"/>
  <c r="G728" i="3"/>
  <c r="G733" i="3"/>
  <c r="G739" i="3"/>
  <c r="G744" i="3"/>
  <c r="G749" i="3"/>
  <c r="G14" i="3"/>
  <c r="G24" i="3"/>
  <c r="G34" i="3"/>
  <c r="G40" i="3"/>
  <c r="G47" i="3"/>
  <c r="G55" i="3"/>
  <c r="G62" i="3"/>
  <c r="G68" i="3"/>
  <c r="G76" i="3"/>
  <c r="G83" i="3"/>
  <c r="G90" i="3"/>
  <c r="G98" i="3"/>
  <c r="G104" i="3"/>
  <c r="G111" i="3"/>
  <c r="G119" i="3"/>
  <c r="G126" i="3"/>
  <c r="G132" i="3"/>
  <c r="G140" i="3"/>
  <c r="G147" i="3"/>
  <c r="G154" i="3"/>
  <c r="G162" i="3"/>
  <c r="G168" i="3"/>
  <c r="G175" i="3"/>
  <c r="G183" i="3"/>
  <c r="G190" i="3"/>
  <c r="G196" i="3"/>
  <c r="G204" i="3"/>
  <c r="G211" i="3"/>
  <c r="G218" i="3"/>
  <c r="G226" i="3"/>
  <c r="G232" i="3"/>
  <c r="G239" i="3"/>
  <c r="G247" i="3"/>
  <c r="G254" i="3"/>
  <c r="G260" i="3"/>
  <c r="G268" i="3"/>
  <c r="G275" i="3"/>
  <c r="G282" i="3"/>
  <c r="G290" i="3"/>
  <c r="G296" i="3"/>
  <c r="G303" i="3"/>
  <c r="G311" i="3"/>
  <c r="G318" i="3"/>
  <c r="G324" i="3"/>
  <c r="G332" i="3"/>
  <c r="G339" i="3"/>
  <c r="G345" i="3"/>
  <c r="G351" i="3"/>
  <c r="G356" i="3"/>
  <c r="G361" i="3"/>
  <c r="G367" i="3"/>
  <c r="G372" i="3"/>
  <c r="G377" i="3"/>
  <c r="G383" i="3"/>
  <c r="G388" i="3"/>
  <c r="G393" i="3"/>
  <c r="G399" i="3"/>
  <c r="G404" i="3"/>
  <c r="G409" i="3"/>
  <c r="G415" i="3"/>
  <c r="G420" i="3"/>
  <c r="G425" i="3"/>
  <c r="G431" i="3"/>
  <c r="G436" i="3"/>
  <c r="G441" i="3"/>
  <c r="G447" i="3"/>
  <c r="G452" i="3"/>
  <c r="G457" i="3"/>
  <c r="G463" i="3"/>
  <c r="G468" i="3"/>
  <c r="G473" i="3"/>
  <c r="G479" i="3"/>
  <c r="G484" i="3"/>
  <c r="G489" i="3"/>
  <c r="G495" i="3"/>
  <c r="G500" i="3"/>
  <c r="G505" i="3"/>
  <c r="G511" i="3"/>
  <c r="G516" i="3"/>
  <c r="G521" i="3"/>
  <c r="G527" i="3"/>
  <c r="G532" i="3"/>
  <c r="G537" i="3"/>
  <c r="G543" i="3"/>
  <c r="G548" i="3"/>
  <c r="G553" i="3"/>
  <c r="G559" i="3"/>
  <c r="G564" i="3"/>
  <c r="G569" i="3"/>
  <c r="G575" i="3"/>
  <c r="G580" i="3"/>
  <c r="G585" i="3"/>
  <c r="G591" i="3"/>
  <c r="G596" i="3"/>
  <c r="G601" i="3"/>
  <c r="G263" i="3"/>
  <c r="G291" i="3"/>
  <c r="G319" i="3"/>
  <c r="G347" i="3"/>
  <c r="G368" i="3"/>
  <c r="G389" i="3"/>
  <c r="G411" i="3"/>
  <c r="G432" i="3"/>
  <c r="G453" i="3"/>
  <c r="G475" i="3"/>
  <c r="G496" i="3"/>
  <c r="G517" i="3"/>
  <c r="G539" i="3"/>
  <c r="G560" i="3"/>
  <c r="G581" i="3"/>
  <c r="G603" i="3"/>
  <c r="G613" i="3"/>
  <c r="G624" i="3"/>
  <c r="G635" i="3"/>
  <c r="G645" i="3"/>
  <c r="G656" i="3"/>
  <c r="G667" i="3"/>
  <c r="G677" i="3"/>
  <c r="G688" i="3"/>
  <c r="G699" i="3"/>
  <c r="G709" i="3"/>
  <c r="G720" i="3"/>
  <c r="G731" i="3"/>
  <c r="G741" i="3"/>
  <c r="G270" i="3"/>
  <c r="G298" i="3"/>
  <c r="G327" i="3"/>
  <c r="G352" i="3"/>
  <c r="G373" i="3"/>
  <c r="G395" i="3"/>
  <c r="G416" i="3"/>
  <c r="G437" i="3"/>
  <c r="G459" i="3"/>
  <c r="G480" i="3"/>
  <c r="G501" i="3"/>
  <c r="G523" i="3"/>
  <c r="G544" i="3"/>
  <c r="G565" i="3"/>
  <c r="G587" i="3"/>
  <c r="G607" i="3"/>
  <c r="G617" i="3"/>
  <c r="G628" i="3"/>
  <c r="G639" i="3"/>
  <c r="G649" i="3"/>
  <c r="G660" i="3"/>
  <c r="G671" i="3"/>
  <c r="G681" i="3"/>
  <c r="G692" i="3"/>
  <c r="G703" i="3"/>
  <c r="G713" i="3"/>
  <c r="G724" i="3"/>
  <c r="G735" i="3"/>
  <c r="G745" i="3"/>
  <c r="G276" i="3"/>
  <c r="G306" i="3"/>
  <c r="G334" i="3"/>
  <c r="G357" i="3"/>
  <c r="G379" i="3"/>
  <c r="G400" i="3"/>
  <c r="G421" i="3"/>
  <c r="G443" i="3"/>
  <c r="G464" i="3"/>
  <c r="G485" i="3"/>
  <c r="G507" i="3"/>
  <c r="G528" i="3"/>
  <c r="G549" i="3"/>
  <c r="G571" i="3"/>
  <c r="G592" i="3"/>
  <c r="G608" i="3"/>
  <c r="G619" i="3"/>
  <c r="G629" i="3"/>
  <c r="G640" i="3"/>
  <c r="G651" i="3"/>
  <c r="G661" i="3"/>
  <c r="G672" i="3"/>
  <c r="G683" i="3"/>
  <c r="G693" i="3"/>
  <c r="G704" i="3"/>
  <c r="G715" i="3"/>
  <c r="G725" i="3"/>
  <c r="G736" i="3"/>
  <c r="G747" i="3"/>
  <c r="G255" i="3"/>
  <c r="G284" i="3"/>
  <c r="G312" i="3"/>
  <c r="G340" i="3"/>
  <c r="G363" i="3"/>
  <c r="G384" i="3"/>
  <c r="G405" i="3"/>
  <c r="G427" i="3"/>
  <c r="G448" i="3"/>
  <c r="G469" i="3"/>
  <c r="G491" i="3"/>
  <c r="G512" i="3"/>
  <c r="G533" i="3"/>
  <c r="G555" i="3"/>
  <c r="G576" i="3"/>
  <c r="G597" i="3"/>
  <c r="G612" i="3"/>
  <c r="G623" i="3"/>
  <c r="G633" i="3"/>
  <c r="G644" i="3"/>
  <c r="G655" i="3"/>
  <c r="G665" i="3"/>
  <c r="G676" i="3"/>
  <c r="G687" i="3"/>
  <c r="G697" i="3"/>
  <c r="G708" i="3"/>
  <c r="G719" i="3"/>
  <c r="G729" i="3"/>
  <c r="G740" i="3"/>
  <c r="B5" i="3"/>
  <c r="C6" i="3"/>
  <c r="D7" i="3"/>
  <c r="B9" i="3"/>
  <c r="C10" i="3"/>
  <c r="D11" i="3"/>
  <c r="B13" i="3"/>
  <c r="C14" i="3"/>
  <c r="D15" i="3"/>
  <c r="B17" i="3"/>
  <c r="C18" i="3"/>
  <c r="D19" i="3"/>
  <c r="B21" i="3"/>
  <c r="C22" i="3"/>
  <c r="D23" i="3"/>
  <c r="B25" i="3"/>
  <c r="C26" i="3"/>
  <c r="D27" i="3"/>
  <c r="B29" i="3"/>
  <c r="C30" i="3"/>
  <c r="D31" i="3"/>
  <c r="B33" i="3"/>
  <c r="C34" i="3"/>
  <c r="D35" i="3"/>
  <c r="B37" i="3"/>
  <c r="C38" i="3"/>
  <c r="D39" i="3"/>
  <c r="B41" i="3"/>
  <c r="C42" i="3"/>
  <c r="D43" i="3"/>
  <c r="B45" i="3"/>
  <c r="C46" i="3"/>
  <c r="D47" i="3"/>
  <c r="B49" i="3"/>
  <c r="C50" i="3"/>
  <c r="D51" i="3"/>
  <c r="B53" i="3"/>
  <c r="C54" i="3"/>
  <c r="D55" i="3"/>
  <c r="B57" i="3"/>
  <c r="C58" i="3"/>
  <c r="D59" i="3"/>
  <c r="B61" i="3"/>
  <c r="C62" i="3"/>
  <c r="D63" i="3"/>
  <c r="B65" i="3"/>
  <c r="C66" i="3"/>
  <c r="D67" i="3"/>
  <c r="B69" i="3"/>
  <c r="C70" i="3"/>
  <c r="D71" i="3"/>
  <c r="B73" i="3"/>
  <c r="C74" i="3"/>
  <c r="D75" i="3"/>
  <c r="B77" i="3"/>
  <c r="C78" i="3"/>
  <c r="D79" i="3"/>
  <c r="B81" i="3"/>
  <c r="C82" i="3"/>
  <c r="D83" i="3"/>
  <c r="B85" i="3"/>
  <c r="C86" i="3"/>
  <c r="D87" i="3"/>
  <c r="B89" i="3"/>
  <c r="C90" i="3"/>
  <c r="D91" i="3"/>
  <c r="B93" i="3"/>
  <c r="C94" i="3"/>
  <c r="D95" i="3"/>
  <c r="B97" i="3"/>
  <c r="C98" i="3"/>
  <c r="D99" i="3"/>
  <c r="B101" i="3"/>
  <c r="C102" i="3"/>
  <c r="D103" i="3"/>
  <c r="B105" i="3"/>
  <c r="C106" i="3"/>
  <c r="D107" i="3"/>
  <c r="B109" i="3"/>
  <c r="C110" i="3"/>
  <c r="D111" i="3"/>
  <c r="B113" i="3"/>
  <c r="C114" i="3"/>
  <c r="D115" i="3"/>
  <c r="B117" i="3"/>
  <c r="D5" i="3"/>
  <c r="B7" i="3"/>
  <c r="C8" i="3"/>
  <c r="D9" i="3"/>
  <c r="B11" i="3"/>
  <c r="C12" i="3"/>
  <c r="D13" i="3"/>
  <c r="B15" i="3"/>
  <c r="C16" i="3"/>
  <c r="D17" i="3"/>
  <c r="B19" i="3"/>
  <c r="C20" i="3"/>
  <c r="D21" i="3"/>
  <c r="B23" i="3"/>
  <c r="C24" i="3"/>
  <c r="D25" i="3"/>
  <c r="B27" i="3"/>
  <c r="C28" i="3"/>
  <c r="D29" i="3"/>
  <c r="B31" i="3"/>
  <c r="C32" i="3"/>
  <c r="D33" i="3"/>
  <c r="B35" i="3"/>
  <c r="C36" i="3"/>
  <c r="D37" i="3"/>
  <c r="B39" i="3"/>
  <c r="C40" i="3"/>
  <c r="D41" i="3"/>
  <c r="B43" i="3"/>
  <c r="C44" i="3"/>
  <c r="D45" i="3"/>
  <c r="B47" i="3"/>
  <c r="C48" i="3"/>
  <c r="D49" i="3"/>
  <c r="B51" i="3"/>
  <c r="C52" i="3"/>
  <c r="D53" i="3"/>
  <c r="B55" i="3"/>
  <c r="C56" i="3"/>
  <c r="D57" i="3"/>
  <c r="B59" i="3"/>
  <c r="C60" i="3"/>
  <c r="D61" i="3"/>
  <c r="B63" i="3"/>
  <c r="C64" i="3"/>
  <c r="D65" i="3"/>
  <c r="B67" i="3"/>
  <c r="C68" i="3"/>
  <c r="D69" i="3"/>
  <c r="B71" i="3"/>
  <c r="C72" i="3"/>
  <c r="D73" i="3"/>
  <c r="B75" i="3"/>
  <c r="C76" i="3"/>
  <c r="D77" i="3"/>
  <c r="B79" i="3"/>
  <c r="C80" i="3"/>
  <c r="D81" i="3"/>
  <c r="B83" i="3"/>
  <c r="C84" i="3"/>
  <c r="D85" i="3"/>
  <c r="B87" i="3"/>
  <c r="C88" i="3"/>
  <c r="D89" i="3"/>
  <c r="B91" i="3"/>
  <c r="C92" i="3"/>
  <c r="D93" i="3"/>
  <c r="B95" i="3"/>
  <c r="C96" i="3"/>
  <c r="D97" i="3"/>
  <c r="B99" i="3"/>
  <c r="C100" i="3"/>
  <c r="D101" i="3"/>
  <c r="B103" i="3"/>
  <c r="C104" i="3"/>
  <c r="D105" i="3"/>
  <c r="B107" i="3"/>
  <c r="C108" i="3"/>
  <c r="D109" i="3"/>
  <c r="B111" i="3"/>
  <c r="C112" i="3"/>
  <c r="D113" i="3"/>
  <c r="B115" i="3"/>
  <c r="C116" i="3"/>
  <c r="D117" i="3"/>
  <c r="C5" i="3"/>
  <c r="B8" i="3"/>
  <c r="D10" i="3"/>
  <c r="C13" i="3"/>
  <c r="B16" i="3"/>
  <c r="D18" i="3"/>
  <c r="C21" i="3"/>
  <c r="B24" i="3"/>
  <c r="D26" i="3"/>
  <c r="C29" i="3"/>
  <c r="B32" i="3"/>
  <c r="D34" i="3"/>
  <c r="C37" i="3"/>
  <c r="B40" i="3"/>
  <c r="D42" i="3"/>
  <c r="C45" i="3"/>
  <c r="B48" i="3"/>
  <c r="D50" i="3"/>
  <c r="C53" i="3"/>
  <c r="B56" i="3"/>
  <c r="D58" i="3"/>
  <c r="C61" i="3"/>
  <c r="B64" i="3"/>
  <c r="D66" i="3"/>
  <c r="C69" i="3"/>
  <c r="B72" i="3"/>
  <c r="D74" i="3"/>
  <c r="C77" i="3"/>
  <c r="B80" i="3"/>
  <c r="D82" i="3"/>
  <c r="C85" i="3"/>
  <c r="B88" i="3"/>
  <c r="D90" i="3"/>
  <c r="C93" i="3"/>
  <c r="B96" i="3"/>
  <c r="D98" i="3"/>
  <c r="C101" i="3"/>
  <c r="B104" i="3"/>
  <c r="D106" i="3"/>
  <c r="C109" i="3"/>
  <c r="B112" i="3"/>
  <c r="D114" i="3"/>
  <c r="C117" i="3"/>
  <c r="B119" i="3"/>
  <c r="C120" i="3"/>
  <c r="D121" i="3"/>
  <c r="B123" i="3"/>
  <c r="C124" i="3"/>
  <c r="D125" i="3"/>
  <c r="B127" i="3"/>
  <c r="C128" i="3"/>
  <c r="D129" i="3"/>
  <c r="B131" i="3"/>
  <c r="C132" i="3"/>
  <c r="D133" i="3"/>
  <c r="B135" i="3"/>
  <c r="C136" i="3"/>
  <c r="D137" i="3"/>
  <c r="B139" i="3"/>
  <c r="C140" i="3"/>
  <c r="D141" i="3"/>
  <c r="B143" i="3"/>
  <c r="C144" i="3"/>
  <c r="D145" i="3"/>
  <c r="B147" i="3"/>
  <c r="C148" i="3"/>
  <c r="D149" i="3"/>
  <c r="B151" i="3"/>
  <c r="C152" i="3"/>
  <c r="D153" i="3"/>
  <c r="B155" i="3"/>
  <c r="C156" i="3"/>
  <c r="D157" i="3"/>
  <c r="B159" i="3"/>
  <c r="C160" i="3"/>
  <c r="D161" i="3"/>
  <c r="B163" i="3"/>
  <c r="C164" i="3"/>
  <c r="D165" i="3"/>
  <c r="B167" i="3"/>
  <c r="C168" i="3"/>
  <c r="D169" i="3"/>
  <c r="B171" i="3"/>
  <c r="C172" i="3"/>
  <c r="D173" i="3"/>
  <c r="B175" i="3"/>
  <c r="C176" i="3"/>
  <c r="D177" i="3"/>
  <c r="B179" i="3"/>
  <c r="C180" i="3"/>
  <c r="D181" i="3"/>
  <c r="D6" i="3"/>
  <c r="C9" i="3"/>
  <c r="B12" i="3"/>
  <c r="D14" i="3"/>
  <c r="C17" i="3"/>
  <c r="B20" i="3"/>
  <c r="D22" i="3"/>
  <c r="C25" i="3"/>
  <c r="B28" i="3"/>
  <c r="D30" i="3"/>
  <c r="C33" i="3"/>
  <c r="B36" i="3"/>
  <c r="D38" i="3"/>
  <c r="C41" i="3"/>
  <c r="B44" i="3"/>
  <c r="D46" i="3"/>
  <c r="C49" i="3"/>
  <c r="B52" i="3"/>
  <c r="D54" i="3"/>
  <c r="C57" i="3"/>
  <c r="B60" i="3"/>
  <c r="D62" i="3"/>
  <c r="C65" i="3"/>
  <c r="B68" i="3"/>
  <c r="D70" i="3"/>
  <c r="C73" i="3"/>
  <c r="B76" i="3"/>
  <c r="D78" i="3"/>
  <c r="C81" i="3"/>
  <c r="B84" i="3"/>
  <c r="D86" i="3"/>
  <c r="C89" i="3"/>
  <c r="B92" i="3"/>
  <c r="D94" i="3"/>
  <c r="C97" i="3"/>
  <c r="B100" i="3"/>
  <c r="D102" i="3"/>
  <c r="C105" i="3"/>
  <c r="B108" i="3"/>
  <c r="D110" i="3"/>
  <c r="C113" i="3"/>
  <c r="B116" i="3"/>
  <c r="C118" i="3"/>
  <c r="D119" i="3"/>
  <c r="B121" i="3"/>
  <c r="C122" i="3"/>
  <c r="D123" i="3"/>
  <c r="B125" i="3"/>
  <c r="C126" i="3"/>
  <c r="D127" i="3"/>
  <c r="B129" i="3"/>
  <c r="C130" i="3"/>
  <c r="D131" i="3"/>
  <c r="B133" i="3"/>
  <c r="C134" i="3"/>
  <c r="D135" i="3"/>
  <c r="B137" i="3"/>
  <c r="C138" i="3"/>
  <c r="D139" i="3"/>
  <c r="B141" i="3"/>
  <c r="C142" i="3"/>
  <c r="D143" i="3"/>
  <c r="B145" i="3"/>
  <c r="C146" i="3"/>
  <c r="D147" i="3"/>
  <c r="B149" i="3"/>
  <c r="C150" i="3"/>
  <c r="D151" i="3"/>
  <c r="B153" i="3"/>
  <c r="C154" i="3"/>
  <c r="D155" i="3"/>
  <c r="B157" i="3"/>
  <c r="C158" i="3"/>
  <c r="D159" i="3"/>
  <c r="B161" i="3"/>
  <c r="C162" i="3"/>
  <c r="D163" i="3"/>
  <c r="B165" i="3"/>
  <c r="C166" i="3"/>
  <c r="D167" i="3"/>
  <c r="B169" i="3"/>
  <c r="C170" i="3"/>
  <c r="D171" i="3"/>
  <c r="B173" i="3"/>
  <c r="C174" i="3"/>
  <c r="B6" i="3"/>
  <c r="C11" i="3"/>
  <c r="D16" i="3"/>
  <c r="B22" i="3"/>
  <c r="C27" i="3"/>
  <c r="D32" i="3"/>
  <c r="B38" i="3"/>
  <c r="C43" i="3"/>
  <c r="D48" i="3"/>
  <c r="B54" i="3"/>
  <c r="C59" i="3"/>
  <c r="D64" i="3"/>
  <c r="B70" i="3"/>
  <c r="C75" i="3"/>
  <c r="D80" i="3"/>
  <c r="B86" i="3"/>
  <c r="C91" i="3"/>
  <c r="D96" i="3"/>
  <c r="B102" i="3"/>
  <c r="C107" i="3"/>
  <c r="D112" i="3"/>
  <c r="B118" i="3"/>
  <c r="D120" i="3"/>
  <c r="C123" i="3"/>
  <c r="B126" i="3"/>
  <c r="D128" i="3"/>
  <c r="C131" i="3"/>
  <c r="B134" i="3"/>
  <c r="D136" i="3"/>
  <c r="C139" i="3"/>
  <c r="B142" i="3"/>
  <c r="D144" i="3"/>
  <c r="C147" i="3"/>
  <c r="B150" i="3"/>
  <c r="D152" i="3"/>
  <c r="C155" i="3"/>
  <c r="B158" i="3"/>
  <c r="D160" i="3"/>
  <c r="C163" i="3"/>
  <c r="B166" i="3"/>
  <c r="D168" i="3"/>
  <c r="C171" i="3"/>
  <c r="B174" i="3"/>
  <c r="B176" i="3"/>
  <c r="B178" i="3"/>
  <c r="D179" i="3"/>
  <c r="C181" i="3"/>
  <c r="B183" i="3"/>
  <c r="C184" i="3"/>
  <c r="D185" i="3"/>
  <c r="B187" i="3"/>
  <c r="C188" i="3"/>
  <c r="D189" i="3"/>
  <c r="B191" i="3"/>
  <c r="C192" i="3"/>
  <c r="D193" i="3"/>
  <c r="B195" i="3"/>
  <c r="C196" i="3"/>
  <c r="D197" i="3"/>
  <c r="B199" i="3"/>
  <c r="C200" i="3"/>
  <c r="D201" i="3"/>
  <c r="B203" i="3"/>
  <c r="C204" i="3"/>
  <c r="D205" i="3"/>
  <c r="B207" i="3"/>
  <c r="C208" i="3"/>
  <c r="D209" i="3"/>
  <c r="B211" i="3"/>
  <c r="C212" i="3"/>
  <c r="D213" i="3"/>
  <c r="B215" i="3"/>
  <c r="C216" i="3"/>
  <c r="D217" i="3"/>
  <c r="B219" i="3"/>
  <c r="C220" i="3"/>
  <c r="D221" i="3"/>
  <c r="B223" i="3"/>
  <c r="C224" i="3"/>
  <c r="D225" i="3"/>
  <c r="B227" i="3"/>
  <c r="C228" i="3"/>
  <c r="D229" i="3"/>
  <c r="B231" i="3"/>
  <c r="C232" i="3"/>
  <c r="D233" i="3"/>
  <c r="B235" i="3"/>
  <c r="C236" i="3"/>
  <c r="D237" i="3"/>
  <c r="B239" i="3"/>
  <c r="C240" i="3"/>
  <c r="D241" i="3"/>
  <c r="B243" i="3"/>
  <c r="C244" i="3"/>
  <c r="D245" i="3"/>
  <c r="B247" i="3"/>
  <c r="C248" i="3"/>
  <c r="D249" i="3"/>
  <c r="B251" i="3"/>
  <c r="C252" i="3"/>
  <c r="D253" i="3"/>
  <c r="B255" i="3"/>
  <c r="C256" i="3"/>
  <c r="D257" i="3"/>
  <c r="B259" i="3"/>
  <c r="C260" i="3"/>
  <c r="D261" i="3"/>
  <c r="B263" i="3"/>
  <c r="C264" i="3"/>
  <c r="D265" i="3"/>
  <c r="B267" i="3"/>
  <c r="C268" i="3"/>
  <c r="D269" i="3"/>
  <c r="B271" i="3"/>
  <c r="C272" i="3"/>
  <c r="D273" i="3"/>
  <c r="B275" i="3"/>
  <c r="C276" i="3"/>
  <c r="D277" i="3"/>
  <c r="B279" i="3"/>
  <c r="C280" i="3"/>
  <c r="D281" i="3"/>
  <c r="B283" i="3"/>
  <c r="C284" i="3"/>
  <c r="D285" i="3"/>
  <c r="B287" i="3"/>
  <c r="C288" i="3"/>
  <c r="D289" i="3"/>
  <c r="B291" i="3"/>
  <c r="C292" i="3"/>
  <c r="D293" i="3"/>
  <c r="B295" i="3"/>
  <c r="C296" i="3"/>
  <c r="D297" i="3"/>
  <c r="B299" i="3"/>
  <c r="C300" i="3"/>
  <c r="D301" i="3"/>
  <c r="B303" i="3"/>
  <c r="C304" i="3"/>
  <c r="D305" i="3"/>
  <c r="B307" i="3"/>
  <c r="C308" i="3"/>
  <c r="D309" i="3"/>
  <c r="B311" i="3"/>
  <c r="C312" i="3"/>
  <c r="D313" i="3"/>
  <c r="B315" i="3"/>
  <c r="C316" i="3"/>
  <c r="D317" i="3"/>
  <c r="B319" i="3"/>
  <c r="C320" i="3"/>
  <c r="D321" i="3"/>
  <c r="B323" i="3"/>
  <c r="C324" i="3"/>
  <c r="D325" i="3"/>
  <c r="B327" i="3"/>
  <c r="C328" i="3"/>
  <c r="D329" i="3"/>
  <c r="B331" i="3"/>
  <c r="C332" i="3"/>
  <c r="D333" i="3"/>
  <c r="B335" i="3"/>
  <c r="C336" i="3"/>
  <c r="D337" i="3"/>
  <c r="B339" i="3"/>
  <c r="C340" i="3"/>
  <c r="D341" i="3"/>
  <c r="B343" i="3"/>
  <c r="C344" i="3"/>
  <c r="D345" i="3"/>
  <c r="D8" i="3"/>
  <c r="B14" i="3"/>
  <c r="C19" i="3"/>
  <c r="D24" i="3"/>
  <c r="B30" i="3"/>
  <c r="C35" i="3"/>
  <c r="D40" i="3"/>
  <c r="B46" i="3"/>
  <c r="C51" i="3"/>
  <c r="D56" i="3"/>
  <c r="B62" i="3"/>
  <c r="C67" i="3"/>
  <c r="D72" i="3"/>
  <c r="B78" i="3"/>
  <c r="C83" i="3"/>
  <c r="D88" i="3"/>
  <c r="B94" i="3"/>
  <c r="C99" i="3"/>
  <c r="D104" i="3"/>
  <c r="B110" i="3"/>
  <c r="C115" i="3"/>
  <c r="C119" i="3"/>
  <c r="B122" i="3"/>
  <c r="D124" i="3"/>
  <c r="C127" i="3"/>
  <c r="B130" i="3"/>
  <c r="D132" i="3"/>
  <c r="C135" i="3"/>
  <c r="B138" i="3"/>
  <c r="D140" i="3"/>
  <c r="C143" i="3"/>
  <c r="B146" i="3"/>
  <c r="D148" i="3"/>
  <c r="C151" i="3"/>
  <c r="B154" i="3"/>
  <c r="D156" i="3"/>
  <c r="C159" i="3"/>
  <c r="B162" i="3"/>
  <c r="D164" i="3"/>
  <c r="C167" i="3"/>
  <c r="B170" i="3"/>
  <c r="D172" i="3"/>
  <c r="C175" i="3"/>
  <c r="B177" i="3"/>
  <c r="D178" i="3"/>
  <c r="D180" i="3"/>
  <c r="C182" i="3"/>
  <c r="D183" i="3"/>
  <c r="B185" i="3"/>
  <c r="C186" i="3"/>
  <c r="D187" i="3"/>
  <c r="B189" i="3"/>
  <c r="C190" i="3"/>
  <c r="D191" i="3"/>
  <c r="B193" i="3"/>
  <c r="C194" i="3"/>
  <c r="D195" i="3"/>
  <c r="B197" i="3"/>
  <c r="C198" i="3"/>
  <c r="D199" i="3"/>
  <c r="B201" i="3"/>
  <c r="C202" i="3"/>
  <c r="D203" i="3"/>
  <c r="B205" i="3"/>
  <c r="C206" i="3"/>
  <c r="D207" i="3"/>
  <c r="B209" i="3"/>
  <c r="C210" i="3"/>
  <c r="D211" i="3"/>
  <c r="B213" i="3"/>
  <c r="C214" i="3"/>
  <c r="D215" i="3"/>
  <c r="B217" i="3"/>
  <c r="C218" i="3"/>
  <c r="D219" i="3"/>
  <c r="B221" i="3"/>
  <c r="C222" i="3"/>
  <c r="D223" i="3"/>
  <c r="B225" i="3"/>
  <c r="C226" i="3"/>
  <c r="D227" i="3"/>
  <c r="B229" i="3"/>
  <c r="C230" i="3"/>
  <c r="D231" i="3"/>
  <c r="B233" i="3"/>
  <c r="C234" i="3"/>
  <c r="D235" i="3"/>
  <c r="B237" i="3"/>
  <c r="C238" i="3"/>
  <c r="D239" i="3"/>
  <c r="B241" i="3"/>
  <c r="C242" i="3"/>
  <c r="D243" i="3"/>
  <c r="B245" i="3"/>
  <c r="C246" i="3"/>
  <c r="D247" i="3"/>
  <c r="B249" i="3"/>
  <c r="C250" i="3"/>
  <c r="D251" i="3"/>
  <c r="B253" i="3"/>
  <c r="C254" i="3"/>
  <c r="D255" i="3"/>
  <c r="B257" i="3"/>
  <c r="C258" i="3"/>
  <c r="D259" i="3"/>
  <c r="B261" i="3"/>
  <c r="C262" i="3"/>
  <c r="D263" i="3"/>
  <c r="B265" i="3"/>
  <c r="C266" i="3"/>
  <c r="D267" i="3"/>
  <c r="B269" i="3"/>
  <c r="C270" i="3"/>
  <c r="D271" i="3"/>
  <c r="B273" i="3"/>
  <c r="C274" i="3"/>
  <c r="D275" i="3"/>
  <c r="B277" i="3"/>
  <c r="C278" i="3"/>
  <c r="D279" i="3"/>
  <c r="B281" i="3"/>
  <c r="C282" i="3"/>
  <c r="D283" i="3"/>
  <c r="B285" i="3"/>
  <c r="C286" i="3"/>
  <c r="D287" i="3"/>
  <c r="B289" i="3"/>
  <c r="C290" i="3"/>
  <c r="D291" i="3"/>
  <c r="B293" i="3"/>
  <c r="C294" i="3"/>
  <c r="D295" i="3"/>
  <c r="B297" i="3"/>
  <c r="C298" i="3"/>
  <c r="D299" i="3"/>
  <c r="B301" i="3"/>
  <c r="C302" i="3"/>
  <c r="D303" i="3"/>
  <c r="B305" i="3"/>
  <c r="C306" i="3"/>
  <c r="D307" i="3"/>
  <c r="B309" i="3"/>
  <c r="C310" i="3"/>
  <c r="D311" i="3"/>
  <c r="B313" i="3"/>
  <c r="C314" i="3"/>
  <c r="D315" i="3"/>
  <c r="B317" i="3"/>
  <c r="C318" i="3"/>
  <c r="D319" i="3"/>
  <c r="B321" i="3"/>
  <c r="C322" i="3"/>
  <c r="D323" i="3"/>
  <c r="B325" i="3"/>
  <c r="C326" i="3"/>
  <c r="D327" i="3"/>
  <c r="B329" i="3"/>
  <c r="C330" i="3"/>
  <c r="D331" i="3"/>
  <c r="B333" i="3"/>
  <c r="C334" i="3"/>
  <c r="D335" i="3"/>
  <c r="B337" i="3"/>
  <c r="C338" i="3"/>
  <c r="D339" i="3"/>
  <c r="B341" i="3"/>
  <c r="C342" i="3"/>
  <c r="D343" i="3"/>
  <c r="B345" i="3"/>
  <c r="C346" i="3"/>
  <c r="C7" i="3"/>
  <c r="B18" i="3"/>
  <c r="D28" i="3"/>
  <c r="C39" i="3"/>
  <c r="B50" i="3"/>
  <c r="D60" i="3"/>
  <c r="C71" i="3"/>
  <c r="B82" i="3"/>
  <c r="D92" i="3"/>
  <c r="C103" i="3"/>
  <c r="B114" i="3"/>
  <c r="C121" i="3"/>
  <c r="D126" i="3"/>
  <c r="B132" i="3"/>
  <c r="C137" i="3"/>
  <c r="D142" i="3"/>
  <c r="B148" i="3"/>
  <c r="C153" i="3"/>
  <c r="D158" i="3"/>
  <c r="B164" i="3"/>
  <c r="C169" i="3"/>
  <c r="D174" i="3"/>
  <c r="C178" i="3"/>
  <c r="B182" i="3"/>
  <c r="D184" i="3"/>
  <c r="C187" i="3"/>
  <c r="B190" i="3"/>
  <c r="D192" i="3"/>
  <c r="C195" i="3"/>
  <c r="B198" i="3"/>
  <c r="D200" i="3"/>
  <c r="C203" i="3"/>
  <c r="B206" i="3"/>
  <c r="D208" i="3"/>
  <c r="C211" i="3"/>
  <c r="B214" i="3"/>
  <c r="D216" i="3"/>
  <c r="C219" i="3"/>
  <c r="B222" i="3"/>
  <c r="D224" i="3"/>
  <c r="C227" i="3"/>
  <c r="B230" i="3"/>
  <c r="D232" i="3"/>
  <c r="C235" i="3"/>
  <c r="B238" i="3"/>
  <c r="D240" i="3"/>
  <c r="C243" i="3"/>
  <c r="B246" i="3"/>
  <c r="D248" i="3"/>
  <c r="C251" i="3"/>
  <c r="B254" i="3"/>
  <c r="D256" i="3"/>
  <c r="C259" i="3"/>
  <c r="B262" i="3"/>
  <c r="D264" i="3"/>
  <c r="C267" i="3"/>
  <c r="B270" i="3"/>
  <c r="D272" i="3"/>
  <c r="C275" i="3"/>
  <c r="B278" i="3"/>
  <c r="D280" i="3"/>
  <c r="C283" i="3"/>
  <c r="B286" i="3"/>
  <c r="D288" i="3"/>
  <c r="C291" i="3"/>
  <c r="B294" i="3"/>
  <c r="D296" i="3"/>
  <c r="C299" i="3"/>
  <c r="B302" i="3"/>
  <c r="D304" i="3"/>
  <c r="C307" i="3"/>
  <c r="B310" i="3"/>
  <c r="D312" i="3"/>
  <c r="C315" i="3"/>
  <c r="B318" i="3"/>
  <c r="D320" i="3"/>
  <c r="C323" i="3"/>
  <c r="B326" i="3"/>
  <c r="D328" i="3"/>
  <c r="C331" i="3"/>
  <c r="B334" i="3"/>
  <c r="D336" i="3"/>
  <c r="C339" i="3"/>
  <c r="B342" i="3"/>
  <c r="D344" i="3"/>
  <c r="B347" i="3"/>
  <c r="C348" i="3"/>
  <c r="D349" i="3"/>
  <c r="B351" i="3"/>
  <c r="C352" i="3"/>
  <c r="D353" i="3"/>
  <c r="B355" i="3"/>
  <c r="C356" i="3"/>
  <c r="D357" i="3"/>
  <c r="B359" i="3"/>
  <c r="C360" i="3"/>
  <c r="D361" i="3"/>
  <c r="B363" i="3"/>
  <c r="C364" i="3"/>
  <c r="D365" i="3"/>
  <c r="B367" i="3"/>
  <c r="C368" i="3"/>
  <c r="D369" i="3"/>
  <c r="B371" i="3"/>
  <c r="C372" i="3"/>
  <c r="D373" i="3"/>
  <c r="B375" i="3"/>
  <c r="C376" i="3"/>
  <c r="D377" i="3"/>
  <c r="B379" i="3"/>
  <c r="C380" i="3"/>
  <c r="D381" i="3"/>
  <c r="B383" i="3"/>
  <c r="C384" i="3"/>
  <c r="D385" i="3"/>
  <c r="B387" i="3"/>
  <c r="C388" i="3"/>
  <c r="D389" i="3"/>
  <c r="B391" i="3"/>
  <c r="C392" i="3"/>
  <c r="D393" i="3"/>
  <c r="B395" i="3"/>
  <c r="C396" i="3"/>
  <c r="D397" i="3"/>
  <c r="B399" i="3"/>
  <c r="C400" i="3"/>
  <c r="D401" i="3"/>
  <c r="B403" i="3"/>
  <c r="C404" i="3"/>
  <c r="D405" i="3"/>
  <c r="B407" i="3"/>
  <c r="C408" i="3"/>
  <c r="D409" i="3"/>
  <c r="B411" i="3"/>
  <c r="C412" i="3"/>
  <c r="D413" i="3"/>
  <c r="B415" i="3"/>
  <c r="C416" i="3"/>
  <c r="D417" i="3"/>
  <c r="B419" i="3"/>
  <c r="C420" i="3"/>
  <c r="D421" i="3"/>
  <c r="B423" i="3"/>
  <c r="C424" i="3"/>
  <c r="D425" i="3"/>
  <c r="B427" i="3"/>
  <c r="C428" i="3"/>
  <c r="D429" i="3"/>
  <c r="B431" i="3"/>
  <c r="C432" i="3"/>
  <c r="D433" i="3"/>
  <c r="B435" i="3"/>
  <c r="C436" i="3"/>
  <c r="D437" i="3"/>
  <c r="B439" i="3"/>
  <c r="C440" i="3"/>
  <c r="D441" i="3"/>
  <c r="B443" i="3"/>
  <c r="C444" i="3"/>
  <c r="D445" i="3"/>
  <c r="B447" i="3"/>
  <c r="C448" i="3"/>
  <c r="D449" i="3"/>
  <c r="B451" i="3"/>
  <c r="C452" i="3"/>
  <c r="D453" i="3"/>
  <c r="B455" i="3"/>
  <c r="C456" i="3"/>
  <c r="D457" i="3"/>
  <c r="B459" i="3"/>
  <c r="D12" i="3"/>
  <c r="C23" i="3"/>
  <c r="B34" i="3"/>
  <c r="D44" i="3"/>
  <c r="C55" i="3"/>
  <c r="B66" i="3"/>
  <c r="D76" i="3"/>
  <c r="C87" i="3"/>
  <c r="B98" i="3"/>
  <c r="D108" i="3"/>
  <c r="D118" i="3"/>
  <c r="B124" i="3"/>
  <c r="C129" i="3"/>
  <c r="D134" i="3"/>
  <c r="B140" i="3"/>
  <c r="C145" i="3"/>
  <c r="D150" i="3"/>
  <c r="B156" i="3"/>
  <c r="C161" i="3"/>
  <c r="D166" i="3"/>
  <c r="B172" i="3"/>
  <c r="D176" i="3"/>
  <c r="B180" i="3"/>
  <c r="C183" i="3"/>
  <c r="B186" i="3"/>
  <c r="D188" i="3"/>
  <c r="C191" i="3"/>
  <c r="B194" i="3"/>
  <c r="D196" i="3"/>
  <c r="C199" i="3"/>
  <c r="B202" i="3"/>
  <c r="D204" i="3"/>
  <c r="C207" i="3"/>
  <c r="B210" i="3"/>
  <c r="D212" i="3"/>
  <c r="C215" i="3"/>
  <c r="B218" i="3"/>
  <c r="D220" i="3"/>
  <c r="C223" i="3"/>
  <c r="B226" i="3"/>
  <c r="D228" i="3"/>
  <c r="C231" i="3"/>
  <c r="B234" i="3"/>
  <c r="D236" i="3"/>
  <c r="C239" i="3"/>
  <c r="B242" i="3"/>
  <c r="D244" i="3"/>
  <c r="C247" i="3"/>
  <c r="B250" i="3"/>
  <c r="D252" i="3"/>
  <c r="C255" i="3"/>
  <c r="B258" i="3"/>
  <c r="D260" i="3"/>
  <c r="C263" i="3"/>
  <c r="B266" i="3"/>
  <c r="D268" i="3"/>
  <c r="C271" i="3"/>
  <c r="B274" i="3"/>
  <c r="D276" i="3"/>
  <c r="C279" i="3"/>
  <c r="B282" i="3"/>
  <c r="D284" i="3"/>
  <c r="C287" i="3"/>
  <c r="B290" i="3"/>
  <c r="D292" i="3"/>
  <c r="C295" i="3"/>
  <c r="B298" i="3"/>
  <c r="D300" i="3"/>
  <c r="C303" i="3"/>
  <c r="B306" i="3"/>
  <c r="D308" i="3"/>
  <c r="C311" i="3"/>
  <c r="B314" i="3"/>
  <c r="D316" i="3"/>
  <c r="C319" i="3"/>
  <c r="B322" i="3"/>
  <c r="D324" i="3"/>
  <c r="C327" i="3"/>
  <c r="B330" i="3"/>
  <c r="D332" i="3"/>
  <c r="C335" i="3"/>
  <c r="B338" i="3"/>
  <c r="D340" i="3"/>
  <c r="C343" i="3"/>
  <c r="B346" i="3"/>
  <c r="D347" i="3"/>
  <c r="B349" i="3"/>
  <c r="C350" i="3"/>
  <c r="D351" i="3"/>
  <c r="B353" i="3"/>
  <c r="C354" i="3"/>
  <c r="D355" i="3"/>
  <c r="B357" i="3"/>
  <c r="C358" i="3"/>
  <c r="D359" i="3"/>
  <c r="B361" i="3"/>
  <c r="C362" i="3"/>
  <c r="D363" i="3"/>
  <c r="B365" i="3"/>
  <c r="C366" i="3"/>
  <c r="D367" i="3"/>
  <c r="B369" i="3"/>
  <c r="C370" i="3"/>
  <c r="D371" i="3"/>
  <c r="B373" i="3"/>
  <c r="C374" i="3"/>
  <c r="D375" i="3"/>
  <c r="B377" i="3"/>
  <c r="C378" i="3"/>
  <c r="D379" i="3"/>
  <c r="B381" i="3"/>
  <c r="C382" i="3"/>
  <c r="D383" i="3"/>
  <c r="B385" i="3"/>
  <c r="C386" i="3"/>
  <c r="D387" i="3"/>
  <c r="B389" i="3"/>
  <c r="C390" i="3"/>
  <c r="D391" i="3"/>
  <c r="B393" i="3"/>
  <c r="C394" i="3"/>
  <c r="D395" i="3"/>
  <c r="B397" i="3"/>
  <c r="C398" i="3"/>
  <c r="D399" i="3"/>
  <c r="B401" i="3"/>
  <c r="C402" i="3"/>
  <c r="D403" i="3"/>
  <c r="B405" i="3"/>
  <c r="C406" i="3"/>
  <c r="D407" i="3"/>
  <c r="B409" i="3"/>
  <c r="C410" i="3"/>
  <c r="D411" i="3"/>
  <c r="B413" i="3"/>
  <c r="C414" i="3"/>
  <c r="D415" i="3"/>
  <c r="B417" i="3"/>
  <c r="C418" i="3"/>
  <c r="D419" i="3"/>
  <c r="B421" i="3"/>
  <c r="C422" i="3"/>
  <c r="D423" i="3"/>
  <c r="B425" i="3"/>
  <c r="C426" i="3"/>
  <c r="D427" i="3"/>
  <c r="B429" i="3"/>
  <c r="C430" i="3"/>
  <c r="D431" i="3"/>
  <c r="B433" i="3"/>
  <c r="C434" i="3"/>
  <c r="D435" i="3"/>
  <c r="B437" i="3"/>
  <c r="C438" i="3"/>
  <c r="D439" i="3"/>
  <c r="B441" i="3"/>
  <c r="C442" i="3"/>
  <c r="D443" i="3"/>
  <c r="B445" i="3"/>
  <c r="C446" i="3"/>
  <c r="D447" i="3"/>
  <c r="B449" i="3"/>
  <c r="C450" i="3"/>
  <c r="D451" i="3"/>
  <c r="B453" i="3"/>
  <c r="C454" i="3"/>
  <c r="D455" i="3"/>
  <c r="B457" i="3"/>
  <c r="C458" i="3"/>
  <c r="D459" i="3"/>
  <c r="B461" i="3"/>
  <c r="C462" i="3"/>
  <c r="D463" i="3"/>
  <c r="B465" i="3"/>
  <c r="C466" i="3"/>
  <c r="D467" i="3"/>
  <c r="B469" i="3"/>
  <c r="C470" i="3"/>
  <c r="D471" i="3"/>
  <c r="B473" i="3"/>
  <c r="C474" i="3"/>
  <c r="D475" i="3"/>
  <c r="B477" i="3"/>
  <c r="C478" i="3"/>
  <c r="D479" i="3"/>
  <c r="B481" i="3"/>
  <c r="C482" i="3"/>
  <c r="D483" i="3"/>
  <c r="B485" i="3"/>
  <c r="C486" i="3"/>
  <c r="D487" i="3"/>
  <c r="B489" i="3"/>
  <c r="C490" i="3"/>
  <c r="D491" i="3"/>
  <c r="B493" i="3"/>
  <c r="C494" i="3"/>
  <c r="D495" i="3"/>
  <c r="B497" i="3"/>
  <c r="C498" i="3"/>
  <c r="D499" i="3"/>
  <c r="B501" i="3"/>
  <c r="C502" i="3"/>
  <c r="D503" i="3"/>
  <c r="B505" i="3"/>
  <c r="C506" i="3"/>
  <c r="D507" i="3"/>
  <c r="B509" i="3"/>
  <c r="C510" i="3"/>
  <c r="D511" i="3"/>
  <c r="B513" i="3"/>
  <c r="C514" i="3"/>
  <c r="D515" i="3"/>
  <c r="B517" i="3"/>
  <c r="C518" i="3"/>
  <c r="D519" i="3"/>
  <c r="B521" i="3"/>
  <c r="C522" i="3"/>
  <c r="D523" i="3"/>
  <c r="B525" i="3"/>
  <c r="C526" i="3"/>
  <c r="D527" i="3"/>
  <c r="B529" i="3"/>
  <c r="C530" i="3"/>
  <c r="D531" i="3"/>
  <c r="B533" i="3"/>
  <c r="C534" i="3"/>
  <c r="D535" i="3"/>
  <c r="B537" i="3"/>
  <c r="C538" i="3"/>
  <c r="D539" i="3"/>
  <c r="B541" i="3"/>
  <c r="C542" i="3"/>
  <c r="D543" i="3"/>
  <c r="B545" i="3"/>
  <c r="C546" i="3"/>
  <c r="D547" i="3"/>
  <c r="B549" i="3"/>
  <c r="C550" i="3"/>
  <c r="D551" i="3"/>
  <c r="B553" i="3"/>
  <c r="C554" i="3"/>
  <c r="D555" i="3"/>
  <c r="B557" i="3"/>
  <c r="C558" i="3"/>
  <c r="D559" i="3"/>
  <c r="B561" i="3"/>
  <c r="C562" i="3"/>
  <c r="B26" i="3"/>
  <c r="C47" i="3"/>
  <c r="D68" i="3"/>
  <c r="B90" i="3"/>
  <c r="B10" i="3"/>
  <c r="C31" i="3"/>
  <c r="D52" i="3"/>
  <c r="B74" i="3"/>
  <c r="C95" i="3"/>
  <c r="D116" i="3"/>
  <c r="B128" i="3"/>
  <c r="D138" i="3"/>
  <c r="C149" i="3"/>
  <c r="B160" i="3"/>
  <c r="D170" i="3"/>
  <c r="C179" i="3"/>
  <c r="C185" i="3"/>
  <c r="D190" i="3"/>
  <c r="B196" i="3"/>
  <c r="C201" i="3"/>
  <c r="D206" i="3"/>
  <c r="B212" i="3"/>
  <c r="C217" i="3"/>
  <c r="D222" i="3"/>
  <c r="B228" i="3"/>
  <c r="C233" i="3"/>
  <c r="D238" i="3"/>
  <c r="B244" i="3"/>
  <c r="C249" i="3"/>
  <c r="D254" i="3"/>
  <c r="B260" i="3"/>
  <c r="C265" i="3"/>
  <c r="D270" i="3"/>
  <c r="B276" i="3"/>
  <c r="C281" i="3"/>
  <c r="D286" i="3"/>
  <c r="B292" i="3"/>
  <c r="C297" i="3"/>
  <c r="D302" i="3"/>
  <c r="B308" i="3"/>
  <c r="C313" i="3"/>
  <c r="D318" i="3"/>
  <c r="B324" i="3"/>
  <c r="C329" i="3"/>
  <c r="D334" i="3"/>
  <c r="B340" i="3"/>
  <c r="C345" i="3"/>
  <c r="D348" i="3"/>
  <c r="C351" i="3"/>
  <c r="B354" i="3"/>
  <c r="D356" i="3"/>
  <c r="C359" i="3"/>
  <c r="B362" i="3"/>
  <c r="D364" i="3"/>
  <c r="C367" i="3"/>
  <c r="B370" i="3"/>
  <c r="D372" i="3"/>
  <c r="C375" i="3"/>
  <c r="B378" i="3"/>
  <c r="D380" i="3"/>
  <c r="C383" i="3"/>
  <c r="B386" i="3"/>
  <c r="C15" i="3"/>
  <c r="D36" i="3"/>
  <c r="B58" i="3"/>
  <c r="C79" i="3"/>
  <c r="D100" i="3"/>
  <c r="B120" i="3"/>
  <c r="D130" i="3"/>
  <c r="C141" i="3"/>
  <c r="B152" i="3"/>
  <c r="D162" i="3"/>
  <c r="C173" i="3"/>
  <c r="B181" i="3"/>
  <c r="D186" i="3"/>
  <c r="B192" i="3"/>
  <c r="C197" i="3"/>
  <c r="D202" i="3"/>
  <c r="B208" i="3"/>
  <c r="C213" i="3"/>
  <c r="D218" i="3"/>
  <c r="B224" i="3"/>
  <c r="C229" i="3"/>
  <c r="D234" i="3"/>
  <c r="B240" i="3"/>
  <c r="C245" i="3"/>
  <c r="D250" i="3"/>
  <c r="B256" i="3"/>
  <c r="C261" i="3"/>
  <c r="D266" i="3"/>
  <c r="B272" i="3"/>
  <c r="C277" i="3"/>
  <c r="D282" i="3"/>
  <c r="B288" i="3"/>
  <c r="C293" i="3"/>
  <c r="D298" i="3"/>
  <c r="B304" i="3"/>
  <c r="C309" i="3"/>
  <c r="D314" i="3"/>
  <c r="B320" i="3"/>
  <c r="C325" i="3"/>
  <c r="D330" i="3"/>
  <c r="B336" i="3"/>
  <c r="C341" i="3"/>
  <c r="D346" i="3"/>
  <c r="C349" i="3"/>
  <c r="B352" i="3"/>
  <c r="D354" i="3"/>
  <c r="C357" i="3"/>
  <c r="B360" i="3"/>
  <c r="D362" i="3"/>
  <c r="C365" i="3"/>
  <c r="B368" i="3"/>
  <c r="D370" i="3"/>
  <c r="C373" i="3"/>
  <c r="B376" i="3"/>
  <c r="D378" i="3"/>
  <c r="C381" i="3"/>
  <c r="B384" i="3"/>
  <c r="D386" i="3"/>
  <c r="C389" i="3"/>
  <c r="B392" i="3"/>
  <c r="D394" i="3"/>
  <c r="C397" i="3"/>
  <c r="B400" i="3"/>
  <c r="D402" i="3"/>
  <c r="C405" i="3"/>
  <c r="B408" i="3"/>
  <c r="D410" i="3"/>
  <c r="C413" i="3"/>
  <c r="B416" i="3"/>
  <c r="D418" i="3"/>
  <c r="C421" i="3"/>
  <c r="B424" i="3"/>
  <c r="D426" i="3"/>
  <c r="C429" i="3"/>
  <c r="B432" i="3"/>
  <c r="D434" i="3"/>
  <c r="C437" i="3"/>
  <c r="B440" i="3"/>
  <c r="D442" i="3"/>
  <c r="C445" i="3"/>
  <c r="B448" i="3"/>
  <c r="D450" i="3"/>
  <c r="C453" i="3"/>
  <c r="B456" i="3"/>
  <c r="D458" i="3"/>
  <c r="B42" i="3"/>
  <c r="C111" i="3"/>
  <c r="B136" i="3"/>
  <c r="C157" i="3"/>
  <c r="C177" i="3"/>
  <c r="C189" i="3"/>
  <c r="B200" i="3"/>
  <c r="D210" i="3"/>
  <c r="C221" i="3"/>
  <c r="B232" i="3"/>
  <c r="D242" i="3"/>
  <c r="C253" i="3"/>
  <c r="B264" i="3"/>
  <c r="D274" i="3"/>
  <c r="C285" i="3"/>
  <c r="B296" i="3"/>
  <c r="D306" i="3"/>
  <c r="C317" i="3"/>
  <c r="B328" i="3"/>
  <c r="D338" i="3"/>
  <c r="B348" i="3"/>
  <c r="C353" i="3"/>
  <c r="D358" i="3"/>
  <c r="B364" i="3"/>
  <c r="C369" i="3"/>
  <c r="D374" i="3"/>
  <c r="B380" i="3"/>
  <c r="C385" i="3"/>
  <c r="B390" i="3"/>
  <c r="C393" i="3"/>
  <c r="D396" i="3"/>
  <c r="D400" i="3"/>
  <c r="B404" i="3"/>
  <c r="C407" i="3"/>
  <c r="C411" i="3"/>
  <c r="D414" i="3"/>
  <c r="B418" i="3"/>
  <c r="B422" i="3"/>
  <c r="C425" i="3"/>
  <c r="D428" i="3"/>
  <c r="D432" i="3"/>
  <c r="B436" i="3"/>
  <c r="C439" i="3"/>
  <c r="C443" i="3"/>
  <c r="D446" i="3"/>
  <c r="B450" i="3"/>
  <c r="B454" i="3"/>
  <c r="C457" i="3"/>
  <c r="C460" i="3"/>
  <c r="B462" i="3"/>
  <c r="B464" i="3"/>
  <c r="D465" i="3"/>
  <c r="C467" i="3"/>
  <c r="C469" i="3"/>
  <c r="B471" i="3"/>
  <c r="D472" i="3"/>
  <c r="D474" i="3"/>
  <c r="C476" i="3"/>
  <c r="B478" i="3"/>
  <c r="B480" i="3"/>
  <c r="D481" i="3"/>
  <c r="C483" i="3"/>
  <c r="C485" i="3"/>
  <c r="B487" i="3"/>
  <c r="D488" i="3"/>
  <c r="D490" i="3"/>
  <c r="C492" i="3"/>
  <c r="B494" i="3"/>
  <c r="B496" i="3"/>
  <c r="D497" i="3"/>
  <c r="C499" i="3"/>
  <c r="C501" i="3"/>
  <c r="B503" i="3"/>
  <c r="D504" i="3"/>
  <c r="D506" i="3"/>
  <c r="C508" i="3"/>
  <c r="B510" i="3"/>
  <c r="B512" i="3"/>
  <c r="D513" i="3"/>
  <c r="C515" i="3"/>
  <c r="C517" i="3"/>
  <c r="B519" i="3"/>
  <c r="D520" i="3"/>
  <c r="D522" i="3"/>
  <c r="C524" i="3"/>
  <c r="B526" i="3"/>
  <c r="B528" i="3"/>
  <c r="D529" i="3"/>
  <c r="C531" i="3"/>
  <c r="C533" i="3"/>
  <c r="B535" i="3"/>
  <c r="D536" i="3"/>
  <c r="D538" i="3"/>
  <c r="C540" i="3"/>
  <c r="B542" i="3"/>
  <c r="B544" i="3"/>
  <c r="D545" i="3"/>
  <c r="C547" i="3"/>
  <c r="C549" i="3"/>
  <c r="B551" i="3"/>
  <c r="D552" i="3"/>
  <c r="D554" i="3"/>
  <c r="C556" i="3"/>
  <c r="B558" i="3"/>
  <c r="B560" i="3"/>
  <c r="D561" i="3"/>
  <c r="C563" i="3"/>
  <c r="D564" i="3"/>
  <c r="B566" i="3"/>
  <c r="C567" i="3"/>
  <c r="D568" i="3"/>
  <c r="B570" i="3"/>
  <c r="C571" i="3"/>
  <c r="D572" i="3"/>
  <c r="B574" i="3"/>
  <c r="C575" i="3"/>
  <c r="D576" i="3"/>
  <c r="B578" i="3"/>
  <c r="C579" i="3"/>
  <c r="D580" i="3"/>
  <c r="B582" i="3"/>
  <c r="C583" i="3"/>
  <c r="D584" i="3"/>
  <c r="B586" i="3"/>
  <c r="C587" i="3"/>
  <c r="D588" i="3"/>
  <c r="B590" i="3"/>
  <c r="C591" i="3"/>
  <c r="D592" i="3"/>
  <c r="B594" i="3"/>
  <c r="C595" i="3"/>
  <c r="D596" i="3"/>
  <c r="B598" i="3"/>
  <c r="C599" i="3"/>
  <c r="D600" i="3"/>
  <c r="B602" i="3"/>
  <c r="C603" i="3"/>
  <c r="D604" i="3"/>
  <c r="B606" i="3"/>
  <c r="C607" i="3"/>
  <c r="D608" i="3"/>
  <c r="B610" i="3"/>
  <c r="C611" i="3"/>
  <c r="D612" i="3"/>
  <c r="B614" i="3"/>
  <c r="C615" i="3"/>
  <c r="D616" i="3"/>
  <c r="B618" i="3"/>
  <c r="C619" i="3"/>
  <c r="D620" i="3"/>
  <c r="B622" i="3"/>
  <c r="C623" i="3"/>
  <c r="D624" i="3"/>
  <c r="B626" i="3"/>
  <c r="C627" i="3"/>
  <c r="D628" i="3"/>
  <c r="B630" i="3"/>
  <c r="C631" i="3"/>
  <c r="D632" i="3"/>
  <c r="B634" i="3"/>
  <c r="C635" i="3"/>
  <c r="D636" i="3"/>
  <c r="B638" i="3"/>
  <c r="C639" i="3"/>
  <c r="D640" i="3"/>
  <c r="B642" i="3"/>
  <c r="C643" i="3"/>
  <c r="D644" i="3"/>
  <c r="B646" i="3"/>
  <c r="C647" i="3"/>
  <c r="D648" i="3"/>
  <c r="B650" i="3"/>
  <c r="C651" i="3"/>
  <c r="D652" i="3"/>
  <c r="B654" i="3"/>
  <c r="C655" i="3"/>
  <c r="D656" i="3"/>
  <c r="B658" i="3"/>
  <c r="C659" i="3"/>
  <c r="D660" i="3"/>
  <c r="B662" i="3"/>
  <c r="C663" i="3"/>
  <c r="D664" i="3"/>
  <c r="B666" i="3"/>
  <c r="C667" i="3"/>
  <c r="D668" i="3"/>
  <c r="B670" i="3"/>
  <c r="C671" i="3"/>
  <c r="D672" i="3"/>
  <c r="B674" i="3"/>
  <c r="C675" i="3"/>
  <c r="D676" i="3"/>
  <c r="B678" i="3"/>
  <c r="C679" i="3"/>
  <c r="D680" i="3"/>
  <c r="B682" i="3"/>
  <c r="C683" i="3"/>
  <c r="D684" i="3"/>
  <c r="B686" i="3"/>
  <c r="C687" i="3"/>
  <c r="D688" i="3"/>
  <c r="B690" i="3"/>
  <c r="C691" i="3"/>
  <c r="D692" i="3"/>
  <c r="B694" i="3"/>
  <c r="C695" i="3"/>
  <c r="D696" i="3"/>
  <c r="B698" i="3"/>
  <c r="C699" i="3"/>
  <c r="D700" i="3"/>
  <c r="B702" i="3"/>
  <c r="C703" i="3"/>
  <c r="D704" i="3"/>
  <c r="B706" i="3"/>
  <c r="C707" i="3"/>
  <c r="D708" i="3"/>
  <c r="B710" i="3"/>
  <c r="C711" i="3"/>
  <c r="D712" i="3"/>
  <c r="B714" i="3"/>
  <c r="C715" i="3"/>
  <c r="D716" i="3"/>
  <c r="B718" i="3"/>
  <c r="C719" i="3"/>
  <c r="D720" i="3"/>
  <c r="B722" i="3"/>
  <c r="C723" i="3"/>
  <c r="D724" i="3"/>
  <c r="B726" i="3"/>
  <c r="C727" i="3"/>
  <c r="D728" i="3"/>
  <c r="B730" i="3"/>
  <c r="C731" i="3"/>
  <c r="D732" i="3"/>
  <c r="B734" i="3"/>
  <c r="C735" i="3"/>
  <c r="D736" i="3"/>
  <c r="B738" i="3"/>
  <c r="C739" i="3"/>
  <c r="D740" i="3"/>
  <c r="B742" i="3"/>
  <c r="C743" i="3"/>
  <c r="D744" i="3"/>
  <c r="B746" i="3"/>
  <c r="C747" i="3"/>
  <c r="D748" i="3"/>
  <c r="C63" i="3"/>
  <c r="D122" i="3"/>
  <c r="B144" i="3"/>
  <c r="C165" i="3"/>
  <c r="D182" i="3"/>
  <c r="C193" i="3"/>
  <c r="B204" i="3"/>
  <c r="D214" i="3"/>
  <c r="C225" i="3"/>
  <c r="B236" i="3"/>
  <c r="D246" i="3"/>
  <c r="C257" i="3"/>
  <c r="B268" i="3"/>
  <c r="D278" i="3"/>
  <c r="C289" i="3"/>
  <c r="B300" i="3"/>
  <c r="D310" i="3"/>
  <c r="C321" i="3"/>
  <c r="B332" i="3"/>
  <c r="D342" i="3"/>
  <c r="B350" i="3"/>
  <c r="C355" i="3"/>
  <c r="D360" i="3"/>
  <c r="B366" i="3"/>
  <c r="C371" i="3"/>
  <c r="D376" i="3"/>
  <c r="B382" i="3"/>
  <c r="C387" i="3"/>
  <c r="D390" i="3"/>
  <c r="B394" i="3"/>
  <c r="B398" i="3"/>
  <c r="C401" i="3"/>
  <c r="D404" i="3"/>
  <c r="D408" i="3"/>
  <c r="B412" i="3"/>
  <c r="C415" i="3"/>
  <c r="C419" i="3"/>
  <c r="D422" i="3"/>
  <c r="B426" i="3"/>
  <c r="B430" i="3"/>
  <c r="C433" i="3"/>
  <c r="D436" i="3"/>
  <c r="D440" i="3"/>
  <c r="B444" i="3"/>
  <c r="C447" i="3"/>
  <c r="C451" i="3"/>
  <c r="D454" i="3"/>
  <c r="B458" i="3"/>
  <c r="D460" i="3"/>
  <c r="D462" i="3"/>
  <c r="C464" i="3"/>
  <c r="B466" i="3"/>
  <c r="B468" i="3"/>
  <c r="D469" i="3"/>
  <c r="C471" i="3"/>
  <c r="C473" i="3"/>
  <c r="B475" i="3"/>
  <c r="D476" i="3"/>
  <c r="D478" i="3"/>
  <c r="C480" i="3"/>
  <c r="B482" i="3"/>
  <c r="B484" i="3"/>
  <c r="D485" i="3"/>
  <c r="C487" i="3"/>
  <c r="C489" i="3"/>
  <c r="B491" i="3"/>
  <c r="D492" i="3"/>
  <c r="D494" i="3"/>
  <c r="C496" i="3"/>
  <c r="B498" i="3"/>
  <c r="B500" i="3"/>
  <c r="D501" i="3"/>
  <c r="C503" i="3"/>
  <c r="C505" i="3"/>
  <c r="B507" i="3"/>
  <c r="D508" i="3"/>
  <c r="D510" i="3"/>
  <c r="C512" i="3"/>
  <c r="B514" i="3"/>
  <c r="B516" i="3"/>
  <c r="D517" i="3"/>
  <c r="C519" i="3"/>
  <c r="C521" i="3"/>
  <c r="B523" i="3"/>
  <c r="D524" i="3"/>
  <c r="D526" i="3"/>
  <c r="C528" i="3"/>
  <c r="B530" i="3"/>
  <c r="B532" i="3"/>
  <c r="D533" i="3"/>
  <c r="C535" i="3"/>
  <c r="C537" i="3"/>
  <c r="B539" i="3"/>
  <c r="D540" i="3"/>
  <c r="D542" i="3"/>
  <c r="D84" i="3"/>
  <c r="C125" i="3"/>
  <c r="D146" i="3"/>
  <c r="B168" i="3"/>
  <c r="B184" i="3"/>
  <c r="D194" i="3"/>
  <c r="C205" i="3"/>
  <c r="B216" i="3"/>
  <c r="D226" i="3"/>
  <c r="C237" i="3"/>
  <c r="B248" i="3"/>
  <c r="D258" i="3"/>
  <c r="C269" i="3"/>
  <c r="B280" i="3"/>
  <c r="D290" i="3"/>
  <c r="C301" i="3"/>
  <c r="B312" i="3"/>
  <c r="D322" i="3"/>
  <c r="C333" i="3"/>
  <c r="B344" i="3"/>
  <c r="D350" i="3"/>
  <c r="B356" i="3"/>
  <c r="C361" i="3"/>
  <c r="D366" i="3"/>
  <c r="B372" i="3"/>
  <c r="C377" i="3"/>
  <c r="D382" i="3"/>
  <c r="B388" i="3"/>
  <c r="C391" i="3"/>
  <c r="C395" i="3"/>
  <c r="D398" i="3"/>
  <c r="B402" i="3"/>
  <c r="B406" i="3"/>
  <c r="C409" i="3"/>
  <c r="D412" i="3"/>
  <c r="D416" i="3"/>
  <c r="B420" i="3"/>
  <c r="C423" i="3"/>
  <c r="C427" i="3"/>
  <c r="D430" i="3"/>
  <c r="B434" i="3"/>
  <c r="B438" i="3"/>
  <c r="C441" i="3"/>
  <c r="D444" i="3"/>
  <c r="D448" i="3"/>
  <c r="B452" i="3"/>
  <c r="C455" i="3"/>
  <c r="C459" i="3"/>
  <c r="C461" i="3"/>
  <c r="B463" i="3"/>
  <c r="D464" i="3"/>
  <c r="D466" i="3"/>
  <c r="C468" i="3"/>
  <c r="B470" i="3"/>
  <c r="B472" i="3"/>
  <c r="D473" i="3"/>
  <c r="C475" i="3"/>
  <c r="C477" i="3"/>
  <c r="B479" i="3"/>
  <c r="D480" i="3"/>
  <c r="D482" i="3"/>
  <c r="C484" i="3"/>
  <c r="B486" i="3"/>
  <c r="B488" i="3"/>
  <c r="D489" i="3"/>
  <c r="C491" i="3"/>
  <c r="C493" i="3"/>
  <c r="B495" i="3"/>
  <c r="D496" i="3"/>
  <c r="D498" i="3"/>
  <c r="C500" i="3"/>
  <c r="B502" i="3"/>
  <c r="B504" i="3"/>
  <c r="D505" i="3"/>
  <c r="C507" i="3"/>
  <c r="C509" i="3"/>
  <c r="B511" i="3"/>
  <c r="D512" i="3"/>
  <c r="D514" i="3"/>
  <c r="C516" i="3"/>
  <c r="B518" i="3"/>
  <c r="B520" i="3"/>
  <c r="D521" i="3"/>
  <c r="C523" i="3"/>
  <c r="C525" i="3"/>
  <c r="B527" i="3"/>
  <c r="D528" i="3"/>
  <c r="D530" i="3"/>
  <c r="C532" i="3"/>
  <c r="B534" i="3"/>
  <c r="B536" i="3"/>
  <c r="D537" i="3"/>
  <c r="C539" i="3"/>
  <c r="C541" i="3"/>
  <c r="B543" i="3"/>
  <c r="D544" i="3"/>
  <c r="D546" i="3"/>
  <c r="C548" i="3"/>
  <c r="B550" i="3"/>
  <c r="B552" i="3"/>
  <c r="D553" i="3"/>
  <c r="C555" i="3"/>
  <c r="C557" i="3"/>
  <c r="B559" i="3"/>
  <c r="D560" i="3"/>
  <c r="D562" i="3"/>
  <c r="B564" i="3"/>
  <c r="C565" i="3"/>
  <c r="D566" i="3"/>
  <c r="B568" i="3"/>
  <c r="C569" i="3"/>
  <c r="D570" i="3"/>
  <c r="B572" i="3"/>
  <c r="C573" i="3"/>
  <c r="D574" i="3"/>
  <c r="B576" i="3"/>
  <c r="C577" i="3"/>
  <c r="D578" i="3"/>
  <c r="B580" i="3"/>
  <c r="C581" i="3"/>
  <c r="D582" i="3"/>
  <c r="B584" i="3"/>
  <c r="C585" i="3"/>
  <c r="D586" i="3"/>
  <c r="B588" i="3"/>
  <c r="C589" i="3"/>
  <c r="D590" i="3"/>
  <c r="B592" i="3"/>
  <c r="C593" i="3"/>
  <c r="D594" i="3"/>
  <c r="B596" i="3"/>
  <c r="C597" i="3"/>
  <c r="D598" i="3"/>
  <c r="B600" i="3"/>
  <c r="C601" i="3"/>
  <c r="D602" i="3"/>
  <c r="B604" i="3"/>
  <c r="C605" i="3"/>
  <c r="D606" i="3"/>
  <c r="B608" i="3"/>
  <c r="C609" i="3"/>
  <c r="D610" i="3"/>
  <c r="B612" i="3"/>
  <c r="C613" i="3"/>
  <c r="D614" i="3"/>
  <c r="B616" i="3"/>
  <c r="C617" i="3"/>
  <c r="D618" i="3"/>
  <c r="B620" i="3"/>
  <c r="C621" i="3"/>
  <c r="D622" i="3"/>
  <c r="B624" i="3"/>
  <c r="C625" i="3"/>
  <c r="D626" i="3"/>
  <c r="B628" i="3"/>
  <c r="C629" i="3"/>
  <c r="D630" i="3"/>
  <c r="B632" i="3"/>
  <c r="C633" i="3"/>
  <c r="D634" i="3"/>
  <c r="B636" i="3"/>
  <c r="C637" i="3"/>
  <c r="D638" i="3"/>
  <c r="B640" i="3"/>
  <c r="C641" i="3"/>
  <c r="D642" i="3"/>
  <c r="B644" i="3"/>
  <c r="C645" i="3"/>
  <c r="D646" i="3"/>
  <c r="B648" i="3"/>
  <c r="C649" i="3"/>
  <c r="D650" i="3"/>
  <c r="B652" i="3"/>
  <c r="C653" i="3"/>
  <c r="D654" i="3"/>
  <c r="B656" i="3"/>
  <c r="C657" i="3"/>
  <c r="D658" i="3"/>
  <c r="B660" i="3"/>
  <c r="C661" i="3"/>
  <c r="D662" i="3"/>
  <c r="B664" i="3"/>
  <c r="C665" i="3"/>
  <c r="D666" i="3"/>
  <c r="B668" i="3"/>
  <c r="C669" i="3"/>
  <c r="D670" i="3"/>
  <c r="B672" i="3"/>
  <c r="C673" i="3"/>
  <c r="D674" i="3"/>
  <c r="B676" i="3"/>
  <c r="C677" i="3"/>
  <c r="D678" i="3"/>
  <c r="B680" i="3"/>
  <c r="C681" i="3"/>
  <c r="D682" i="3"/>
  <c r="B684" i="3"/>
  <c r="C685" i="3"/>
  <c r="D686" i="3"/>
  <c r="B688" i="3"/>
  <c r="C689" i="3"/>
  <c r="D690" i="3"/>
  <c r="B692" i="3"/>
  <c r="C693" i="3"/>
  <c r="D694" i="3"/>
  <c r="B696" i="3"/>
  <c r="C697" i="3"/>
  <c r="D698" i="3"/>
  <c r="B700" i="3"/>
  <c r="C701" i="3"/>
  <c r="D702" i="3"/>
  <c r="B704" i="3"/>
  <c r="C705" i="3"/>
  <c r="D706" i="3"/>
  <c r="B708" i="3"/>
  <c r="C709" i="3"/>
  <c r="D710" i="3"/>
  <c r="B712" i="3"/>
  <c r="C713" i="3"/>
  <c r="D714" i="3"/>
  <c r="B716" i="3"/>
  <c r="C717" i="3"/>
  <c r="D718" i="3"/>
  <c r="B720" i="3"/>
  <c r="C721" i="3"/>
  <c r="D722" i="3"/>
  <c r="B724" i="3"/>
  <c r="C725" i="3"/>
  <c r="D726" i="3"/>
  <c r="B728" i="3"/>
  <c r="C729" i="3"/>
  <c r="D730" i="3"/>
  <c r="B732" i="3"/>
  <c r="C733" i="3"/>
  <c r="D734" i="3"/>
  <c r="B736" i="3"/>
  <c r="C737" i="3"/>
  <c r="D738" i="3"/>
  <c r="B740" i="3"/>
  <c r="C741" i="3"/>
  <c r="D742" i="3"/>
  <c r="B744" i="3"/>
  <c r="C745" i="3"/>
  <c r="D746" i="3"/>
  <c r="B748" i="3"/>
  <c r="D20" i="3"/>
  <c r="B106" i="3"/>
  <c r="C133" i="3"/>
  <c r="D154" i="3"/>
  <c r="D175" i="3"/>
  <c r="B188" i="3"/>
  <c r="D198" i="3"/>
  <c r="C209" i="3"/>
  <c r="B220" i="3"/>
  <c r="D230" i="3"/>
  <c r="C241" i="3"/>
  <c r="B252" i="3"/>
  <c r="D262" i="3"/>
  <c r="C273" i="3"/>
  <c r="B284" i="3"/>
  <c r="D294" i="3"/>
  <c r="C305" i="3"/>
  <c r="B316" i="3"/>
  <c r="D326" i="3"/>
  <c r="C337" i="3"/>
  <c r="C347" i="3"/>
  <c r="D352" i="3"/>
  <c r="B358" i="3"/>
  <c r="C363" i="3"/>
  <c r="D368" i="3"/>
  <c r="B374" i="3"/>
  <c r="C379" i="3"/>
  <c r="D384" i="3"/>
  <c r="D388" i="3"/>
  <c r="D392" i="3"/>
  <c r="B396" i="3"/>
  <c r="C399" i="3"/>
  <c r="C403" i="3"/>
  <c r="D406" i="3"/>
  <c r="B410" i="3"/>
  <c r="B414" i="3"/>
  <c r="C417" i="3"/>
  <c r="D420" i="3"/>
  <c r="D424" i="3"/>
  <c r="B428" i="3"/>
  <c r="C431" i="3"/>
  <c r="C435" i="3"/>
  <c r="D438" i="3"/>
  <c r="B442" i="3"/>
  <c r="B446" i="3"/>
  <c r="C449" i="3"/>
  <c r="D452" i="3"/>
  <c r="D456" i="3"/>
  <c r="B460" i="3"/>
  <c r="D461" i="3"/>
  <c r="C463" i="3"/>
  <c r="C465" i="3"/>
  <c r="B467" i="3"/>
  <c r="D468" i="3"/>
  <c r="D470" i="3"/>
  <c r="C472" i="3"/>
  <c r="B474" i="3"/>
  <c r="B476" i="3"/>
  <c r="D477" i="3"/>
  <c r="C479" i="3"/>
  <c r="C481" i="3"/>
  <c r="B483" i="3"/>
  <c r="D484" i="3"/>
  <c r="D486" i="3"/>
  <c r="C488" i="3"/>
  <c r="B490" i="3"/>
  <c r="B492" i="3"/>
  <c r="D493" i="3"/>
  <c r="C495" i="3"/>
  <c r="C497" i="3"/>
  <c r="B499" i="3"/>
  <c r="D500" i="3"/>
  <c r="D502" i="3"/>
  <c r="C504" i="3"/>
  <c r="B506" i="3"/>
  <c r="B508" i="3"/>
  <c r="D509" i="3"/>
  <c r="C511" i="3"/>
  <c r="C513" i="3"/>
  <c r="B515" i="3"/>
  <c r="D516" i="3"/>
  <c r="D518" i="3"/>
  <c r="C520" i="3"/>
  <c r="B522" i="3"/>
  <c r="B524" i="3"/>
  <c r="D525" i="3"/>
  <c r="C527" i="3"/>
  <c r="C529" i="3"/>
  <c r="B531" i="3"/>
  <c r="D532" i="3"/>
  <c r="D534" i="3"/>
  <c r="C536" i="3"/>
  <c r="B538" i="3"/>
  <c r="B540" i="3"/>
  <c r="D541" i="3"/>
  <c r="C543" i="3"/>
  <c r="C545" i="3"/>
  <c r="D548" i="3"/>
  <c r="C552" i="3"/>
  <c r="B556" i="3"/>
  <c r="C559" i="3"/>
  <c r="B563" i="3"/>
  <c r="D565" i="3"/>
  <c r="C568" i="3"/>
  <c r="B571" i="3"/>
  <c r="D573" i="3"/>
  <c r="C576" i="3"/>
  <c r="B579" i="3"/>
  <c r="D581" i="3"/>
  <c r="C584" i="3"/>
  <c r="B587" i="3"/>
  <c r="D589" i="3"/>
  <c r="C592" i="3"/>
  <c r="B595" i="3"/>
  <c r="D597" i="3"/>
  <c r="C600" i="3"/>
  <c r="B603" i="3"/>
  <c r="D605" i="3"/>
  <c r="C608" i="3"/>
  <c r="B611" i="3"/>
  <c r="D613" i="3"/>
  <c r="C616" i="3"/>
  <c r="B619" i="3"/>
  <c r="D621" i="3"/>
  <c r="C624" i="3"/>
  <c r="B627" i="3"/>
  <c r="D629" i="3"/>
  <c r="C632" i="3"/>
  <c r="B635" i="3"/>
  <c r="D637" i="3"/>
  <c r="C640" i="3"/>
  <c r="B643" i="3"/>
  <c r="D645" i="3"/>
  <c r="C648" i="3"/>
  <c r="B651" i="3"/>
  <c r="D653" i="3"/>
  <c r="C656" i="3"/>
  <c r="B659" i="3"/>
  <c r="D661" i="3"/>
  <c r="C664" i="3"/>
  <c r="B667" i="3"/>
  <c r="D669" i="3"/>
  <c r="C672" i="3"/>
  <c r="B675" i="3"/>
  <c r="D677" i="3"/>
  <c r="C680" i="3"/>
  <c r="B683" i="3"/>
  <c r="D685" i="3"/>
  <c r="C688" i="3"/>
  <c r="B691" i="3"/>
  <c r="D693" i="3"/>
  <c r="C696" i="3"/>
  <c r="B699" i="3"/>
  <c r="D701" i="3"/>
  <c r="C704" i="3"/>
  <c r="B707" i="3"/>
  <c r="D709" i="3"/>
  <c r="C712" i="3"/>
  <c r="B715" i="3"/>
  <c r="D717" i="3"/>
  <c r="C720" i="3"/>
  <c r="B723" i="3"/>
  <c r="D725" i="3"/>
  <c r="C728" i="3"/>
  <c r="B731" i="3"/>
  <c r="D733" i="3"/>
  <c r="C736" i="3"/>
  <c r="B739" i="3"/>
  <c r="D741" i="3"/>
  <c r="C744" i="3"/>
  <c r="B747" i="3"/>
  <c r="B546" i="3"/>
  <c r="D549" i="3"/>
  <c r="C553" i="3"/>
  <c r="D556" i="3"/>
  <c r="C560" i="3"/>
  <c r="D563" i="3"/>
  <c r="C566" i="3"/>
  <c r="B569" i="3"/>
  <c r="D571" i="3"/>
  <c r="C574" i="3"/>
  <c r="B577" i="3"/>
  <c r="D579" i="3"/>
  <c r="C582" i="3"/>
  <c r="B585" i="3"/>
  <c r="D587" i="3"/>
  <c r="C590" i="3"/>
  <c r="B593" i="3"/>
  <c r="D595" i="3"/>
  <c r="C598" i="3"/>
  <c r="B601" i="3"/>
  <c r="D603" i="3"/>
  <c r="C606" i="3"/>
  <c r="B609" i="3"/>
  <c r="D611" i="3"/>
  <c r="C614" i="3"/>
  <c r="B617" i="3"/>
  <c r="D619" i="3"/>
  <c r="C622" i="3"/>
  <c r="B625" i="3"/>
  <c r="D627" i="3"/>
  <c r="C630" i="3"/>
  <c r="B633" i="3"/>
  <c r="D635" i="3"/>
  <c r="C638" i="3"/>
  <c r="B641" i="3"/>
  <c r="D643" i="3"/>
  <c r="C646" i="3"/>
  <c r="B649" i="3"/>
  <c r="D651" i="3"/>
  <c r="C654" i="3"/>
  <c r="B657" i="3"/>
  <c r="D659" i="3"/>
  <c r="C662" i="3"/>
  <c r="B665" i="3"/>
  <c r="D667" i="3"/>
  <c r="C670" i="3"/>
  <c r="B673" i="3"/>
  <c r="D675" i="3"/>
  <c r="C678" i="3"/>
  <c r="B681" i="3"/>
  <c r="D683" i="3"/>
  <c r="C686" i="3"/>
  <c r="B689" i="3"/>
  <c r="D691" i="3"/>
  <c r="C694" i="3"/>
  <c r="B697" i="3"/>
  <c r="D699" i="3"/>
  <c r="C702" i="3"/>
  <c r="B705" i="3"/>
  <c r="D707" i="3"/>
  <c r="C710" i="3"/>
  <c r="B713" i="3"/>
  <c r="D715" i="3"/>
  <c r="C718" i="3"/>
  <c r="B721" i="3"/>
  <c r="D723" i="3"/>
  <c r="C726" i="3"/>
  <c r="B729" i="3"/>
  <c r="D731" i="3"/>
  <c r="C734" i="3"/>
  <c r="B737" i="3"/>
  <c r="D739" i="3"/>
  <c r="C742" i="3"/>
  <c r="B745" i="3"/>
  <c r="D747" i="3"/>
  <c r="B547" i="3"/>
  <c r="D550" i="3"/>
  <c r="B554" i="3"/>
  <c r="D557" i="3"/>
  <c r="C561" i="3"/>
  <c r="C564" i="3"/>
  <c r="B567" i="3"/>
  <c r="D569" i="3"/>
  <c r="C572" i="3"/>
  <c r="B575" i="3"/>
  <c r="D577" i="3"/>
  <c r="C580" i="3"/>
  <c r="B583" i="3"/>
  <c r="D585" i="3"/>
  <c r="C588" i="3"/>
  <c r="B591" i="3"/>
  <c r="D593" i="3"/>
  <c r="C596" i="3"/>
  <c r="B599" i="3"/>
  <c r="D601" i="3"/>
  <c r="C604" i="3"/>
  <c r="B607" i="3"/>
  <c r="D609" i="3"/>
  <c r="C612" i="3"/>
  <c r="B615" i="3"/>
  <c r="D617" i="3"/>
  <c r="C620" i="3"/>
  <c r="B623" i="3"/>
  <c r="D625" i="3"/>
  <c r="C628" i="3"/>
  <c r="B631" i="3"/>
  <c r="D633" i="3"/>
  <c r="C636" i="3"/>
  <c r="B639" i="3"/>
  <c r="D641" i="3"/>
  <c r="C644" i="3"/>
  <c r="B647" i="3"/>
  <c r="D649" i="3"/>
  <c r="C652" i="3"/>
  <c r="B655" i="3"/>
  <c r="D657" i="3"/>
  <c r="C660" i="3"/>
  <c r="B663" i="3"/>
  <c r="D665" i="3"/>
  <c r="C668" i="3"/>
  <c r="B671" i="3"/>
  <c r="D673" i="3"/>
  <c r="C676" i="3"/>
  <c r="B679" i="3"/>
  <c r="D681" i="3"/>
  <c r="C684" i="3"/>
  <c r="B687" i="3"/>
  <c r="D689" i="3"/>
  <c r="C692" i="3"/>
  <c r="B695" i="3"/>
  <c r="D697" i="3"/>
  <c r="C700" i="3"/>
  <c r="B703" i="3"/>
  <c r="D705" i="3"/>
  <c r="C708" i="3"/>
  <c r="B711" i="3"/>
  <c r="D713" i="3"/>
  <c r="C716" i="3"/>
  <c r="B719" i="3"/>
  <c r="D721" i="3"/>
  <c r="C724" i="3"/>
  <c r="B727" i="3"/>
  <c r="D729" i="3"/>
  <c r="C732" i="3"/>
  <c r="B735" i="3"/>
  <c r="D737" i="3"/>
  <c r="C740" i="3"/>
  <c r="B743" i="3"/>
  <c r="D745" i="3"/>
  <c r="C748" i="3"/>
  <c r="C544" i="3"/>
  <c r="B548" i="3"/>
  <c r="C551" i="3"/>
  <c r="B555" i="3"/>
  <c r="D558" i="3"/>
  <c r="B562" i="3"/>
  <c r="B565" i="3"/>
  <c r="D567" i="3"/>
  <c r="C570" i="3"/>
  <c r="B573" i="3"/>
  <c r="D575" i="3"/>
  <c r="C578" i="3"/>
  <c r="B581" i="3"/>
  <c r="D583" i="3"/>
  <c r="C586" i="3"/>
  <c r="B589" i="3"/>
  <c r="D591" i="3"/>
  <c r="C594" i="3"/>
  <c r="B597" i="3"/>
  <c r="D599" i="3"/>
  <c r="C602" i="3"/>
  <c r="B605" i="3"/>
  <c r="D607" i="3"/>
  <c r="C610" i="3"/>
  <c r="B613" i="3"/>
  <c r="D615" i="3"/>
  <c r="C618" i="3"/>
  <c r="B621" i="3"/>
  <c r="D623" i="3"/>
  <c r="C626" i="3"/>
  <c r="B629" i="3"/>
  <c r="D631" i="3"/>
  <c r="C634" i="3"/>
  <c r="B637" i="3"/>
  <c r="D639" i="3"/>
  <c r="C642" i="3"/>
  <c r="B645" i="3"/>
  <c r="D647" i="3"/>
  <c r="C650" i="3"/>
  <c r="B653" i="3"/>
  <c r="D655" i="3"/>
  <c r="C658" i="3"/>
  <c r="B661" i="3"/>
  <c r="D663" i="3"/>
  <c r="C666" i="3"/>
  <c r="B669" i="3"/>
  <c r="D671" i="3"/>
  <c r="C674" i="3"/>
  <c r="B677" i="3"/>
  <c r="D679" i="3"/>
  <c r="C682" i="3"/>
  <c r="B685" i="3"/>
  <c r="D687" i="3"/>
  <c r="C690" i="3"/>
  <c r="B693" i="3"/>
  <c r="D695" i="3"/>
  <c r="C698" i="3"/>
  <c r="B701" i="3"/>
  <c r="D703" i="3"/>
  <c r="C706" i="3"/>
  <c r="B709" i="3"/>
  <c r="D711" i="3"/>
  <c r="C714" i="3"/>
  <c r="B717" i="3"/>
  <c r="D719" i="3"/>
  <c r="C722" i="3"/>
  <c r="B725" i="3"/>
  <c r="D727" i="3"/>
  <c r="C730" i="3"/>
  <c r="B733" i="3"/>
  <c r="D735" i="3"/>
  <c r="C738" i="3"/>
  <c r="B741" i="3"/>
  <c r="D743" i="3"/>
  <c r="C746" i="3"/>
</calcChain>
</file>

<file path=xl/sharedStrings.xml><?xml version="1.0" encoding="utf-8"?>
<sst xmlns="http://schemas.openxmlformats.org/spreadsheetml/2006/main" count="1390" uniqueCount="108">
  <si>
    <t>A</t>
  </si>
  <si>
    <t>B</t>
  </si>
  <si>
    <t>C</t>
  </si>
  <si>
    <t>D</t>
  </si>
  <si>
    <t>078</t>
  </si>
  <si>
    <t>080</t>
  </si>
  <si>
    <t>[-11059] No Good Data For Calculation</t>
  </si>
  <si>
    <t>082</t>
  </si>
  <si>
    <t>065</t>
  </si>
  <si>
    <t>068</t>
  </si>
  <si>
    <t>040</t>
  </si>
  <si>
    <t>048</t>
  </si>
  <si>
    <t>056</t>
  </si>
  <si>
    <t>064</t>
  </si>
  <si>
    <t>071</t>
  </si>
  <si>
    <t>074</t>
  </si>
  <si>
    <t>077</t>
  </si>
  <si>
    <t>079</t>
  </si>
  <si>
    <t>081</t>
  </si>
  <si>
    <t>083</t>
  </si>
  <si>
    <t>084</t>
  </si>
  <si>
    <t>085</t>
  </si>
  <si>
    <t>066</t>
  </si>
  <si>
    <t>067</t>
  </si>
  <si>
    <t>069</t>
  </si>
  <si>
    <t>070</t>
  </si>
  <si>
    <t>072</t>
  </si>
  <si>
    <t>073</t>
  </si>
  <si>
    <t>075</t>
  </si>
  <si>
    <t>076</t>
  </si>
  <si>
    <t>038</t>
  </si>
  <si>
    <t>046</t>
  </si>
  <si>
    <t>054</t>
  </si>
  <si>
    <t>062</t>
  </si>
  <si>
    <t>034</t>
  </si>
  <si>
    <t>036</t>
  </si>
  <si>
    <t>042</t>
  </si>
  <si>
    <t>044</t>
  </si>
  <si>
    <t>050</t>
  </si>
  <si>
    <t>052</t>
  </si>
  <si>
    <t>058</t>
  </si>
  <si>
    <t>060</t>
  </si>
  <si>
    <t>004</t>
  </si>
  <si>
    <t>006</t>
  </si>
  <si>
    <t>008</t>
  </si>
  <si>
    <t>012</t>
  </si>
  <si>
    <t>014</t>
  </si>
  <si>
    <t>016</t>
  </si>
  <si>
    <t>020</t>
  </si>
  <si>
    <t>022</t>
  </si>
  <si>
    <t>024</t>
  </si>
  <si>
    <t>028</t>
  </si>
  <si>
    <t>030</t>
  </si>
  <si>
    <t>032</t>
  </si>
  <si>
    <t>001</t>
  </si>
  <si>
    <t>002</t>
  </si>
  <si>
    <t>003</t>
  </si>
  <si>
    <t>005</t>
  </si>
  <si>
    <t>007</t>
  </si>
  <si>
    <t>009</t>
  </si>
  <si>
    <t>010</t>
  </si>
  <si>
    <t>011</t>
  </si>
  <si>
    <t>013</t>
  </si>
  <si>
    <t>015</t>
  </si>
  <si>
    <t>017</t>
  </si>
  <si>
    <t>018</t>
  </si>
  <si>
    <t>019</t>
  </si>
  <si>
    <t>021</t>
  </si>
  <si>
    <t>023</t>
  </si>
  <si>
    <t>Tag not found</t>
  </si>
  <si>
    <t>025</t>
  </si>
  <si>
    <t>026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</si>
  <si>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</si>
  <si>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</si>
  <si>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</si>
  <si>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</si>
  <si>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</si>
  <si>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</si>
  <si>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</si>
  <si>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</si>
  <si>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</si>
  <si>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</si>
  <si>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</si>
  <si>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</si>
  <si>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</si>
  <si>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</si>
  <si>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</si>
  <si>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</si>
  <si>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</si>
  <si>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</si>
  <si>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</si>
  <si>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Start</t>
  </si>
  <si>
    <t>End</t>
  </si>
  <si>
    <t>Insolation</t>
  </si>
  <si>
    <t>DC Nameplate (kW): 728kW</t>
  </si>
  <si>
    <t>DC Nameplate (kW): 683.2kW</t>
  </si>
  <si>
    <t>DC Nameplate (kW): 671 kW</t>
  </si>
  <si>
    <t>DC Nameplate (kW): 715 kW</t>
  </si>
  <si>
    <t>DC Nameplate (kW): 620.6 kW</t>
  </si>
  <si>
    <t>DC Nameplate (kW): 603.2 kW</t>
  </si>
  <si>
    <t>DC Nameplate (kW): 660.8 kW</t>
  </si>
  <si>
    <t>DC Nameplate (kW): 578.2 kW</t>
  </si>
  <si>
    <t>DC Nameplate (kW): 705.6 kW</t>
  </si>
  <si>
    <t>DC Nameplate (kW): 693 kW</t>
  </si>
  <si>
    <t>DC Nameplate (kW): 690.3 kW</t>
  </si>
  <si>
    <t>DC Nameplate (kW): 613.6 kW</t>
  </si>
  <si>
    <t>DC Nameplate (kW): 743.4 kW</t>
  </si>
  <si>
    <t>DC Nameplate (kW): 590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</si>
</sst>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17" fontId="0" fillId="0" borderId="0" xfId="0" applyNumberFormat="1"/>
    <xf numFmtId="0" fontId="0" fillId="0" borderId="3" xfId="0" applyBorder="1"/>
    <xf numFmtId="43" fontId="0" fillId="0" borderId="4" xfId="1" applyFont="1" applyBorder="1"/>
    <xf numFmtId="14" fontId="0" fillId="0" borderId="0" xfId="0" applyNumberFormat="1"/>
    <xf numFmtId="43" fontId="0" fillId="0" borderId="0" xfId="1" applyFont="1" applyBorder="1"/>
    <xf numFmtId="43" fontId="0" fillId="0" borderId="4" xfId="1" applyFont="1" applyBorder="1" applyAlignment="1">
      <alignment wrapText="1"/>
    </xf>
    <xf numFmtId="43" fontId="0" fillId="0" borderId="0" xfId="1" applyFont="1" applyBorder="1" applyAlignment="1">
      <alignment wrapText="1"/>
    </xf>
    <xf numFmtId="43" fontId="0" fillId="0" borderId="5" xfId="1" applyFont="1" applyBorder="1" applyAlignment="1">
      <alignment wrapText="1"/>
    </xf>
    <xf numFmtId="43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9" xfId="0" applyBorder="1" applyAlignment="1"/>
    <xf numFmtId="43" fontId="0" fillId="0" borderId="5" xfId="1" applyFont="1" applyBorder="1"/>
    <xf numFmtId="43" fontId="0" fillId="0" borderId="10" xfId="1" applyFont="1" applyBorder="1" applyAlignment="1">
      <alignment wrapText="1"/>
    </xf>
    <xf numFmtId="43" fontId="0" fillId="0" borderId="11" xfId="1" applyFont="1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12" xfId="0" applyBorder="1"/>
    <xf numFmtId="43" fontId="0" fillId="0" borderId="13" xfId="1" applyFont="1" applyBorder="1" applyAlignment="1">
      <alignment wrapText="1"/>
    </xf>
    <xf numFmtId="43" fontId="0" fillId="0" borderId="14" xfId="1" applyFont="1" applyBorder="1" applyAlignment="1">
      <alignment wrapText="1"/>
    </xf>
    <xf numFmtId="0" fontId="0" fillId="0" borderId="9" xfId="0" applyBorder="1"/>
    <xf numFmtId="43" fontId="0" fillId="0" borderId="15" xfId="1" applyFont="1" applyBorder="1" applyAlignment="1">
      <alignment wrapText="1"/>
    </xf>
    <xf numFmtId="43" fontId="0" fillId="0" borderId="1" xfId="1" applyFont="1" applyBorder="1" applyAlignment="1">
      <alignment wrapText="1"/>
    </xf>
    <xf numFmtId="43" fontId="0" fillId="0" borderId="3" xfId="1" applyFont="1" applyBorder="1" applyAlignment="1">
      <alignment wrapText="1"/>
    </xf>
    <xf numFmtId="0" fontId="0" fillId="0" borderId="15" xfId="0" applyBorder="1"/>
    <xf numFmtId="0" fontId="0" fillId="0" borderId="11" xfId="0" applyBorder="1"/>
    <xf numFmtId="14" fontId="2" fillId="0" borderId="0" xfId="0" applyNumberFormat="1" applyFont="1"/>
    <xf numFmtId="2" fontId="2" fillId="0" borderId="0" xfId="0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7" xfId="0" applyBorder="1"/>
    <xf numFmtId="43" fontId="0" fillId="0" borderId="12" xfId="1" applyFont="1" applyBorder="1" applyAlignment="1">
      <alignment wrapText="1"/>
    </xf>
    <xf numFmtId="43" fontId="0" fillId="0" borderId="10" xfId="1" applyFont="1" applyBorder="1"/>
    <xf numFmtId="43" fontId="0" fillId="0" borderId="15" xfId="1" applyFont="1" applyBorder="1"/>
  </cellXfs>
  <cellStyles count="2">
    <cellStyle name="Comma" xfId="1" builtinId="3"/>
    <cellStyle name="Normal" xfId="0" builtinId="0"/>
  </cellStyles>
  <dxfs count="28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K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7" sqref="E7"/>
    </sheetView>
  </sheetViews>
  <sheetFormatPr defaultRowHeight="15" x14ac:dyDescent="0.25"/>
  <cols>
    <col min="1" max="1" width="10.85546875" style="1" customWidth="1"/>
    <col min="2" max="2" width="11.140625" customWidth="1"/>
    <col min="3" max="3" width="11.140625" style="1" customWidth="1"/>
    <col min="4" max="4" width="9.5703125" bestFit="1" customWidth="1"/>
    <col min="5" max="5" width="12.28515625" customWidth="1"/>
    <col min="6" max="6" width="11.28515625" customWidth="1"/>
    <col min="7" max="7" width="13.5703125" customWidth="1"/>
    <col min="8" max="8" width="11" customWidth="1"/>
    <col min="9" max="9" width="11.28515625" customWidth="1"/>
    <col min="10" max="10" width="10.140625" customWidth="1"/>
    <col min="11" max="11" width="9.5703125" customWidth="1"/>
    <col min="12" max="12" width="12.140625" customWidth="1"/>
    <col min="59" max="59" width="9.28515625" customWidth="1"/>
  </cols>
  <sheetData>
    <row r="1" spans="1:427" ht="15.75" thickBot="1" x14ac:dyDescent="0.3">
      <c r="B1" s="5"/>
      <c r="C1" s="5"/>
    </row>
    <row r="2" spans="1:427" ht="15.75" thickBot="1" x14ac:dyDescent="0.3">
      <c r="B2" s="4"/>
      <c r="C2" s="4"/>
      <c r="D2" s="34" t="str">
        <f>"00" &amp; 1</f>
        <v>001</v>
      </c>
      <c r="E2" s="35"/>
      <c r="F2" s="35"/>
      <c r="G2" s="36"/>
      <c r="I2" s="34" t="str">
        <f>"00"&amp; D2+1</f>
        <v>002</v>
      </c>
      <c r="J2" s="35"/>
      <c r="K2" s="35"/>
      <c r="L2" s="36"/>
      <c r="N2" s="34" t="str">
        <f>"00"&amp; I2+1</f>
        <v>003</v>
      </c>
      <c r="O2" s="35"/>
      <c r="P2" s="35"/>
      <c r="Q2" s="36"/>
      <c r="S2" s="34" t="str">
        <f>"00"&amp; N2+1</f>
        <v>004</v>
      </c>
      <c r="T2" s="35"/>
      <c r="U2" s="35"/>
      <c r="V2" s="36"/>
      <c r="X2" s="34" t="str">
        <f>"00"&amp; S2+1</f>
        <v>005</v>
      </c>
      <c r="Y2" s="35"/>
      <c r="Z2" s="35"/>
      <c r="AA2" s="36"/>
      <c r="AC2" s="34" t="str">
        <f>"00"&amp; X2+1</f>
        <v>006</v>
      </c>
      <c r="AD2" s="35"/>
      <c r="AE2" s="35"/>
      <c r="AF2" s="36"/>
      <c r="AH2" s="34" t="str">
        <f>"00"&amp; AC2+1</f>
        <v>007</v>
      </c>
      <c r="AI2" s="35"/>
      <c r="AJ2" s="35"/>
      <c r="AK2" s="36"/>
      <c r="AM2" s="34" t="str">
        <f>"00"&amp; AH2+1</f>
        <v>008</v>
      </c>
      <c r="AN2" s="35"/>
      <c r="AO2" s="35"/>
      <c r="AP2" s="36"/>
      <c r="AR2" s="34" t="str">
        <f>"00"&amp; AM2+1</f>
        <v>009</v>
      </c>
      <c r="AS2" s="35"/>
      <c r="AT2" s="35"/>
      <c r="AU2" s="36"/>
      <c r="AW2" s="34" t="str">
        <f>"0" &amp;AR2+1</f>
        <v>010</v>
      </c>
      <c r="AX2" s="35"/>
      <c r="AY2" s="35"/>
      <c r="AZ2" s="36"/>
      <c r="BB2" s="34" t="str">
        <f>"0" &amp;AW2+1</f>
        <v>011</v>
      </c>
      <c r="BC2" s="35"/>
      <c r="BD2" s="35"/>
      <c r="BE2" s="36"/>
      <c r="BG2" s="34" t="str">
        <f>"0" &amp;BB2+1</f>
        <v>012</v>
      </c>
      <c r="BH2" s="35"/>
      <c r="BI2" s="35"/>
      <c r="BJ2" s="36"/>
      <c r="BL2" s="34" t="str">
        <f>"0" &amp;BG2+1</f>
        <v>013</v>
      </c>
      <c r="BM2" s="35"/>
      <c r="BN2" s="35"/>
      <c r="BO2" s="36"/>
      <c r="BQ2" s="34" t="str">
        <f>"0" &amp;BL2+1</f>
        <v>014</v>
      </c>
      <c r="BR2" s="35"/>
      <c r="BS2" s="35"/>
      <c r="BT2" s="36"/>
      <c r="BV2" s="34" t="str">
        <f>"0" &amp;BQ2+1</f>
        <v>015</v>
      </c>
      <c r="BW2" s="35"/>
      <c r="BX2" s="35"/>
      <c r="BY2" s="36"/>
      <c r="CA2" s="34" t="str">
        <f>"0" &amp;BV2+1</f>
        <v>016</v>
      </c>
      <c r="CB2" s="35"/>
      <c r="CC2" s="35"/>
      <c r="CD2" s="36"/>
      <c r="CF2" s="34" t="str">
        <f>"0" &amp;CA2+1</f>
        <v>017</v>
      </c>
      <c r="CG2" s="35"/>
      <c r="CH2" s="35"/>
      <c r="CI2" s="36"/>
      <c r="CK2" s="34" t="str">
        <f>"0" &amp;CF2+1</f>
        <v>018</v>
      </c>
      <c r="CL2" s="35"/>
      <c r="CM2" s="35"/>
      <c r="CN2" s="36"/>
      <c r="CP2" s="34" t="str">
        <f>"0" &amp;CK2+1</f>
        <v>019</v>
      </c>
      <c r="CQ2" s="35"/>
      <c r="CR2" s="35"/>
      <c r="CS2" s="36"/>
      <c r="CU2" s="34" t="str">
        <f>"0" &amp;CP2+1</f>
        <v>020</v>
      </c>
      <c r="CV2" s="35"/>
      <c r="CW2" s="35"/>
      <c r="CX2" s="36"/>
      <c r="CZ2" s="34" t="str">
        <f>"0" &amp;CU2+1</f>
        <v>021</v>
      </c>
      <c r="DA2" s="35"/>
      <c r="DB2" s="35"/>
      <c r="DC2" s="36"/>
      <c r="DE2" s="34" t="str">
        <f>"0" &amp;CZ2+1</f>
        <v>022</v>
      </c>
      <c r="DF2" s="35"/>
      <c r="DG2" s="35"/>
      <c r="DH2" s="36"/>
      <c r="DJ2" s="34" t="str">
        <f>"0" &amp;DE2+1</f>
        <v>023</v>
      </c>
      <c r="DK2" s="35"/>
      <c r="DL2" s="35"/>
      <c r="DM2" s="36"/>
      <c r="DO2" s="34" t="str">
        <f>"0" &amp;DJ2+1</f>
        <v>024</v>
      </c>
      <c r="DP2" s="35"/>
      <c r="DQ2" s="35"/>
      <c r="DR2" s="36"/>
      <c r="DT2" s="34" t="str">
        <f>"0" &amp;DO2+1</f>
        <v>025</v>
      </c>
      <c r="DU2" s="35"/>
      <c r="DV2" s="35"/>
      <c r="DW2" s="36"/>
      <c r="DY2" s="34" t="str">
        <f>"0" &amp;DT2+1</f>
        <v>026</v>
      </c>
      <c r="DZ2" s="35"/>
      <c r="EA2" s="35"/>
      <c r="EB2" s="36"/>
      <c r="ED2" s="34" t="str">
        <f>"0" &amp;DY2+1</f>
        <v>027</v>
      </c>
      <c r="EE2" s="35"/>
      <c r="EF2" s="35"/>
      <c r="EG2" s="36"/>
      <c r="EI2" s="34" t="str">
        <f>"0" &amp;ED2+1</f>
        <v>028</v>
      </c>
      <c r="EJ2" s="35"/>
      <c r="EK2" s="35"/>
      <c r="EL2" s="36"/>
      <c r="EN2" s="34" t="str">
        <f>"0" &amp;EI2+1</f>
        <v>029</v>
      </c>
      <c r="EO2" s="35"/>
      <c r="EP2" s="35"/>
      <c r="EQ2" s="36"/>
      <c r="ES2" s="34" t="str">
        <f>"0" &amp;EN2+1</f>
        <v>030</v>
      </c>
      <c r="ET2" s="35"/>
      <c r="EU2" s="35"/>
      <c r="EV2" s="36"/>
      <c r="EX2" s="34" t="str">
        <f>"0" &amp;ES2+1</f>
        <v>031</v>
      </c>
      <c r="EY2" s="35"/>
      <c r="EZ2" s="35"/>
      <c r="FA2" s="36"/>
      <c r="FC2" s="34" t="str">
        <f>"0" &amp;EX2+1</f>
        <v>032</v>
      </c>
      <c r="FD2" s="35"/>
      <c r="FE2" s="35"/>
      <c r="FF2" s="36"/>
      <c r="FH2" s="34" t="str">
        <f>"0" &amp;FC2+1</f>
        <v>033</v>
      </c>
      <c r="FI2" s="35"/>
      <c r="FJ2" s="35"/>
      <c r="FK2" s="36"/>
      <c r="FM2" s="34" t="str">
        <f>"0" &amp;FH2+1</f>
        <v>034</v>
      </c>
      <c r="FN2" s="35"/>
      <c r="FO2" s="35"/>
      <c r="FP2" s="36"/>
      <c r="FR2" s="34" t="str">
        <f>"0" &amp;FM2+1</f>
        <v>035</v>
      </c>
      <c r="FS2" s="35"/>
      <c r="FT2" s="35"/>
      <c r="FU2" s="36"/>
      <c r="FW2" s="34" t="str">
        <f>"0" &amp;FR2+1</f>
        <v>036</v>
      </c>
      <c r="FX2" s="35"/>
      <c r="FY2" s="35"/>
      <c r="FZ2" s="36"/>
      <c r="GB2" s="34" t="str">
        <f>"0" &amp;FW2+1</f>
        <v>037</v>
      </c>
      <c r="GC2" s="35"/>
      <c r="GD2" s="35"/>
      <c r="GE2" s="36"/>
      <c r="GG2" s="34" t="str">
        <f>"0" &amp;GB2+1</f>
        <v>038</v>
      </c>
      <c r="GH2" s="35"/>
      <c r="GI2" s="35"/>
      <c r="GJ2" s="36"/>
      <c r="GL2" s="34" t="str">
        <f>"0" &amp;GG2+1</f>
        <v>039</v>
      </c>
      <c r="GM2" s="35"/>
      <c r="GN2" s="35"/>
      <c r="GO2" s="36"/>
      <c r="GQ2" s="34" t="str">
        <f>"0" &amp;GL2+1</f>
        <v>040</v>
      </c>
      <c r="GR2" s="35"/>
      <c r="GS2" s="35"/>
      <c r="GT2" s="36"/>
      <c r="GV2" s="34" t="str">
        <f>"0" &amp;GQ2+1</f>
        <v>041</v>
      </c>
      <c r="GW2" s="35"/>
      <c r="GX2" s="35"/>
      <c r="GY2" s="36"/>
      <c r="HA2" s="34" t="str">
        <f>"0" &amp;GV2+1</f>
        <v>042</v>
      </c>
      <c r="HB2" s="35"/>
      <c r="HC2" s="35"/>
      <c r="HD2" s="36"/>
      <c r="HF2" s="34" t="str">
        <f>"0" &amp;HA2+1</f>
        <v>043</v>
      </c>
      <c r="HG2" s="35"/>
      <c r="HH2" s="35"/>
      <c r="HI2" s="36"/>
      <c r="HK2" s="34" t="str">
        <f>"0" &amp;HF2+1</f>
        <v>044</v>
      </c>
      <c r="HL2" s="35"/>
      <c r="HM2" s="35"/>
      <c r="HN2" s="36"/>
      <c r="HP2" s="34" t="str">
        <f>"0" &amp;HK2+1</f>
        <v>045</v>
      </c>
      <c r="HQ2" s="35"/>
      <c r="HR2" s="35"/>
      <c r="HS2" s="36"/>
      <c r="HU2" s="34" t="str">
        <f>"0" &amp;HP2+1</f>
        <v>046</v>
      </c>
      <c r="HV2" s="35"/>
      <c r="HW2" s="35"/>
      <c r="HX2" s="36"/>
      <c r="HZ2" s="34" t="str">
        <f>"0" &amp;HU2+1</f>
        <v>047</v>
      </c>
      <c r="IA2" s="35"/>
      <c r="IB2" s="35"/>
      <c r="IC2" s="36"/>
      <c r="IE2" s="34" t="str">
        <f>"0" &amp;HZ2+1</f>
        <v>048</v>
      </c>
      <c r="IF2" s="35"/>
      <c r="IG2" s="35"/>
      <c r="IH2" s="36"/>
      <c r="IJ2" s="34" t="str">
        <f>"0" &amp;IE2+1</f>
        <v>049</v>
      </c>
      <c r="IK2" s="35"/>
      <c r="IL2" s="35"/>
      <c r="IM2" s="36"/>
      <c r="IO2" s="34" t="str">
        <f>"0" &amp;IJ2+1</f>
        <v>050</v>
      </c>
      <c r="IP2" s="35"/>
      <c r="IQ2" s="35"/>
      <c r="IR2" s="36"/>
      <c r="IT2" s="34" t="str">
        <f>"0" &amp;IO2+1</f>
        <v>051</v>
      </c>
      <c r="IU2" s="35"/>
      <c r="IV2" s="35"/>
      <c r="IW2" s="36"/>
      <c r="IY2" s="34" t="str">
        <f>"0" &amp;IT2+1</f>
        <v>052</v>
      </c>
      <c r="IZ2" s="35"/>
      <c r="JA2" s="35"/>
      <c r="JB2" s="36"/>
      <c r="JD2" s="34" t="str">
        <f>"0" &amp;IY2+1</f>
        <v>053</v>
      </c>
      <c r="JE2" s="35"/>
      <c r="JF2" s="35"/>
      <c r="JG2" s="36"/>
      <c r="JI2" s="34" t="str">
        <f>"0" &amp;JD2+1</f>
        <v>054</v>
      </c>
      <c r="JJ2" s="35"/>
      <c r="JK2" s="35"/>
      <c r="JL2" s="36"/>
      <c r="JN2" s="34" t="str">
        <f>"0" &amp;JI2+1</f>
        <v>055</v>
      </c>
      <c r="JO2" s="35"/>
      <c r="JP2" s="35"/>
      <c r="JQ2" s="36"/>
      <c r="JS2" s="34" t="str">
        <f>"0" &amp;JN2+1</f>
        <v>056</v>
      </c>
      <c r="JT2" s="35"/>
      <c r="JU2" s="35"/>
      <c r="JV2" s="36"/>
      <c r="JX2" s="34" t="str">
        <f>"0" &amp;JS2+1</f>
        <v>057</v>
      </c>
      <c r="JY2" s="35"/>
      <c r="JZ2" s="35"/>
      <c r="KA2" s="36"/>
      <c r="KC2" s="34" t="str">
        <f>"0" &amp;JX2+1</f>
        <v>058</v>
      </c>
      <c r="KD2" s="35"/>
      <c r="KE2" s="35"/>
      <c r="KF2" s="36"/>
      <c r="KH2" s="34" t="str">
        <f>"0" &amp;KC2+1</f>
        <v>059</v>
      </c>
      <c r="KI2" s="35"/>
      <c r="KJ2" s="35"/>
      <c r="KK2" s="36"/>
      <c r="KM2" s="34" t="str">
        <f>"0" &amp;KH2+1</f>
        <v>060</v>
      </c>
      <c r="KN2" s="35"/>
      <c r="KO2" s="35"/>
      <c r="KP2" s="36"/>
      <c r="KR2" s="34" t="str">
        <f>"0" &amp;KM2+1</f>
        <v>061</v>
      </c>
      <c r="KS2" s="35"/>
      <c r="KT2" s="35"/>
      <c r="KU2" s="36"/>
      <c r="KW2" s="34" t="str">
        <f>"0" &amp;KR2+1</f>
        <v>062</v>
      </c>
      <c r="KX2" s="35"/>
      <c r="KY2" s="35"/>
      <c r="KZ2" s="36"/>
      <c r="LB2" s="34" t="str">
        <f>"0" &amp;KW2+1</f>
        <v>063</v>
      </c>
      <c r="LC2" s="35"/>
      <c r="LD2" s="35"/>
      <c r="LE2" s="36"/>
      <c r="LG2" s="34" t="str">
        <f>"0" &amp;LB2+1</f>
        <v>064</v>
      </c>
      <c r="LH2" s="35"/>
      <c r="LI2" s="35"/>
      <c r="LJ2" s="36"/>
      <c r="LL2" s="34" t="str">
        <f>"0" &amp;LG2+1</f>
        <v>065</v>
      </c>
      <c r="LM2" s="35"/>
      <c r="LN2" s="35"/>
      <c r="LO2" s="36"/>
      <c r="LQ2" s="34" t="str">
        <f>"0" &amp;LL2+1</f>
        <v>066</v>
      </c>
      <c r="LR2" s="35"/>
      <c r="LS2" s="35"/>
      <c r="LT2" s="36"/>
      <c r="LV2" s="34" t="str">
        <f>"0" &amp;LQ2+1</f>
        <v>067</v>
      </c>
      <c r="LW2" s="35"/>
      <c r="LX2" s="35"/>
      <c r="LY2" s="36"/>
      <c r="MA2" s="34" t="str">
        <f>"0" &amp;LV2+1</f>
        <v>068</v>
      </c>
      <c r="MB2" s="35"/>
      <c r="MC2" s="35"/>
      <c r="MD2" s="36"/>
      <c r="MF2" s="34" t="str">
        <f>"0" &amp;MA2+1</f>
        <v>069</v>
      </c>
      <c r="MG2" s="35"/>
      <c r="MH2" s="35"/>
      <c r="MI2" s="36"/>
      <c r="MK2" s="34" t="str">
        <f>"0" &amp;MF2+1</f>
        <v>070</v>
      </c>
      <c r="ML2" s="35"/>
      <c r="MM2" s="35"/>
      <c r="MN2" s="36"/>
      <c r="MP2" s="34" t="str">
        <f>"0" &amp;MK2+1</f>
        <v>071</v>
      </c>
      <c r="MQ2" s="35"/>
      <c r="MR2" s="35"/>
      <c r="MS2" s="36"/>
      <c r="MU2" s="34" t="str">
        <f>"0" &amp;MP2+1</f>
        <v>072</v>
      </c>
      <c r="MV2" s="35"/>
      <c r="MW2" s="35"/>
      <c r="MX2" s="36"/>
      <c r="MZ2" s="34" t="str">
        <f>"0" &amp;MU2+1</f>
        <v>073</v>
      </c>
      <c r="NA2" s="35"/>
      <c r="NB2" s="35"/>
      <c r="NC2" s="36"/>
      <c r="NE2" s="34" t="str">
        <f>"0" &amp;MZ2+1</f>
        <v>074</v>
      </c>
      <c r="NF2" s="35"/>
      <c r="NG2" s="35"/>
      <c r="NH2" s="36"/>
      <c r="NJ2" s="34" t="str">
        <f>"0" &amp;NE2+1</f>
        <v>075</v>
      </c>
      <c r="NK2" s="35"/>
      <c r="NL2" s="35"/>
      <c r="NM2" s="36"/>
      <c r="NO2" s="34" t="str">
        <f>"0" &amp;NJ2+1</f>
        <v>076</v>
      </c>
      <c r="NP2" s="35"/>
      <c r="NQ2" s="35"/>
      <c r="NR2" s="36"/>
      <c r="NT2" s="34" t="str">
        <f>"0" &amp;NO2+1</f>
        <v>077</v>
      </c>
      <c r="NU2" s="35"/>
      <c r="NV2" s="35"/>
      <c r="NW2" s="36"/>
      <c r="NY2" s="34" t="str">
        <f>"0" &amp;NT2+1</f>
        <v>078</v>
      </c>
      <c r="NZ2" s="35"/>
      <c r="OA2" s="35"/>
      <c r="OB2" s="36"/>
      <c r="OD2" s="34" t="str">
        <f>"0" &amp;NY2+1</f>
        <v>079</v>
      </c>
      <c r="OE2" s="35"/>
      <c r="OF2" s="35"/>
      <c r="OG2" s="36"/>
      <c r="OI2" s="34" t="str">
        <f>"0" &amp;OD2+1</f>
        <v>080</v>
      </c>
      <c r="OJ2" s="35"/>
      <c r="OK2" s="35"/>
      <c r="OL2" s="36"/>
      <c r="ON2" s="34" t="str">
        <f>"0" &amp;OI2+1</f>
        <v>081</v>
      </c>
      <c r="OO2" s="35"/>
      <c r="OP2" s="35"/>
      <c r="OQ2" s="36"/>
      <c r="OS2" s="34" t="str">
        <f>"0" &amp;ON2+1</f>
        <v>082</v>
      </c>
      <c r="OT2" s="35"/>
      <c r="OU2" s="35"/>
      <c r="OV2" s="36"/>
      <c r="OX2" s="34" t="str">
        <f>"0" &amp;OS2+1</f>
        <v>083</v>
      </c>
      <c r="OY2" s="35"/>
      <c r="OZ2" s="35"/>
      <c r="PA2" s="36"/>
      <c r="PC2" s="34" t="str">
        <f>"0" &amp;OX2+1</f>
        <v>084</v>
      </c>
      <c r="PD2" s="35"/>
      <c r="PE2" s="35"/>
      <c r="PF2" s="36"/>
      <c r="PH2" s="34" t="str">
        <f>"0" &amp;PC2+1</f>
        <v>085</v>
      </c>
      <c r="PI2" s="35"/>
      <c r="PJ2" s="35"/>
      <c r="PK2" s="36"/>
    </row>
    <row r="3" spans="1:427" x14ac:dyDescent="0.25">
      <c r="D3" s="2" t="s">
        <v>0</v>
      </c>
      <c r="E3" s="3" t="s">
        <v>1</v>
      </c>
      <c r="F3" s="3" t="s">
        <v>2</v>
      </c>
      <c r="G3" s="6" t="s">
        <v>3</v>
      </c>
      <c r="I3" s="2" t="s">
        <v>0</v>
      </c>
      <c r="J3" s="3" t="s">
        <v>1</v>
      </c>
      <c r="K3" s="3" t="s">
        <v>2</v>
      </c>
      <c r="L3" s="6" t="s">
        <v>3</v>
      </c>
      <c r="N3" s="2" t="s">
        <v>0</v>
      </c>
      <c r="O3" s="3" t="s">
        <v>1</v>
      </c>
      <c r="P3" s="3" t="s">
        <v>2</v>
      </c>
      <c r="Q3" s="6" t="s">
        <v>3</v>
      </c>
      <c r="S3" s="2" t="s">
        <v>0</v>
      </c>
      <c r="T3" s="3" t="s">
        <v>1</v>
      </c>
      <c r="U3" s="3" t="s">
        <v>2</v>
      </c>
      <c r="V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C3" s="2" t="s">
        <v>0</v>
      </c>
      <c r="AD3" s="3" t="s">
        <v>1</v>
      </c>
      <c r="AE3" s="3" t="s">
        <v>2</v>
      </c>
      <c r="AF3" s="6" t="s">
        <v>3</v>
      </c>
      <c r="AH3" s="2" t="s">
        <v>0</v>
      </c>
      <c r="AI3" s="3" t="s">
        <v>1</v>
      </c>
      <c r="AJ3" s="3" t="s">
        <v>2</v>
      </c>
      <c r="AK3" s="6" t="s">
        <v>3</v>
      </c>
      <c r="AM3" s="2" t="s">
        <v>0</v>
      </c>
      <c r="AN3" s="3" t="s">
        <v>1</v>
      </c>
      <c r="AO3" s="3" t="s">
        <v>2</v>
      </c>
      <c r="AP3" s="6" t="s">
        <v>3</v>
      </c>
      <c r="AR3" s="2" t="s">
        <v>0</v>
      </c>
      <c r="AS3" s="3" t="s">
        <v>1</v>
      </c>
      <c r="AT3" s="3" t="s">
        <v>2</v>
      </c>
      <c r="AU3" s="6" t="s">
        <v>3</v>
      </c>
      <c r="AW3" s="2" t="s">
        <v>0</v>
      </c>
      <c r="AX3" s="3" t="s">
        <v>1</v>
      </c>
      <c r="AY3" s="3" t="s">
        <v>2</v>
      </c>
      <c r="AZ3" s="6" t="s">
        <v>3</v>
      </c>
      <c r="BB3" s="2" t="s">
        <v>0</v>
      </c>
      <c r="BC3" s="3" t="s">
        <v>1</v>
      </c>
      <c r="BD3" s="3" t="s">
        <v>2</v>
      </c>
      <c r="BE3" s="6" t="s">
        <v>3</v>
      </c>
      <c r="BG3" s="2" t="s">
        <v>0</v>
      </c>
      <c r="BH3" s="3" t="s">
        <v>1</v>
      </c>
      <c r="BI3" s="3" t="s">
        <v>2</v>
      </c>
      <c r="BJ3" s="6" t="s">
        <v>3</v>
      </c>
      <c r="BL3" s="2" t="s">
        <v>0</v>
      </c>
      <c r="BM3" s="3" t="s">
        <v>1</v>
      </c>
      <c r="BN3" s="3" t="s">
        <v>2</v>
      </c>
      <c r="BO3" s="6" t="s">
        <v>3</v>
      </c>
      <c r="BQ3" s="2" t="s">
        <v>0</v>
      </c>
      <c r="BR3" s="3" t="s">
        <v>1</v>
      </c>
      <c r="BS3" s="3" t="s">
        <v>2</v>
      </c>
      <c r="BT3" s="6" t="s">
        <v>3</v>
      </c>
      <c r="BV3" s="2" t="s">
        <v>0</v>
      </c>
      <c r="BW3" s="3" t="s">
        <v>1</v>
      </c>
      <c r="BX3" s="3" t="s">
        <v>2</v>
      </c>
      <c r="BY3" s="6" t="s">
        <v>3</v>
      </c>
      <c r="CA3" s="2" t="s">
        <v>0</v>
      </c>
      <c r="CB3" s="3" t="s">
        <v>1</v>
      </c>
      <c r="CC3" s="3" t="s">
        <v>2</v>
      </c>
      <c r="CD3" s="6" t="s">
        <v>3</v>
      </c>
      <c r="CF3" s="2" t="s">
        <v>0</v>
      </c>
      <c r="CG3" s="3" t="s">
        <v>1</v>
      </c>
      <c r="CH3" s="3" t="s">
        <v>2</v>
      </c>
      <c r="CI3" s="6" t="s">
        <v>3</v>
      </c>
      <c r="CK3" s="2" t="s">
        <v>0</v>
      </c>
      <c r="CL3" s="3" t="s">
        <v>1</v>
      </c>
      <c r="CM3" s="3" t="s">
        <v>2</v>
      </c>
      <c r="CN3" s="6" t="s">
        <v>3</v>
      </c>
      <c r="CP3" s="2" t="s">
        <v>0</v>
      </c>
      <c r="CQ3" s="3" t="s">
        <v>1</v>
      </c>
      <c r="CR3" s="3" t="s">
        <v>2</v>
      </c>
      <c r="CS3" s="6" t="s">
        <v>3</v>
      </c>
      <c r="CU3" s="2" t="s">
        <v>0</v>
      </c>
      <c r="CV3" s="3" t="s">
        <v>1</v>
      </c>
      <c r="CW3" s="3" t="s">
        <v>2</v>
      </c>
      <c r="CX3" s="6" t="s">
        <v>3</v>
      </c>
      <c r="CZ3" s="2" t="s">
        <v>0</v>
      </c>
      <c r="DA3" s="3" t="s">
        <v>1</v>
      </c>
      <c r="DB3" s="3" t="s">
        <v>2</v>
      </c>
      <c r="DC3" s="6" t="s">
        <v>3</v>
      </c>
      <c r="DE3" s="2" t="s">
        <v>0</v>
      </c>
      <c r="DF3" s="3" t="s">
        <v>1</v>
      </c>
      <c r="DG3" s="3" t="s">
        <v>2</v>
      </c>
      <c r="DH3" s="6" t="s">
        <v>3</v>
      </c>
      <c r="DJ3" s="2" t="s">
        <v>0</v>
      </c>
      <c r="DK3" s="3" t="s">
        <v>1</v>
      </c>
      <c r="DL3" s="3" t="s">
        <v>2</v>
      </c>
      <c r="DM3" s="6" t="s">
        <v>3</v>
      </c>
      <c r="DO3" s="2" t="s">
        <v>0</v>
      </c>
      <c r="DP3" s="3" t="s">
        <v>1</v>
      </c>
      <c r="DQ3" s="3" t="s">
        <v>2</v>
      </c>
      <c r="DR3" s="6" t="s">
        <v>3</v>
      </c>
      <c r="DT3" s="2" t="s">
        <v>0</v>
      </c>
      <c r="DU3" s="3" t="s">
        <v>1</v>
      </c>
      <c r="DV3" s="3" t="s">
        <v>2</v>
      </c>
      <c r="DW3" s="6" t="s">
        <v>3</v>
      </c>
      <c r="DY3" s="2" t="s">
        <v>0</v>
      </c>
      <c r="DZ3" s="3" t="s">
        <v>1</v>
      </c>
      <c r="EA3" s="3" t="s">
        <v>2</v>
      </c>
      <c r="EB3" s="6" t="s">
        <v>3</v>
      </c>
      <c r="ED3" s="2" t="s">
        <v>0</v>
      </c>
      <c r="EE3" s="3" t="s">
        <v>1</v>
      </c>
      <c r="EF3" s="3" t="s">
        <v>2</v>
      </c>
      <c r="EG3" s="6" t="s">
        <v>3</v>
      </c>
      <c r="EI3" s="2" t="s">
        <v>0</v>
      </c>
      <c r="EJ3" s="3" t="s">
        <v>1</v>
      </c>
      <c r="EK3" s="3" t="s">
        <v>2</v>
      </c>
      <c r="EL3" s="6" t="s">
        <v>3</v>
      </c>
      <c r="EN3" s="2" t="s">
        <v>0</v>
      </c>
      <c r="EO3" s="3" t="s">
        <v>1</v>
      </c>
      <c r="EP3" s="3" t="s">
        <v>2</v>
      </c>
      <c r="EQ3" s="6" t="s">
        <v>3</v>
      </c>
      <c r="ES3" s="2" t="s">
        <v>0</v>
      </c>
      <c r="ET3" s="3" t="s">
        <v>1</v>
      </c>
      <c r="EU3" s="3" t="s">
        <v>2</v>
      </c>
      <c r="EV3" s="6" t="s">
        <v>3</v>
      </c>
      <c r="EX3" s="2" t="s">
        <v>0</v>
      </c>
      <c r="EY3" s="3" t="s">
        <v>1</v>
      </c>
      <c r="EZ3" s="3" t="s">
        <v>2</v>
      </c>
      <c r="FA3" s="6" t="s">
        <v>3</v>
      </c>
      <c r="FC3" s="2" t="s">
        <v>0</v>
      </c>
      <c r="FD3" s="3" t="s">
        <v>1</v>
      </c>
      <c r="FE3" s="3" t="s">
        <v>2</v>
      </c>
      <c r="FF3" s="6" t="s">
        <v>3</v>
      </c>
      <c r="FH3" s="2" t="s">
        <v>0</v>
      </c>
      <c r="FI3" s="3" t="s">
        <v>1</v>
      </c>
      <c r="FJ3" s="3" t="s">
        <v>2</v>
      </c>
      <c r="FK3" s="6" t="s">
        <v>3</v>
      </c>
      <c r="FM3" s="2" t="s">
        <v>0</v>
      </c>
      <c r="FN3" s="3" t="s">
        <v>1</v>
      </c>
      <c r="FO3" s="3" t="s">
        <v>2</v>
      </c>
      <c r="FP3" s="6" t="s">
        <v>3</v>
      </c>
      <c r="FR3" s="2" t="s">
        <v>0</v>
      </c>
      <c r="FS3" s="3" t="s">
        <v>1</v>
      </c>
      <c r="FT3" s="3" t="s">
        <v>2</v>
      </c>
      <c r="FU3" s="6" t="s">
        <v>3</v>
      </c>
      <c r="FW3" s="2" t="s">
        <v>0</v>
      </c>
      <c r="FX3" s="3" t="s">
        <v>1</v>
      </c>
      <c r="FY3" s="3" t="s">
        <v>2</v>
      </c>
      <c r="FZ3" s="6" t="s">
        <v>3</v>
      </c>
      <c r="GB3" s="2" t="s">
        <v>0</v>
      </c>
      <c r="GC3" s="3" t="s">
        <v>1</v>
      </c>
      <c r="GD3" s="3" t="s">
        <v>2</v>
      </c>
      <c r="GE3" s="6" t="s">
        <v>3</v>
      </c>
      <c r="GG3" s="2" t="s">
        <v>0</v>
      </c>
      <c r="GH3" s="3" t="s">
        <v>1</v>
      </c>
      <c r="GI3" s="3" t="s">
        <v>2</v>
      </c>
      <c r="GJ3" s="6" t="s">
        <v>3</v>
      </c>
      <c r="GL3" s="2" t="s">
        <v>0</v>
      </c>
      <c r="GM3" s="3" t="s">
        <v>1</v>
      </c>
      <c r="GN3" s="3" t="s">
        <v>2</v>
      </c>
      <c r="GO3" s="6" t="s">
        <v>3</v>
      </c>
      <c r="GQ3" s="2" t="s">
        <v>0</v>
      </c>
      <c r="GR3" s="3" t="s">
        <v>1</v>
      </c>
      <c r="GS3" s="3" t="s">
        <v>2</v>
      </c>
      <c r="GT3" s="6" t="s">
        <v>3</v>
      </c>
      <c r="GV3" s="2" t="s">
        <v>0</v>
      </c>
      <c r="GW3" s="3" t="s">
        <v>1</v>
      </c>
      <c r="GX3" s="3" t="s">
        <v>2</v>
      </c>
      <c r="GY3" s="6" t="s">
        <v>3</v>
      </c>
      <c r="HA3" s="2" t="s">
        <v>0</v>
      </c>
      <c r="HB3" s="3" t="s">
        <v>1</v>
      </c>
      <c r="HC3" s="3" t="s">
        <v>2</v>
      </c>
      <c r="HD3" s="6" t="s">
        <v>3</v>
      </c>
      <c r="HF3" s="2" t="s">
        <v>0</v>
      </c>
      <c r="HG3" s="3" t="s">
        <v>1</v>
      </c>
      <c r="HH3" s="3" t="s">
        <v>2</v>
      </c>
      <c r="HI3" s="6" t="s">
        <v>3</v>
      </c>
      <c r="HK3" s="2" t="s">
        <v>0</v>
      </c>
      <c r="HL3" s="3" t="s">
        <v>1</v>
      </c>
      <c r="HM3" s="3" t="s">
        <v>2</v>
      </c>
      <c r="HN3" s="6" t="s">
        <v>3</v>
      </c>
      <c r="HP3" s="2" t="s">
        <v>0</v>
      </c>
      <c r="HQ3" s="3" t="s">
        <v>1</v>
      </c>
      <c r="HR3" s="3" t="s">
        <v>2</v>
      </c>
      <c r="HS3" s="6" t="s">
        <v>3</v>
      </c>
      <c r="HU3" s="2" t="s">
        <v>0</v>
      </c>
      <c r="HV3" s="3" t="s">
        <v>1</v>
      </c>
      <c r="HW3" s="3" t="s">
        <v>2</v>
      </c>
      <c r="HX3" s="6" t="s">
        <v>3</v>
      </c>
      <c r="HZ3" s="2" t="s">
        <v>0</v>
      </c>
      <c r="IA3" s="3" t="s">
        <v>1</v>
      </c>
      <c r="IB3" s="3" t="s">
        <v>2</v>
      </c>
      <c r="IC3" s="6" t="s">
        <v>3</v>
      </c>
      <c r="IE3" s="2" t="s">
        <v>0</v>
      </c>
      <c r="IF3" s="3" t="s">
        <v>1</v>
      </c>
      <c r="IG3" s="3" t="s">
        <v>2</v>
      </c>
      <c r="IH3" s="6" t="s">
        <v>3</v>
      </c>
      <c r="IJ3" s="2" t="s">
        <v>0</v>
      </c>
      <c r="IK3" s="3" t="s">
        <v>1</v>
      </c>
      <c r="IL3" s="3" t="s">
        <v>2</v>
      </c>
      <c r="IM3" s="6" t="s">
        <v>3</v>
      </c>
      <c r="IO3" s="2" t="s">
        <v>0</v>
      </c>
      <c r="IP3" s="3" t="s">
        <v>1</v>
      </c>
      <c r="IQ3" s="3" t="s">
        <v>2</v>
      </c>
      <c r="IR3" s="6" t="s">
        <v>3</v>
      </c>
      <c r="IT3" s="2" t="s">
        <v>0</v>
      </c>
      <c r="IU3" s="3" t="s">
        <v>1</v>
      </c>
      <c r="IV3" s="3" t="s">
        <v>2</v>
      </c>
      <c r="IW3" s="6" t="s">
        <v>3</v>
      </c>
      <c r="IY3" s="2" t="s">
        <v>0</v>
      </c>
      <c r="IZ3" s="3" t="s">
        <v>1</v>
      </c>
      <c r="JA3" s="3" t="s">
        <v>2</v>
      </c>
      <c r="JB3" s="6" t="s">
        <v>3</v>
      </c>
      <c r="JD3" s="2" t="s">
        <v>0</v>
      </c>
      <c r="JE3" s="3" t="s">
        <v>1</v>
      </c>
      <c r="JF3" s="3" t="s">
        <v>2</v>
      </c>
      <c r="JG3" s="6" t="s">
        <v>3</v>
      </c>
      <c r="JI3" s="2" t="s">
        <v>0</v>
      </c>
      <c r="JJ3" s="3" t="s">
        <v>1</v>
      </c>
      <c r="JK3" s="3" t="s">
        <v>2</v>
      </c>
      <c r="JL3" s="6" t="s">
        <v>3</v>
      </c>
      <c r="JN3" s="2" t="s">
        <v>0</v>
      </c>
      <c r="JO3" s="3" t="s">
        <v>1</v>
      </c>
      <c r="JP3" s="3" t="s">
        <v>2</v>
      </c>
      <c r="JQ3" s="6" t="s">
        <v>3</v>
      </c>
      <c r="JS3" s="2" t="s">
        <v>0</v>
      </c>
      <c r="JT3" s="3" t="s">
        <v>1</v>
      </c>
      <c r="JU3" s="3" t="s">
        <v>2</v>
      </c>
      <c r="JV3" s="6" t="s">
        <v>3</v>
      </c>
      <c r="JX3" s="2" t="s">
        <v>0</v>
      </c>
      <c r="JY3" s="3" t="s">
        <v>1</v>
      </c>
      <c r="JZ3" s="3" t="s">
        <v>2</v>
      </c>
      <c r="KA3" s="6" t="s">
        <v>3</v>
      </c>
      <c r="KC3" s="2" t="s">
        <v>0</v>
      </c>
      <c r="KD3" s="3" t="s">
        <v>1</v>
      </c>
      <c r="KE3" s="3" t="s">
        <v>2</v>
      </c>
      <c r="KF3" s="6" t="s">
        <v>3</v>
      </c>
      <c r="KH3" s="2" t="s">
        <v>0</v>
      </c>
      <c r="KI3" s="3" t="s">
        <v>1</v>
      </c>
      <c r="KJ3" s="3" t="s">
        <v>2</v>
      </c>
      <c r="KK3" s="6" t="s">
        <v>3</v>
      </c>
      <c r="KM3" s="2" t="s">
        <v>0</v>
      </c>
      <c r="KN3" s="3" t="s">
        <v>1</v>
      </c>
      <c r="KO3" s="3" t="s">
        <v>2</v>
      </c>
      <c r="KP3" s="6" t="s">
        <v>3</v>
      </c>
      <c r="KR3" s="2" t="s">
        <v>0</v>
      </c>
      <c r="KS3" s="3" t="s">
        <v>1</v>
      </c>
      <c r="KT3" s="3" t="s">
        <v>2</v>
      </c>
      <c r="KU3" s="6" t="s">
        <v>3</v>
      </c>
      <c r="KW3" s="2" t="s">
        <v>0</v>
      </c>
      <c r="KX3" s="3" t="s">
        <v>1</v>
      </c>
      <c r="KY3" s="3" t="s">
        <v>2</v>
      </c>
      <c r="KZ3" s="6" t="s">
        <v>3</v>
      </c>
      <c r="LB3" s="2" t="s">
        <v>0</v>
      </c>
      <c r="LC3" s="3" t="s">
        <v>1</v>
      </c>
      <c r="LD3" s="3" t="s">
        <v>2</v>
      </c>
      <c r="LE3" s="6" t="s">
        <v>3</v>
      </c>
      <c r="LG3" s="2" t="s">
        <v>0</v>
      </c>
      <c r="LH3" s="3" t="s">
        <v>1</v>
      </c>
      <c r="LI3" s="3" t="s">
        <v>2</v>
      </c>
      <c r="LJ3" s="6" t="s">
        <v>3</v>
      </c>
      <c r="LL3" s="2" t="s">
        <v>0</v>
      </c>
      <c r="LM3" s="3" t="s">
        <v>1</v>
      </c>
      <c r="LN3" s="3" t="s">
        <v>2</v>
      </c>
      <c r="LO3" s="6" t="s">
        <v>3</v>
      </c>
      <c r="LQ3" s="2" t="s">
        <v>0</v>
      </c>
      <c r="LR3" s="3" t="s">
        <v>1</v>
      </c>
      <c r="LS3" s="3" t="s">
        <v>2</v>
      </c>
      <c r="LT3" s="6" t="s">
        <v>3</v>
      </c>
      <c r="LV3" s="2" t="s">
        <v>0</v>
      </c>
      <c r="LW3" s="3" t="s">
        <v>1</v>
      </c>
      <c r="LX3" s="3" t="s">
        <v>2</v>
      </c>
      <c r="LY3" s="6" t="s">
        <v>3</v>
      </c>
      <c r="MA3" s="2" t="s">
        <v>0</v>
      </c>
      <c r="MB3" s="3" t="s">
        <v>1</v>
      </c>
      <c r="MC3" s="3" t="s">
        <v>2</v>
      </c>
      <c r="MD3" s="6" t="s">
        <v>3</v>
      </c>
      <c r="MF3" s="2" t="s">
        <v>0</v>
      </c>
      <c r="MG3" s="3" t="s">
        <v>1</v>
      </c>
      <c r="MH3" s="3" t="s">
        <v>2</v>
      </c>
      <c r="MI3" s="6" t="s">
        <v>3</v>
      </c>
      <c r="MK3" s="2" t="s">
        <v>0</v>
      </c>
      <c r="ML3" s="3" t="s">
        <v>1</v>
      </c>
      <c r="MM3" s="3" t="s">
        <v>2</v>
      </c>
      <c r="MN3" s="6" t="s">
        <v>3</v>
      </c>
      <c r="MP3" s="2" t="s">
        <v>0</v>
      </c>
      <c r="MQ3" s="3" t="s">
        <v>1</v>
      </c>
      <c r="MR3" s="3" t="s">
        <v>2</v>
      </c>
      <c r="MS3" s="6" t="s">
        <v>3</v>
      </c>
      <c r="MU3" s="2" t="s">
        <v>0</v>
      </c>
      <c r="MV3" s="3" t="s">
        <v>1</v>
      </c>
      <c r="MW3" s="3" t="s">
        <v>2</v>
      </c>
      <c r="MX3" s="6" t="s">
        <v>3</v>
      </c>
      <c r="MZ3" s="2" t="s">
        <v>0</v>
      </c>
      <c r="NA3" s="3" t="s">
        <v>1</v>
      </c>
      <c r="NB3" s="3" t="s">
        <v>2</v>
      </c>
      <c r="NC3" s="6" t="s">
        <v>3</v>
      </c>
      <c r="NE3" s="2" t="s">
        <v>0</v>
      </c>
      <c r="NF3" s="3" t="s">
        <v>1</v>
      </c>
      <c r="NG3" s="3" t="s">
        <v>2</v>
      </c>
      <c r="NH3" s="6" t="s">
        <v>3</v>
      </c>
      <c r="NJ3" s="2" t="s">
        <v>0</v>
      </c>
      <c r="NK3" s="3" t="s">
        <v>1</v>
      </c>
      <c r="NL3" s="3" t="s">
        <v>2</v>
      </c>
      <c r="NM3" s="6" t="s">
        <v>3</v>
      </c>
      <c r="NO3" s="2" t="s">
        <v>0</v>
      </c>
      <c r="NP3" s="3" t="s">
        <v>1</v>
      </c>
      <c r="NQ3" s="3" t="s">
        <v>2</v>
      </c>
      <c r="NR3" s="6" t="s">
        <v>3</v>
      </c>
      <c r="NT3" s="2" t="s">
        <v>0</v>
      </c>
      <c r="NU3" s="3" t="s">
        <v>1</v>
      </c>
      <c r="NV3" s="3" t="s">
        <v>2</v>
      </c>
      <c r="NW3" s="6" t="s">
        <v>3</v>
      </c>
      <c r="NY3" s="2" t="s">
        <v>0</v>
      </c>
      <c r="NZ3" s="3" t="s">
        <v>1</v>
      </c>
      <c r="OA3" s="3" t="s">
        <v>2</v>
      </c>
      <c r="OB3" s="6" t="s">
        <v>3</v>
      </c>
      <c r="OD3" s="2" t="s">
        <v>0</v>
      </c>
      <c r="OE3" s="3" t="s">
        <v>1</v>
      </c>
      <c r="OF3" s="3" t="s">
        <v>2</v>
      </c>
      <c r="OG3" s="6" t="s">
        <v>3</v>
      </c>
      <c r="OI3" s="2" t="s">
        <v>0</v>
      </c>
      <c r="OJ3" s="3" t="s">
        <v>1</v>
      </c>
      <c r="OK3" s="3" t="s">
        <v>2</v>
      </c>
      <c r="OL3" s="6" t="s">
        <v>3</v>
      </c>
      <c r="ON3" s="2" t="s">
        <v>0</v>
      </c>
      <c r="OO3" s="3" t="s">
        <v>1</v>
      </c>
      <c r="OP3" s="3" t="s">
        <v>2</v>
      </c>
      <c r="OQ3" s="6" t="s">
        <v>3</v>
      </c>
      <c r="OS3" s="2" t="s">
        <v>0</v>
      </c>
      <c r="OT3" s="3" t="s">
        <v>1</v>
      </c>
      <c r="OU3" s="3" t="s">
        <v>2</v>
      </c>
      <c r="OV3" s="6" t="s">
        <v>3</v>
      </c>
      <c r="OX3" s="2" t="s">
        <v>0</v>
      </c>
      <c r="OY3" s="3" t="s">
        <v>1</v>
      </c>
      <c r="OZ3" s="3" t="s">
        <v>2</v>
      </c>
      <c r="PA3" s="6" t="s">
        <v>3</v>
      </c>
      <c r="PC3" s="2" t="s">
        <v>0</v>
      </c>
      <c r="PD3" s="3" t="s">
        <v>1</v>
      </c>
      <c r="PE3" s="3" t="s">
        <v>2</v>
      </c>
      <c r="PF3" s="6" t="s">
        <v>3</v>
      </c>
      <c r="PH3" s="2" t="s">
        <v>0</v>
      </c>
      <c r="PI3" s="3" t="s">
        <v>1</v>
      </c>
      <c r="PJ3" s="3" t="s">
        <v>2</v>
      </c>
      <c r="PK3" s="6" t="s">
        <v>3</v>
      </c>
    </row>
    <row r="4" spans="1:427" ht="31.5" customHeight="1" x14ac:dyDescent="0.25">
      <c r="A4" s="8">
        <v>42583</v>
      </c>
      <c r="B4" s="8">
        <v>42584</v>
      </c>
      <c r="C4" s="16">
        <v>7.8739856944084163</v>
      </c>
      <c r="D4" s="7">
        <f>_xll.PIAdvCalcDat("\\CEDPI\SEMPRA_MSR1:EDCINV"&amp;$D$2&amp;""&amp;D$3&amp;"DAYKWH.UNIT1@NET1",Overall!$A$4,Overall!$B$4,"1d","total","time-weighted",0,1,0,"")</f>
        <v>1841.9363135678313</v>
      </c>
      <c r="E4" s="9">
        <f>_xll.PIAdvCalcDat("\\CEDPI\SEMPRA_MSR1:EDCINV"&amp;$D$2&amp;""&amp;E$3&amp;"DAYKWH.UNIT1@NET1",Overall!$A$4,Overall!$B$4,"1d","total","time-weighted",0,1,0,"")</f>
        <v>1813.4011907206259</v>
      </c>
      <c r="F4" s="9">
        <f>_xll.PIAdvCalcDat("\\CEDPI\SEMPRA_MSR1:EDCINV"&amp;$D$2&amp;""&amp;F$3&amp;"DAYKWH.UNIT1@NET1",Overall!$A$4,Overall!$B$4,"1d","total","time-weighted",0,1,0,"")</f>
        <v>1821.3388129860029</v>
      </c>
      <c r="G4" s="9">
        <f>_xll.PIAdvCalcDat("\\CEDPI\SEMPRA_MSR1:EDCINV"&amp;$D$2&amp;""&amp;G$3&amp;"DAYKWH.UNIT1@NET1",Overall!$A$4,Overall!$B$4,"1d","total","time-weighted",0,1,0,"")</f>
        <v>1891.3167744973596</v>
      </c>
      <c r="H4" s="7"/>
      <c r="I4" s="10">
        <f>_xll.PIAdvCalcDat("\\CEDPI\SEMPRA_MSR1:EDCINV"&amp;I$2&amp;""&amp;I$3&amp;"DAYKWH.UNIT1@NET1",Overall!$A$4,Overall!$B$4,"1d","total","time-weighted",0,1,0,"")</f>
        <v>1832.9741274656785</v>
      </c>
      <c r="J4" s="11">
        <f>_xll.PIAdvCalcDat("\\CEDPI\SEMPRA_MSR1:EDCINV"&amp;I$2&amp;""&amp;J$3&amp;"DAYKWH.UNIT1@NET1",Overall!$A$4,Overall!$B$4,"1d","total","time-weighted",0,1,0,"")</f>
        <v>1779.2444120924315</v>
      </c>
      <c r="K4" s="11">
        <f>_xll.PIAdvCalcDat("\\CEDPI\SEMPRA_MSR1:EDCINV"&amp;I$2&amp;""&amp;K$3&amp;"DAYKWH.UNIT1@NET1",Overall!$A$4,Overall!$B$4,"1d","total","time-weighted",0,1,0,"")</f>
        <v>1785.4043808553115</v>
      </c>
      <c r="L4" s="12">
        <f>_xll.PIAdvCalcDat("\\CEDPI\SEMPRA_MSR1:EDCINV"&amp;I$2&amp;""&amp;L$3&amp;"DAYKWH.UNIT1@NET1",Overall!$A$4,Overall!$B$4,"1d","total","time-weighted",0,1,0,"")</f>
        <v>1837.4147177662533</v>
      </c>
      <c r="N4" s="10">
        <f>_xll.PIAdvCalcDat("\\CEDPI\SEMPRA_MSR1:EDCINV"&amp;N$2&amp;""&amp;N$3&amp;"DAYKWH.UNIT1@NET1",Overall!$A$4,Overall!$B$4,"1d","total","time-weighted",0,1,0,"")</f>
        <v>1869.5284627564145</v>
      </c>
      <c r="O4" s="11">
        <f>_xll.PIAdvCalcDat("\\CEDPI\SEMPRA_MSR1:EDCINV"&amp;N$2&amp;""&amp;O$3&amp;"DAYKWH.UNIT1@NET1",Overall!$A$4,Overall!$B$4,"1d","total","time-weighted",0,1,0,"")</f>
        <v>1764.0863404441313</v>
      </c>
      <c r="P4" s="11">
        <f>_xll.PIAdvCalcDat("\\CEDPI\SEMPRA_MSR1:EDCINV"&amp;N$2&amp;""&amp;P$3&amp;"DAYKWH.UNIT1@NET1",Overall!$A$4,Overall!$B$4,"1d","total","time-weighted",0,1,0,"")</f>
        <v>1764.4684618725428</v>
      </c>
      <c r="Q4" s="12">
        <f>_xll.PIAdvCalcDat("\\CEDPI\SEMPRA_MSR1:EDCINV"&amp;N$2&amp;""&amp;Q$3&amp;"DAYKWH.UNIT1@NET1",Overall!$A$4,Overall!$B$4,"1d","total","time-weighted",0,1,0,"")</f>
        <v>1817.3446614919005</v>
      </c>
      <c r="S4" s="10">
        <f>_xll.PIAdvCalcDat("\\CEDPI\SEMPRA_MSR1:EDCINV"&amp;S$2&amp;""&amp;S$3&amp;"DAYKWH.UNIT1@NET1",Overall!$A$4,Overall!$B$4,"1d","total","time-weighted",0,1,0,"")</f>
        <v>1818.3308043678535</v>
      </c>
      <c r="T4" s="11">
        <f>_xll.PIAdvCalcDat("\\CEDPI\SEMPRA_MSR1:EDCINV"&amp;S$2&amp;""&amp;T$3&amp;"DAYKWH.UNIT1@NET1",Overall!$A$4,Overall!$B$4,"1d","total","time-weighted",0,1,0,"")</f>
        <v>1765.5063518697393</v>
      </c>
      <c r="U4" s="11">
        <f>_xll.PIAdvCalcDat("\\CEDPI\SEMPRA_MSR1:EDCINV"&amp;S$2&amp;""&amp;U$3&amp;"DAYKWH.UNIT1@NET1",Overall!$A$4,Overall!$B$4,"1d","total","time-weighted",0,1,0,"")</f>
        <v>1762.4693388331607</v>
      </c>
      <c r="V4" s="12">
        <f>_xll.PIAdvCalcDat("\\CEDPI\SEMPRA_MSR1:EDCINV"&amp;S$2&amp;""&amp;V$3&amp;"DAYKWH.UNIT1@NET1",Overall!$A$4,Overall!$B$4,"1d","total","time-weighted",0,1,0,"")</f>
        <v>1819.1847594459734</v>
      </c>
      <c r="X4" s="10">
        <f>_xll.PIAdvCalcDat("\\CEDPI\SEMPRA_MSR1:EDCINV"&amp;X$2&amp;""&amp;X$3&amp;"DAYKWH.UNIT1@NET1",Overall!$A$4,Overall!$B$4,"1d","total","time-weighted",0,1,0,"")</f>
        <v>1824.2094320263991</v>
      </c>
      <c r="Y4" s="11">
        <f>_xll.PIAdvCalcDat("\\CEDPI\SEMPRA_MSR1:EDCINV"&amp;X$2&amp;""&amp;Y$3&amp;"DAYKWH.UNIT1@NET1",Overall!$A$4,Overall!$B$4,"1d","total","time-weighted",0,1,0,"")</f>
        <v>1764.9792942923771</v>
      </c>
      <c r="Z4" s="11">
        <f>_xll.PIAdvCalcDat("\\CEDPI\SEMPRA_MSR1:EDCINV"&amp;X$2&amp;""&amp;Z$3&amp;"DAYKWH.UNIT1@NET1",Overall!$A$4,Overall!$B$4,"1d","total","time-weighted",0,1,0,"")</f>
        <v>1778.4139494963754</v>
      </c>
      <c r="AA4" s="12">
        <f>_xll.PIAdvCalcDat("\\CEDPI\SEMPRA_MSR1:EDCINV"&amp;X$2&amp;""&amp;AA$3&amp;"DAYKWH.UNIT1@NET1",Overall!$A$4,Overall!$B$4,"1d","total","time-weighted",0,1,0,"")</f>
        <v>1809.8788738735018</v>
      </c>
      <c r="AC4" s="10">
        <f>_xll.PIAdvCalcDat("\\CEDPI\SEMPRA_MSR1:EDCINV"&amp;AC$2&amp;""&amp;AC$3&amp;"DAYKWH.UNIT1@NET1",Overall!$A$4,Overall!$B$4,"1d","total","time-weighted",0,1,0,"")</f>
        <v>1828.2300796730649</v>
      </c>
      <c r="AD4" s="11">
        <f>_xll.PIAdvCalcDat("\\CEDPI\SEMPRA_MSR1:EDCINV"&amp;AC$2&amp;""&amp;AD$3&amp;"DAYKWH.UNIT1@NET1",Overall!$A$4,Overall!$B$4,"1d","total","time-weighted",0,1,0,"")</f>
        <v>1766.677061355469</v>
      </c>
      <c r="AE4" s="11">
        <f>_xll.PIAdvCalcDat("\\CEDPI\SEMPRA_MSR1:EDCINV"&amp;AC$2&amp;""&amp;AE$3&amp;"DAYKWH.UNIT1@NET1",Overall!$A$4,Overall!$B$4,"1d","total","time-weighted",0,1,0,"")</f>
        <v>1756.6842348161429</v>
      </c>
      <c r="AF4" s="12">
        <f>_xll.PIAdvCalcDat("\\CEDPI\SEMPRA_MSR1:EDCINV"&amp;AC$2&amp;""&amp;AF$3&amp;"DAYKWH.UNIT1@NET1",Overall!$A$4,Overall!$B$4,"1d","total","time-weighted",0,1,0,"")</f>
        <v>1817.3946948817788</v>
      </c>
      <c r="AH4" s="10">
        <f>_xll.PIAdvCalcDat("\\CEDPI\SEMPRA_MSR1:EDCINV"&amp;AH$2&amp;""&amp;AH$3&amp;"DAYKWH.UNIT1@NET1",Overall!$A$4,Overall!$B$4,"1d","total","time-weighted",0,1,0,"")</f>
        <v>1819.821121890564</v>
      </c>
      <c r="AI4" s="11">
        <f>_xll.PIAdvCalcDat("\\CEDPI\SEMPRA_MSR1:EDCINV"&amp;AH$2&amp;""&amp;AI$3&amp;"DAYKWH.UNIT1@NET1",Overall!$A$4,Overall!$B$4,"1d","total","time-weighted",0,1,0,"")</f>
        <v>1762.2521264103584</v>
      </c>
      <c r="AJ4" s="11">
        <f>_xll.PIAdvCalcDat("\\CEDPI\SEMPRA_MSR1:EDCINV"&amp;AH$2&amp;""&amp;AJ$3&amp;"DAYKWH.UNIT1@NET1",Overall!$A$4,Overall!$B$4,"1d","total","time-weighted",0,1,0,"")</f>
        <v>1761.7900277135764</v>
      </c>
      <c r="AK4" s="12">
        <f>_xll.PIAdvCalcDat("\\CEDPI\SEMPRA_MSR1:EDCINV"&amp;AH$2&amp;""&amp;AK$3&amp;"DAYKWH.UNIT1@NET1",Overall!$A$4,Overall!$B$4,"1d","total","time-weighted",0,1,0,"")</f>
        <v>1834.3806867915553</v>
      </c>
      <c r="AM4" s="10">
        <f>_xll.PIAdvCalcDat("\\CEDPI\SEMPRA_MSR1:EDCINV"&amp;AM$2&amp;""&amp;AM$3&amp;"DAYKWH.UNIT1@NET1",Overall!$A$4,Overall!$B$4,"1d","total","time-weighted",0,1,0,"")</f>
        <v>1820.468674799951</v>
      </c>
      <c r="AN4" s="11">
        <f>_xll.PIAdvCalcDat("\\CEDPI\SEMPRA_MSR1:EDCINV"&amp;AM$2&amp;""&amp;AN$3&amp;"DAYKWH.UNIT1@NET1",Overall!$A$4,Overall!$B$4,"1d","total","time-weighted",0,1,0,"")</f>
        <v>1767.3558236322924</v>
      </c>
      <c r="AO4" s="11">
        <f>_xll.PIAdvCalcDat("\\CEDPI\SEMPRA_MSR1:EDCINV"&amp;AM$2&amp;""&amp;AO$3&amp;"DAYKWH.UNIT1@NET1",Overall!$A$4,Overall!$B$4,"1d","total","time-weighted",0,1,0,"")</f>
        <v>1763.7589623518659</v>
      </c>
      <c r="AP4" s="12">
        <f>_xll.PIAdvCalcDat("\\CEDPI\SEMPRA_MSR1:EDCINV"&amp;AM$2&amp;""&amp;AP$3&amp;"DAYKWH.UNIT1@NET1",Overall!$A$4,Overall!$B$4,"1d","total","time-weighted",0,1,0,"")</f>
        <v>1801.2991963187033</v>
      </c>
      <c r="AR4" s="10">
        <f>_xll.PIAdvCalcDat("\\CEDPI\SEMPRA_MSR1:EDCINV"&amp;AR$2&amp;""&amp;AR$3&amp;"DAYKWH.UNIT1@NET1",Overall!$A$4,Overall!$B$4,"1d","total","time-weighted",0,1,0,"")</f>
        <v>1820.271240430144</v>
      </c>
      <c r="AS4" s="11">
        <f>_xll.PIAdvCalcDat("\\CEDPI\SEMPRA_MSR1:EDCINV"&amp;AR$2&amp;""&amp;AS$3&amp;"DAYKWH.UNIT1@NET1",Overall!$A$4,Overall!$B$4,"1d","total","time-weighted",0,1,0,"")</f>
        <v>1748.2100894948974</v>
      </c>
      <c r="AT4" s="11">
        <f>_xll.PIAdvCalcDat("\\CEDPI\SEMPRA_MSR1:EDCINV"&amp;AR$2&amp;""&amp;AT$3&amp;"DAYKWH.UNIT1@NET1",Overall!$A$4,Overall!$B$4,"1d","total","time-weighted",0,1,0,"")</f>
        <v>1761.1061926930774</v>
      </c>
      <c r="AU4" s="12">
        <f>_xll.PIAdvCalcDat("\\CEDPI\SEMPRA_MSR1:EDCINV"&amp;AR$2&amp;""&amp;AU$3&amp;"DAYKWH.UNIT1@NET1",Overall!$A$4,Overall!$B$4,"1d","total","time-weighted",0,1,0,"")</f>
        <v>1821.6747585194528</v>
      </c>
      <c r="AW4" s="10">
        <f>_xll.PIAdvCalcDat("\\CEDPI\SEMPRA_MSR1:EDCINV"&amp;AW$2&amp;""&amp;AW$3&amp;"DAYKWH.UNIT1@NET1",Overall!$A$4,Overall!$B$4,"1d","total","time-weighted",0,1,0,"")</f>
        <v>1836.2495827015139</v>
      </c>
      <c r="AX4" s="11">
        <f>_xll.PIAdvCalcDat("\\CEDPI\SEMPRA_MSR1:EDCINV"&amp;AW$2&amp;""&amp;AX$3&amp;"DAYKWH.UNIT1@NET1",Overall!$A$4,Overall!$B$4,"1d","total","time-weighted",0,1,0,"")</f>
        <v>1779.1443254267908</v>
      </c>
      <c r="AY4" s="11">
        <f>_xll.PIAdvCalcDat("\\CEDPI\SEMPRA_MSR1:EDCINV"&amp;AW$2&amp;""&amp;AY$3&amp;"DAYKWH.UNIT1@NET1",Overall!$A$4,Overall!$B$4,"1d","total","time-weighted",0,1,0,"")</f>
        <v>1777.6060365890205</v>
      </c>
      <c r="AZ4" s="12">
        <f>_xll.PIAdvCalcDat("\\CEDPI\SEMPRA_MSR1:EDCINV"&amp;AW$2&amp;""&amp;AZ$3&amp;"DAYKWH.UNIT1@NET1",Overall!$A$4,Overall!$B$4,"1d","total","time-weighted",0,1,0,"")</f>
        <v>1839.4744040660794</v>
      </c>
      <c r="BB4" s="10">
        <f>_xll.PIAdvCalcDat("\\CEDPI\SEMPRA_MSR1:EDCINV"&amp;BB$2&amp;""&amp;BB$3&amp;"DAYKWH.UNIT1@NET1",Overall!$A$4,Overall!$B$4,"1d","total","time-weighted",0,1,0,"")</f>
        <v>1813.1196641623746</v>
      </c>
      <c r="BC4" s="11">
        <f>_xll.PIAdvCalcDat("\\CEDPI\SEMPRA_MSR1:EDCINV"&amp;BB$2&amp;""&amp;BC$3&amp;"DAYKWH.UNIT1@NET1",Overall!$A$4,Overall!$B$4,"1d","total","time-weighted",0,1,0,"")</f>
        <v>1773.4643075541087</v>
      </c>
      <c r="BD4" s="11">
        <f>_xll.PIAdvCalcDat("\\CEDPI\SEMPRA_MSR1:EDCINV"&amp;BB$2&amp;""&amp;BD$3&amp;"DAYKWH.UNIT1@NET1",Overall!$A$4,Overall!$B$4,"1d","total","time-weighted",0,1,0,"")</f>
        <v>1756.5731401272546</v>
      </c>
      <c r="BE4" s="12">
        <f>_xll.PIAdvCalcDat("\\CEDPI\SEMPRA_MSR1:EDCINV"&amp;BB$2&amp;""&amp;BE$3&amp;"DAYKWH.UNIT1@NET1",Overall!$A$4,Overall!$B$4,"1d","total","time-weighted",0,1,0,"")</f>
        <v>1826.4900941443598</v>
      </c>
      <c r="BG4" s="10">
        <f>_xll.PIAdvCalcDat("\\CEDPI\SEMPRA_MSR1:EDCINV"&amp;BG$2&amp;""&amp;BG$3&amp;"DAYKWH.UNIT1@NET1",Overall!$A$4,Overall!$B$4,"1d","total","time-weighted",0,1,0,"")</f>
        <v>1832.0744307230509</v>
      </c>
      <c r="BH4" s="11">
        <f>_xll.PIAdvCalcDat("\\CEDPI\SEMPRA_MSR1:EDCINV"&amp;BG$2&amp;""&amp;BH$3&amp;"DAYKWH.UNIT1@NET1",Overall!$A$4,Overall!$B$4,"1d","total","time-weighted",0,1,0,"")</f>
        <v>1773.3699946611835</v>
      </c>
      <c r="BI4" s="11">
        <f>_xll.PIAdvCalcDat("\\CEDPI\SEMPRA_MSR1:EDCINV"&amp;BG$2&amp;""&amp;BI$3&amp;"DAYKWH.UNIT1@NET1",Overall!$A$4,Overall!$B$4,"1d","total","time-weighted",0,1,0,"")</f>
        <v>1740.2642861976119</v>
      </c>
      <c r="BJ4" s="12">
        <f>_xll.PIAdvCalcDat("\\CEDPI\SEMPRA_MSR1:EDCINV"&amp;BG$2&amp;""&amp;BJ$3&amp;"DAYKWH.UNIT1@NET1",Overall!$A$4,Overall!$B$4,"1d","total","time-weighted",0,1,0,"")</f>
        <v>1790.2311722731292</v>
      </c>
      <c r="BL4" s="10">
        <f>_xll.PIAdvCalcDat("\\CEDPI\SEMPRA_MSR1:EDCINV"&amp;BL$2&amp;""&amp;BL$3&amp;"DAYKWH.UNIT1@NET1",Overall!$A$4,Overall!$B$4,"1d","total","time-weighted",0,1,0,"")</f>
        <v>1808.2404438702711</v>
      </c>
      <c r="BM4" s="11">
        <f>_xll.PIAdvCalcDat("\\CEDPI\SEMPRA_MSR1:EDCINV"&amp;BL$2&amp;""&amp;BM$3&amp;"DAYKWH.UNIT1@NET1",Overall!$A$4,Overall!$B$4,"1d","total","time-weighted",0,1,0,"")</f>
        <v>1755.7809106446794</v>
      </c>
      <c r="BN4" s="11">
        <f>_xll.PIAdvCalcDat("\\CEDPI\SEMPRA_MSR1:EDCINV"&amp;BL$2&amp;""&amp;BN$3&amp;"DAYKWH.UNIT1@NET1",Overall!$A$4,Overall!$B$4,"1d","total","time-weighted",0,1,0,"")</f>
        <v>1761.0596487275652</v>
      </c>
      <c r="BO4" s="12">
        <f>_xll.PIAdvCalcDat("\\CEDPI\SEMPRA_MSR1:EDCINV"&amp;BL$2&amp;""&amp;BO$3&amp;"DAYKWH.UNIT1@NET1",Overall!$A$4,Overall!$B$4,"1d","total","time-weighted",0,1,0,"")</f>
        <v>1826.2240322813377</v>
      </c>
      <c r="BQ4" s="10">
        <f>_xll.PIAdvCalcDat("\\CEDPI\SEMPRA_MSR1:EDCINV"&amp;BQ$2&amp;""&amp;BQ$3&amp;"DAYKWH.UNIT1@NET1",Overall!$A$4,Overall!$B$4,"1d","total","time-weighted",0,1,0,"")</f>
        <v>1822.0345550858804</v>
      </c>
      <c r="BR4" s="11">
        <f>_xll.PIAdvCalcDat("\\CEDPI\SEMPRA_MSR1:EDCINV"&amp;BQ$2&amp;""&amp;BR$3&amp;"DAYKWH.UNIT1@NET1",Overall!$A$4,Overall!$B$4,"1d","total","time-weighted",0,1,0,"")</f>
        <v>1795.3752475537863</v>
      </c>
      <c r="BS4" s="11">
        <f>_xll.PIAdvCalcDat("\\CEDPI\SEMPRA_MSR1:EDCINV"&amp;BQ$2&amp;""&amp;BS$3&amp;"DAYKWH.UNIT1@NET1",Overall!$A$4,Overall!$B$4,"1d","total","time-weighted",0,1,0,"")</f>
        <v>1747.3416777361622</v>
      </c>
      <c r="BT4" s="12">
        <f>_xll.PIAdvCalcDat("\\CEDPI\SEMPRA_MSR1:EDCINV"&amp;BQ$2&amp;""&amp;BT$3&amp;"DAYKWH.UNIT1@NET1",Overall!$A$4,Overall!$B$4,"1d","total","time-weighted",0,1,0,"")</f>
        <v>1810.0455716943718</v>
      </c>
      <c r="BV4" s="10">
        <f>_xll.PIAdvCalcDat("\\CEDPI\SEMPRA_MSR1:EDCINV"&amp;BV$2&amp;""&amp;BV$3&amp;"DAYKWH.UNIT1@NET1",Overall!$A$4,Overall!$B$4,"1d","total","time-weighted",0,1,0,"")</f>
        <v>1814.4337069770957</v>
      </c>
      <c r="BW4" s="11">
        <f>_xll.PIAdvCalcDat("\\CEDPI\SEMPRA_MSR1:EDCINV"&amp;BV$2&amp;""&amp;BW$3&amp;"DAYKWH.UNIT1@NET1",Overall!$A$4,Overall!$B$4,"1d","total","time-weighted",0,1,0,"")</f>
        <v>1756.5445834088214</v>
      </c>
      <c r="BX4" s="11">
        <f>_xll.PIAdvCalcDat("\\CEDPI\SEMPRA_MSR1:EDCINV"&amp;BV$2&amp;""&amp;BX$3&amp;"DAYKWH.UNIT1@NET1",Overall!$A$4,Overall!$B$4,"1d","total","time-weighted",0,1,0,"")</f>
        <v>1758.0361436177684</v>
      </c>
      <c r="BY4" s="12">
        <f>_xll.PIAdvCalcDat("\\CEDPI\SEMPRA_MSR1:EDCINV"&amp;BV$2&amp;""&amp;BY$3&amp;"DAYKWH.UNIT1@NET1",Overall!$A$4,Overall!$B$4,"1d","total","time-weighted",0,1,0,"")</f>
        <v>1807.7973921251198</v>
      </c>
      <c r="CA4" s="10">
        <f>_xll.PIAdvCalcDat("\\CEDPI\SEMPRA_MSR1:EDCINV"&amp;CA$2&amp;""&amp;CA$3&amp;"DAYKWH.UNIT1@NET1",Overall!$A$4,Overall!$B$4,"1d","total","time-weighted",0,1,0,"")</f>
        <v>1824.0265250049808</v>
      </c>
      <c r="CB4" s="11">
        <f>_xll.PIAdvCalcDat("\\CEDPI\SEMPRA_MSR1:EDCINV"&amp;CA$2&amp;""&amp;CB$3&amp;"DAYKWH.UNIT1@NET1",Overall!$A$4,Overall!$B$4,"1d","total","time-weighted",0,1,0,"")</f>
        <v>1784.2308300891634</v>
      </c>
      <c r="CC4" s="11">
        <f>_xll.PIAdvCalcDat("\\CEDPI\SEMPRA_MSR1:EDCINV"&amp;CA$2&amp;""&amp;CC$3&amp;"DAYKWH.UNIT1@NET1",Overall!$A$4,Overall!$B$4,"1d","total","time-weighted",0,1,0,"")</f>
        <v>1762.2366008452748</v>
      </c>
      <c r="CD4" s="12">
        <f>_xll.PIAdvCalcDat("\\CEDPI\SEMPRA_MSR1:EDCINV"&amp;CA$2&amp;""&amp;CD$3&amp;"DAYKWH.UNIT1@NET1",Overall!$A$4,Overall!$B$4,"1d","total","time-weighted",0,1,0,"")</f>
        <v>1805.7201535491181</v>
      </c>
      <c r="CF4" s="10">
        <f>_xll.PIAdvCalcDat("\\CEDPI\SEMPRA_MSR1:EDCINV"&amp;CF$2&amp;""&amp;CF$3&amp;"DAYKWH.UNIT1@NET1",Overall!$A$4,Overall!$B$4,"1d","total","time-weighted",0,1,0,"")</f>
        <v>1902.6966809992184</v>
      </c>
      <c r="CG4" s="11">
        <f>_xll.PIAdvCalcDat("\\CEDPI\SEMPRA_MSR1:EDCINV"&amp;CF$2&amp;""&amp;CG$3&amp;"DAYKWH.UNIT1@NET1",Overall!$A$4,Overall!$B$4,"1d","total","time-weighted",0,1,0,"")</f>
        <v>1847.9692315940388</v>
      </c>
      <c r="CH4" s="11">
        <f>_xll.PIAdvCalcDat("\\CEDPI\SEMPRA_MSR1:EDCINV"&amp;CF$2&amp;""&amp;CH$3&amp;"DAYKWH.UNIT1@NET1",Overall!$A$4,Overall!$B$4,"1d","total","time-weighted",0,1,0,"")</f>
        <v>1801.7722197585581</v>
      </c>
      <c r="CI4" s="12">
        <f>_xll.PIAdvCalcDat("\\CEDPI\SEMPRA_MSR1:EDCINV"&amp;CF$2&amp;""&amp;CI$3&amp;"DAYKWH.UNIT1@NET1",Overall!$A$4,Overall!$B$4,"1d","total","time-weighted",0,1,0,"")</f>
        <v>1815.9022989276095</v>
      </c>
      <c r="CK4" s="10">
        <f>_xll.PIAdvCalcDat("\\CEDPI\SEMPRA_MSR1:EDCINV"&amp;CK$2&amp;""&amp;CK$3&amp;"DAYKWH.UNIT1@NET1",Overall!$A$4,Overall!$B$4,"1d","total","time-weighted",0,1,0,"")</f>
        <v>1954.1267837432983</v>
      </c>
      <c r="CL4" s="11">
        <f>_xll.PIAdvCalcDat("\\CEDPI\SEMPRA_MSR1:EDCINV"&amp;CK$2&amp;""&amp;CL$3&amp;"DAYKWH.UNIT1@NET1",Overall!$A$4,Overall!$B$4,"1d","total","time-weighted",0,1,0,"")</f>
        <v>1857.7160585811978</v>
      </c>
      <c r="CM4" s="11">
        <f>_xll.PIAdvCalcDat("\\CEDPI\SEMPRA_MSR1:EDCINV"&amp;CK$2&amp;""&amp;CM$3&amp;"DAYKWH.UNIT1@NET1",Overall!$A$4,Overall!$B$4,"1d","total","time-weighted",0,1,0,"")</f>
        <v>1792.4636464528378</v>
      </c>
      <c r="CN4" s="12">
        <f>_xll.PIAdvCalcDat("\\CEDPI\SEMPRA_MSR1:EDCINV"&amp;CK$2&amp;""&amp;CN$3&amp;"DAYKWH.UNIT1@NET1",Overall!$A$4,Overall!$B$4,"1d","total","time-weighted",0,1,0,"")</f>
        <v>1936.2492743970361</v>
      </c>
      <c r="CP4" s="10">
        <f>_xll.PIAdvCalcDat("\\CEDPI\SEMPRA_MSR1:EDCINV"&amp;CP$2&amp;""&amp;CP$3&amp;"DAYKWH.UNIT1@NET1",Overall!$A$4,Overall!$B$4,"1d","total","time-weighted",0,1,0,"")</f>
        <v>1931.942854882449</v>
      </c>
      <c r="CQ4" s="11">
        <f>_xll.PIAdvCalcDat("\\CEDPI\SEMPRA_MSR1:EDCINV"&amp;CP$2&amp;""&amp;CQ$3&amp;"DAYKWH.UNIT1@NET1",Overall!$A$4,Overall!$B$4,"1d","total","time-weighted",0,1,0,"")</f>
        <v>1848.2057756871736</v>
      </c>
      <c r="CR4" s="11">
        <f>_xll.PIAdvCalcDat("\\CEDPI\SEMPRA_MSR1:EDCINV"&amp;CP$2&amp;""&amp;CR$3&amp;"DAYKWH.UNIT1@NET1",Overall!$A$4,Overall!$B$4,"1d","total","time-weighted",0,1,0,"")</f>
        <v>1785.7336387615371</v>
      </c>
      <c r="CS4" s="12">
        <f>_xll.PIAdvCalcDat("\\CEDPI\SEMPRA_MSR1:EDCINV"&amp;CP$2&amp;""&amp;CS$3&amp;"DAYKWH.UNIT1@NET1",Overall!$A$4,Overall!$B$4,"1d","total","time-weighted",0,1,0,"")</f>
        <v>1918.7627204043865</v>
      </c>
      <c r="CU4" s="10">
        <f>_xll.PIAdvCalcDat("\\CEDPI\SEMPRA_MSR1:EDCINV"&amp;CU$2&amp;""&amp;CU$3&amp;"DAYKWH.UNIT1@NET1",Overall!$A$4,Overall!$B$4,"1d","total","time-weighted",0,1,0,"")</f>
        <v>1879.8943359306204</v>
      </c>
      <c r="CV4" s="11">
        <f>_xll.PIAdvCalcDat("\\CEDPI\SEMPRA_MSR1:EDCINV"&amp;CU$2&amp;""&amp;CV$3&amp;"DAYKWH.UNIT1@NET1",Overall!$A$4,Overall!$B$4,"1d","total","time-weighted",0,1,0,"")</f>
        <v>1775.9658608424529</v>
      </c>
      <c r="CW4" s="11">
        <f>_xll.PIAdvCalcDat("\\CEDPI\SEMPRA_MSR1:EDCINV"&amp;CU$2&amp;""&amp;CW$3&amp;"DAYKWH.UNIT1@NET1",Overall!$A$4,Overall!$B$4,"1d","total","time-weighted",0,1,0,"")</f>
        <v>1747.6691190480763</v>
      </c>
      <c r="CX4" s="12">
        <f>_xll.PIAdvCalcDat("\\CEDPI\SEMPRA_MSR1:EDCINV"&amp;CU$2&amp;""&amp;CX$3&amp;"DAYKWH.UNIT1@NET1",Overall!$A$4,Overall!$B$4,"1d","total","time-weighted",0,1,0,"")</f>
        <v>1917.3088579134164</v>
      </c>
      <c r="CZ4" s="10">
        <f>_xll.PIAdvCalcDat("\\CEDPI\SEMPRA_MSR1:EDCINV"&amp;CZ$2&amp;""&amp;CZ$3&amp;"DAYKWH.UNIT1@NET1",Overall!$A$4,Overall!$B$4,"1d","total","time-weighted",0,1,0,"")</f>
        <v>1846.6612796154968</v>
      </c>
      <c r="DA4" s="11">
        <f>_xll.PIAdvCalcDat("\\CEDPI\SEMPRA_MSR1:EDCINV"&amp;CZ$2&amp;""&amp;DA$3&amp;"DAYKWH.UNIT1@NET1",Overall!$A$4,Overall!$B$4,"1d","total","time-weighted",0,1,0,"")</f>
        <v>1890.1389806996158</v>
      </c>
      <c r="DB4" s="11">
        <f>_xll.PIAdvCalcDat("\\CEDPI\SEMPRA_MSR1:EDCINV"&amp;CZ$2&amp;""&amp;DB$3&amp;"DAYKWH.UNIT1@NET1",Overall!$A$4,Overall!$B$4,"1d","total","time-weighted",0,1,0,"")</f>
        <v>1826.1145446101125</v>
      </c>
      <c r="DC4" s="12">
        <f>_xll.PIAdvCalcDat("\\CEDPI\SEMPRA_MSR1:EDCINV"&amp;CZ$2&amp;""&amp;DC$3&amp;"DAYKWH.UNIT1@NET1",Overall!$A$4,Overall!$B$4,"1d","total","time-weighted",0,1,0,"")</f>
        <v>1982.0967559198637</v>
      </c>
      <c r="DE4" s="10">
        <f>_xll.PIAdvCalcDat("\\CEDPI\SEMPRA_MSR1:EDCINV"&amp;DE$2&amp;""&amp;DE$3&amp;"DAYKWH.UNIT1@NET1",Overall!$A$4,Overall!$B$4,"1d","total","time-weighted",0,1,0,"")</f>
        <v>1928.9858324900015</v>
      </c>
      <c r="DF4" s="11">
        <f>_xll.PIAdvCalcDat("\\CEDPI\SEMPRA_MSR1:EDCINV"&amp;DE$2&amp;""&amp;DF$3&amp;"DAYKWH.UNIT1@NET1",Overall!$A$4,Overall!$B$4,"1d","total","time-weighted",0,1,0,"")</f>
        <v>1827.2645628092012</v>
      </c>
      <c r="DG4" s="11">
        <f>_xll.PIAdvCalcDat("\\CEDPI\SEMPRA_MSR1:EDCINV"&amp;DE$2&amp;""&amp;DG$3&amp;"DAYKWH.UNIT1@NET1",Overall!$A$4,Overall!$B$4,"1d","total","time-weighted",0,1,0,"")</f>
        <v>1701.2981004549385</v>
      </c>
      <c r="DH4" s="12">
        <f>_xll.PIAdvCalcDat("\\CEDPI\SEMPRA_MSR1:EDCINV"&amp;DE$2&amp;""&amp;DH$3&amp;"DAYKWH.UNIT1@NET1",Overall!$A$4,Overall!$B$4,"1d","total","time-weighted",0,1,0,"")</f>
        <v>1862.7088463142484</v>
      </c>
      <c r="DJ4" s="10">
        <f>_xll.PIAdvCalcDat("\\CEDPI\SEMPRA_MSR1:EDCINV"&amp;DJ$2&amp;""&amp;DJ$3&amp;"DAYKWH.UNIT1@NET1",Overall!$A$4,Overall!$B$4,"1d","total","time-weighted",0,1,0,"")</f>
        <v>1931.0693568841648</v>
      </c>
      <c r="DK4" s="11">
        <f>_xll.PIAdvCalcDat("\\CEDPI\SEMPRA_MSR1:EDCINV"&amp;DJ$2&amp;""&amp;DK$3&amp;"DAYKWH.UNIT1@NET1",Overall!$A$4,Overall!$B$4,"1d","total","time-weighted",0,1,0,"")</f>
        <v>1869.4189778874174</v>
      </c>
      <c r="DL4" s="11" t="str">
        <f>_xll.PIAdvCalcDat("\\CEDPI\SEMPRA_MSR1:EDCINV"&amp;DJ$2&amp;""&amp;DL$3&amp;"DAYKWH.UNIT1@NET1",Overall!$A$4,Overall!$B$4,"1d","total","time-weighted",0,1,0,"")</f>
        <v>Tag not found</v>
      </c>
      <c r="DM4" s="12">
        <f>_xll.PIAdvCalcDat("\\CEDPI\SEMPRA_MSR1:EDCINV"&amp;DJ$2&amp;""&amp;DM$3&amp;"DAYKWH.UNIT1@NET1",Overall!$A$4,Overall!$B$4,"1d","total","time-weighted",0,1,0,"")</f>
        <v>1938.1824423169148</v>
      </c>
      <c r="DO4" s="10">
        <f>_xll.PIAdvCalcDat("\\CEDPI\SEMPRA_MSR1:EDCINV"&amp;DO$2&amp;""&amp;DO$3&amp;"DAYKWH.UNIT1@NET1",Overall!$A$4,Overall!$B$4,"1d","total","time-weighted",0,1,0,"")</f>
        <v>1912.4965919862138</v>
      </c>
      <c r="DP4" s="11">
        <f>_xll.PIAdvCalcDat("\\CEDPI\SEMPRA_MSR1:EDCINV"&amp;DO$2&amp;""&amp;DP$3&amp;"DAYKWH.UNIT1@NET1",Overall!$A$4,Overall!$B$4,"1d","total","time-weighted",0,1,0,"")</f>
        <v>1878.3711408886425</v>
      </c>
      <c r="DQ4" s="11">
        <f>_xll.PIAdvCalcDat("\\CEDPI\SEMPRA_MSR1:EDCINV"&amp;DO$2&amp;""&amp;DQ$3&amp;"DAYKWH.UNIT1@NET1",Overall!$A$4,Overall!$B$4,"1d","total","time-weighted",0,1,0,"")</f>
        <v>1845.7309531742692</v>
      </c>
      <c r="DR4" s="12">
        <f>_xll.PIAdvCalcDat("\\CEDPI\SEMPRA_MSR1:EDCINV"&amp;DO$2&amp;""&amp;DR$3&amp;"DAYKWH.UNIT1@NET1",Overall!$A$4,Overall!$B$4,"1d","total","time-weighted",0,1,0,"")</f>
        <v>1782.7324850348164</v>
      </c>
      <c r="DT4" s="10">
        <f>_xll.PIAdvCalcDat("\\CEDPI\SEMPRA_MSR1:EDCINV"&amp;DT$2&amp;""&amp;DT$3&amp;"DAYKWH.UNIT1@NET1",Overall!$A$4,Overall!$B$4,"1d","total","time-weighted",0,1,0,"")</f>
        <v>1769.581904445329</v>
      </c>
      <c r="DU4" s="11">
        <f>_xll.PIAdvCalcDat("\\CEDPI\SEMPRA_MSR1:EDCINV"&amp;DT$2&amp;""&amp;DU$3&amp;"DAYKWH.UNIT1@NET1",Overall!$A$4,Overall!$B$4,"1d","total","time-weighted",0,1,0,"")</f>
        <v>1836.9217835418053</v>
      </c>
      <c r="DV4" s="11">
        <f>_xll.PIAdvCalcDat("\\CEDPI\SEMPRA_MSR1:EDCINV"&amp;DT$2&amp;""&amp;DV$3&amp;"DAYKWH.UNIT1@NET1",Overall!$A$4,Overall!$B$4,"1d","total","time-weighted",0,1,0,"")</f>
        <v>1810.9065127680365</v>
      </c>
      <c r="DW4" s="12">
        <f>_xll.PIAdvCalcDat("\\CEDPI\SEMPRA_MSR1:EDCINV"&amp;DT$2&amp;""&amp;DW$3&amp;"DAYKWH.UNIT1@NET1",Overall!$A$4,Overall!$B$4,"1d","total","time-weighted",0,1,0,"")</f>
        <v>1883.5383309587048</v>
      </c>
      <c r="DY4" s="10">
        <f>_xll.PIAdvCalcDat("\\CEDPI\SEMPRA_MSR1:EDCINV"&amp;DY$2&amp;""&amp;DY$3&amp;"DAYKWH.UNIT1@NET1",Overall!$A$4,Overall!$B$4,"1d","total","time-weighted",0,1,0,"")</f>
        <v>1829.3499875401801</v>
      </c>
      <c r="DZ4" s="11">
        <f>_xll.PIAdvCalcDat("\\CEDPI\SEMPRA_MSR1:EDCINV"&amp;DY$2&amp;""&amp;DZ$3&amp;"DAYKWH.UNIT1@NET1",Overall!$A$4,Overall!$B$4,"1d","total","time-weighted",0,1,0,"")</f>
        <v>1825.7807049929186</v>
      </c>
      <c r="EA4" s="11">
        <f>_xll.PIAdvCalcDat("\\CEDPI\SEMPRA_MSR1:EDCINV"&amp;DY$2&amp;""&amp;EA$3&amp;"DAYKWH.UNIT1@NET1",Overall!$A$4,Overall!$B$4,"1d","total","time-weighted",0,1,0,"")</f>
        <v>1780.7112364101074</v>
      </c>
      <c r="EB4" s="12">
        <f>_xll.PIAdvCalcDat("\\CEDPI\SEMPRA_MSR1:EDCINV"&amp;DY$2&amp;""&amp;EB$3&amp;"DAYKWH.UNIT1@NET1",Overall!$A$4,Overall!$B$4,"1d","total","time-weighted",0,1,0,"")</f>
        <v>1819.756262274858</v>
      </c>
      <c r="ED4" s="10">
        <f>_xll.PIAdvCalcDat("\\CEDPI\SEMPRA_MSR1:EDCINV"&amp;ED$2&amp;""&amp;ED$3&amp;"DAYKWH.UNIT1@NET1",Overall!$A$4,Overall!$B$4,"1d","total","time-weighted",0,1,0,"")</f>
        <v>1957.388696041425</v>
      </c>
      <c r="EE4" s="11">
        <f>_xll.PIAdvCalcDat("\\CEDPI\SEMPRA_MSR1:EDCINV"&amp;ED$2&amp;""&amp;EE$3&amp;"DAYKWH.UNIT1@NET1",Overall!$A$4,Overall!$B$4,"1d","total","time-weighted",0,1,0,"")</f>
        <v>1944.3168797640819</v>
      </c>
      <c r="EF4" s="11">
        <f>_xll.PIAdvCalcDat("\\CEDPI\SEMPRA_MSR1:EDCINV"&amp;ED$2&amp;""&amp;EF$3&amp;"DAYKWH.UNIT1@NET1",Overall!$A$4,Overall!$B$4,"1d","total","time-weighted",0,1,0,"")</f>
        <v>1903.2222885003878</v>
      </c>
      <c r="EG4" s="12">
        <f>_xll.PIAdvCalcDat("\\CEDPI\SEMPRA_MSR1:EDCINV"&amp;ED$2&amp;""&amp;EG$3&amp;"DAYKWH.UNIT1@NET1",Overall!$A$4,Overall!$B$4,"1d","total","time-weighted",0,1,0,"")</f>
        <v>1856.1714540250791</v>
      </c>
      <c r="EI4" s="10">
        <f>_xll.PIAdvCalcDat("\\CEDPI\SEMPRA_MSR1:EDCINV"&amp;EI$2&amp;""&amp;EI$3&amp;"DAYKWH.UNIT1@NET1",Overall!$A$4,Overall!$B$4,"1d","total","time-weighted",0,1,0,"")</f>
        <v>1910.1412204414407</v>
      </c>
      <c r="EJ4" s="11">
        <f>_xll.PIAdvCalcDat("\\CEDPI\SEMPRA_MSR1:EDCINV"&amp;EI$2&amp;""&amp;EJ$3&amp;"DAYKWH.UNIT1@NET1",Overall!$A$4,Overall!$B$4,"1d","total","time-weighted",0,1,0,"")</f>
        <v>1735.2270779946211</v>
      </c>
      <c r="EK4" s="11">
        <f>_xll.PIAdvCalcDat("\\CEDPI\SEMPRA_MSR1:EDCINV"&amp;EI$2&amp;""&amp;EK$3&amp;"DAYKWH.UNIT1@NET1",Overall!$A$4,Overall!$B$4,"1d","total","time-weighted",0,1,0,"")</f>
        <v>1806.2538571457374</v>
      </c>
      <c r="EL4" s="12">
        <f>_xll.PIAdvCalcDat("\\CEDPI\SEMPRA_MSR1:EDCINV"&amp;EI$2&amp;""&amp;EL$3&amp;"DAYKWH.UNIT1@NET1",Overall!$A$4,Overall!$B$4,"1d","total","time-weighted",0,1,0,"")</f>
        <v>1859.050606151075</v>
      </c>
      <c r="EN4" s="10">
        <f>_xll.PIAdvCalcDat("\\CEDPI\SEMPRA_MSR1:EDCINV"&amp;EN$2&amp;""&amp;EN$3&amp;"DAYKWH.UNIT1@NET1",Overall!$A$4,Overall!$B$4,"1d","total","time-weighted",0,1,0,"")</f>
        <v>1955.2321345597211</v>
      </c>
      <c r="EO4" s="11">
        <f>_xll.PIAdvCalcDat("\\CEDPI\SEMPRA_MSR1:EDCINV"&amp;EN$2&amp;""&amp;EO$3&amp;"DAYKWH.UNIT1@NET1",Overall!$A$4,Overall!$B$4,"1d","total","time-weighted",0,1,0,"")</f>
        <v>1893.8186063434493</v>
      </c>
      <c r="EP4" s="11">
        <f>_xll.PIAdvCalcDat("\\CEDPI\SEMPRA_MSR1:EDCINV"&amp;EN$2&amp;""&amp;EP$3&amp;"DAYKWH.UNIT1@NET1",Overall!$A$4,Overall!$B$4,"1d","total","time-weighted",0,1,0,"")</f>
        <v>1857.6372805170786</v>
      </c>
      <c r="EQ4" s="12">
        <f>_xll.PIAdvCalcDat("\\CEDPI\SEMPRA_MSR1:EDCINV"&amp;EN$2&amp;""&amp;EQ$3&amp;"DAYKWH.UNIT1@NET1",Overall!$A$4,Overall!$B$4,"1d","total","time-weighted",0,1,0,"")</f>
        <v>1965.4303620380872</v>
      </c>
      <c r="ES4" s="10">
        <f>_xll.PIAdvCalcDat("\\CEDPI\SEMPRA_MSR1:EDCINV"&amp;ES$2&amp;""&amp;ES$3&amp;"DAYKWH.UNIT1@NET1",Overall!$A$4,Overall!$B$4,"1d","total","time-weighted",0,1,0,"")</f>
        <v>1964.9526136487298</v>
      </c>
      <c r="ET4" s="11">
        <f>_xll.PIAdvCalcDat("\\CEDPI\SEMPRA_MSR1:EDCINV"&amp;ES$2&amp;""&amp;ET$3&amp;"DAYKWH.UNIT1@NET1",Overall!$A$4,Overall!$B$4,"1d","total","time-weighted",0,1,0,"")</f>
        <v>1865.0661824043598</v>
      </c>
      <c r="EU4" s="11">
        <f>_xll.PIAdvCalcDat("\\CEDPI\SEMPRA_MSR1:EDCINV"&amp;ES$2&amp;""&amp;EU$3&amp;"DAYKWH.UNIT1@NET1",Overall!$A$4,Overall!$B$4,"1d","total","time-weighted",0,1,0,"")</f>
        <v>1888.2948467978576</v>
      </c>
      <c r="EV4" s="12">
        <f>_xll.PIAdvCalcDat("\\CEDPI\SEMPRA_MSR1:EDCINV"&amp;ES$2&amp;""&amp;EV$3&amp;"DAYKWH.UNIT1@NET1",Overall!$A$4,Overall!$B$4,"1d","total","time-weighted",0,1,0,"")</f>
        <v>1918.0764238963977</v>
      </c>
      <c r="EX4" s="10">
        <f>_xll.PIAdvCalcDat("\\CEDPI\SEMPRA_MSR1:EDCINV"&amp;EX$2&amp;""&amp;EX$3&amp;"DAYKWH.UNIT1@NET1",Overall!$A$4,Overall!$B$4,"1d","total","time-weighted",0,1,0,"")</f>
        <v>1811.3828607716375</v>
      </c>
      <c r="EY4" s="11">
        <f>_xll.PIAdvCalcDat("\\CEDPI\SEMPRA_MSR1:EDCINV"&amp;EX$2&amp;""&amp;EY$3&amp;"DAYKWH.UNIT1@NET1",Overall!$A$4,Overall!$B$4,"1d","total","time-weighted",0,1,0,"")</f>
        <v>1755.9888881740867</v>
      </c>
      <c r="EZ4" s="11">
        <f>_xll.PIAdvCalcDat("\\CEDPI\SEMPRA_MSR1:EDCINV"&amp;EX$2&amp;""&amp;EZ$3&amp;"DAYKWH.UNIT1@NET1",Overall!$A$4,Overall!$B$4,"1d","total","time-weighted",0,1,0,"")</f>
        <v>1770.0244923871126</v>
      </c>
      <c r="FA4" s="12">
        <f>_xll.PIAdvCalcDat("\\CEDPI\SEMPRA_MSR1:EDCINV"&amp;EX$2&amp;""&amp;FA$3&amp;"DAYKWH.UNIT1@NET1",Overall!$A$4,Overall!$B$4,"1d","total","time-weighted",0,1,0,"")</f>
        <v>1812.4978607373555</v>
      </c>
      <c r="FC4" s="10">
        <f>_xll.PIAdvCalcDat("\\CEDPI\SEMPRA_MSR1:EDCINV"&amp;FC$2&amp;""&amp;FC$3&amp;"DAYKWH.UNIT1@NET1",Overall!$A$4,Overall!$B$4,"1d","total","time-weighted",0,1,0,"")</f>
        <v>1918.4231147297505</v>
      </c>
      <c r="FD4" s="11">
        <f>_xll.PIAdvCalcDat("\\CEDPI\SEMPRA_MSR1:EDCINV"&amp;FC$2&amp;""&amp;FD$3&amp;"DAYKWH.UNIT1@NET1",Overall!$A$4,Overall!$B$4,"1d","total","time-weighted",0,1,0,"")</f>
        <v>1834.8608196007208</v>
      </c>
      <c r="FE4" s="11">
        <f>_xll.PIAdvCalcDat("\\CEDPI\SEMPRA_MSR1:EDCINV"&amp;FC$2&amp;""&amp;FE$3&amp;"DAYKWH.UNIT1@NET1",Overall!$A$4,Overall!$B$4,"1d","total","time-weighted",0,1,0,"")</f>
        <v>1816.1075113450872</v>
      </c>
      <c r="FF4" s="12" t="str">
        <f>_xll.PIAdvCalcDat("\\CEDPI\SEMPRA_MSR1:EDCINV"&amp;FC$2&amp;""&amp;FF$3&amp;"DAYKWH.UNIT1@NET1",Overall!$A$4,Overall!$B$4,"1d","total","time-weighted",0,1,0,"")</f>
        <v>[-11059] No Good Data For Calculation</v>
      </c>
      <c r="FH4" s="10">
        <f>_xll.PIAdvCalcDat("\\CEDPI\SEMPRA_MSR1:EDCINV"&amp;FH$2&amp;""&amp;FH$3&amp;"DAYKWH.UNIT1@NET1",Overall!$A$4,Overall!$B$4,"1d","total","time-weighted",0,1,0,"")</f>
        <v>1863.5933285809883</v>
      </c>
      <c r="FI4" s="11">
        <f>_xll.PIAdvCalcDat("\\CEDPI\SEMPRA_MSR1:EDCINV"&amp;FH$2&amp;""&amp;FI$3&amp;"DAYKWH.UNIT1@NET1",Overall!$A$4,Overall!$B$4,"1d","total","time-weighted",0,1,0,"")</f>
        <v>1796.1737052824415</v>
      </c>
      <c r="FJ4" s="11">
        <f>_xll.PIAdvCalcDat("\\CEDPI\SEMPRA_MSR1:EDCINV"&amp;FH$2&amp;""&amp;FJ$3&amp;"DAYKWH.UNIT1@NET1",Overall!$A$4,Overall!$B$4,"1d","total","time-weighted",0,1,0,"")</f>
        <v>1829.9932450563417</v>
      </c>
      <c r="FK4" s="12">
        <f>_xll.PIAdvCalcDat("\\CEDPI\SEMPRA_MSR1:EDCINV"&amp;FH$2&amp;""&amp;FK$3&amp;"DAYKWH.UNIT1@NET1",Overall!$A$4,Overall!$B$4,"1d","total","time-weighted",0,1,0,"")</f>
        <v>1780.1390061909515</v>
      </c>
      <c r="FM4" s="10">
        <f>_xll.PIAdvCalcDat("\\CEDPI\SEMPRA_MSR1:EDCINV"&amp;FM$2&amp;""&amp;FM$3&amp;"DAYKWH.UNIT1@NET1",Overall!$A$4,Overall!$B$4,"1d","total","time-weighted",0,1,0,"")</f>
        <v>1922.2853690575178</v>
      </c>
      <c r="FN4" s="11">
        <f>_xll.PIAdvCalcDat("\\CEDPI\SEMPRA_MSR1:EDCINV"&amp;FM$2&amp;""&amp;FN$3&amp;"DAYKWH.UNIT1@NET1",Overall!$A$4,Overall!$B$4,"1d","total","time-weighted",0,1,0,"")</f>
        <v>1874.7826901193398</v>
      </c>
      <c r="FO4" s="11">
        <f>_xll.PIAdvCalcDat("\\CEDPI\SEMPRA_MSR1:EDCINV"&amp;FM$2&amp;""&amp;FO$3&amp;"DAYKWH.UNIT1@NET1",Overall!$A$4,Overall!$B$4,"1d","total","time-weighted",0,1,0,"")</f>
        <v>1720.1897281130434</v>
      </c>
      <c r="FP4" s="12">
        <f>_xll.PIAdvCalcDat("\\CEDPI\SEMPRA_MSR1:EDCINV"&amp;FM$2&amp;""&amp;FP$3&amp;"DAYKWH.UNIT1@NET1",Overall!$A$4,Overall!$B$4,"1d","total","time-weighted",0,1,0,"")</f>
        <v>1640.5824518062911</v>
      </c>
      <c r="FR4" s="10">
        <f>_xll.PIAdvCalcDat("\\CEDPI\SEMPRA_MSR1:EDCINV"&amp;FR$2&amp;""&amp;FR$3&amp;"DAYKWH.UNIT1@NET1",Overall!$A$4,Overall!$B$4,"1d","total","time-weighted",0,1,0,"")</f>
        <v>1896.4980880316505</v>
      </c>
      <c r="FS4" s="11">
        <f>_xll.PIAdvCalcDat("\\CEDPI\SEMPRA_MSR1:EDCINV"&amp;FR$2&amp;""&amp;FS$3&amp;"DAYKWH.UNIT1@NET1",Overall!$A$4,Overall!$B$4,"1d","total","time-weighted",0,1,0,"")</f>
        <v>1856.020406188029</v>
      </c>
      <c r="FT4" s="11">
        <f>_xll.PIAdvCalcDat("\\CEDPI\SEMPRA_MSR1:EDCINV"&amp;FR$2&amp;""&amp;FT$3&amp;"DAYKWH.UNIT1@NET1",Overall!$A$4,Overall!$B$4,"1d","total","time-weighted",0,1,0,"")</f>
        <v>1859.5283070332591</v>
      </c>
      <c r="FU4" s="12">
        <f>_xll.PIAdvCalcDat("\\CEDPI\SEMPRA_MSR1:EDCINV"&amp;FR$2&amp;""&amp;FU$3&amp;"DAYKWH.UNIT1@NET1",Overall!$A$4,Overall!$B$4,"1d","total","time-weighted",0,1,0,"")</f>
        <v>1947.4600120856555</v>
      </c>
      <c r="FW4" s="10">
        <f>_xll.PIAdvCalcDat("\\CEDPI\SEMPRA_MSR1:EDCINV"&amp;FW$2&amp;""&amp;FW$3&amp;"DAYKWH.UNIT1@NET1",Overall!$A$4,Overall!$B$4,"1d","total","time-weighted",0,1,0,"")</f>
        <v>1885.2135875941076</v>
      </c>
      <c r="FX4" s="11">
        <f>_xll.PIAdvCalcDat("\\CEDPI\SEMPRA_MSR1:EDCINV"&amp;FW$2&amp;""&amp;FX$3&amp;"DAYKWH.UNIT1@NET1",Overall!$A$4,Overall!$B$4,"1d","total","time-weighted",0,1,0,"")</f>
        <v>1826.3260061833594</v>
      </c>
      <c r="FY4" s="11">
        <f>_xll.PIAdvCalcDat("\\CEDPI\SEMPRA_MSR1:EDCINV"&amp;FW$2&amp;""&amp;FY$3&amp;"DAYKWH.UNIT1@NET1",Overall!$A$4,Overall!$B$4,"1d","total","time-weighted",0,1,0,"")</f>
        <v>1763.5658466161699</v>
      </c>
      <c r="FZ4" s="12">
        <f>_xll.PIAdvCalcDat("\\CEDPI\SEMPRA_MSR1:EDCINV"&amp;FW$2&amp;""&amp;FZ$3&amp;"DAYKWH.UNIT1@NET1",Overall!$A$4,Overall!$B$4,"1d","total","time-weighted",0,1,0,"")</f>
        <v>1696.058423122475</v>
      </c>
      <c r="GB4" s="10">
        <f>_xll.PIAdvCalcDat("\\CEDPI\SEMPRA_MSR1:EDCINV"&amp;GB$2&amp;""&amp;GB$3&amp;"DAYKWH.UNIT1@NET1",Overall!$A$4,Overall!$B$4,"1d","total","time-weighted",0,1,0,"")</f>
        <v>1917.7197159775283</v>
      </c>
      <c r="GC4" s="11">
        <f>_xll.PIAdvCalcDat("\\CEDPI\SEMPRA_MSR1:EDCINV"&amp;GB$2&amp;""&amp;GC$3&amp;"DAYKWH.UNIT1@NET1",Overall!$A$4,Overall!$B$4,"1d","total","time-weighted",0,1,0,"")</f>
        <v>1786.5146391496185</v>
      </c>
      <c r="GD4" s="11">
        <f>_xll.PIAdvCalcDat("\\CEDPI\SEMPRA_MSR1:EDCINV"&amp;GB$2&amp;""&amp;GD$3&amp;"DAYKWH.UNIT1@NET1",Overall!$A$4,Overall!$B$4,"1d","total","time-weighted",0,1,0,"")</f>
        <v>1910.037715706228</v>
      </c>
      <c r="GE4" s="12">
        <f>_xll.PIAdvCalcDat("\\CEDPI\SEMPRA_MSR1:EDCINV"&amp;GB$2&amp;""&amp;GE$3&amp;"DAYKWH.UNIT1@NET1",Overall!$A$4,Overall!$B$4,"1d","total","time-weighted",0,1,0,"")</f>
        <v>1871.2265217237655</v>
      </c>
      <c r="GG4" s="10">
        <f>_xll.PIAdvCalcDat("\\CEDPI\SEMPRA_MSR1:EDCINV"&amp;GG$2&amp;""&amp;GG$3&amp;"DAYKWH.UNIT1@NET1",Overall!$A$4,Overall!$B$4,"1d","total","time-weighted",0,1,0,"")</f>
        <v>1128.809412307226</v>
      </c>
      <c r="GH4" s="11">
        <f>_xll.PIAdvCalcDat("\\CEDPI\SEMPRA_MSR1:EDCINV"&amp;GG$2&amp;""&amp;GH$3&amp;"DAYKWH.UNIT1@NET1",Overall!$A$4,Overall!$B$4,"1d","total","time-weighted",0,1,0,"")</f>
        <v>1886.6941664899164</v>
      </c>
      <c r="GI4" s="11">
        <f>_xll.PIAdvCalcDat("\\CEDPI\SEMPRA_MSR1:EDCINV"&amp;GG$2&amp;""&amp;GI$3&amp;"DAYKWH.UNIT1@NET1",Overall!$A$4,Overall!$B$4,"1d","total","time-weighted",0,1,0,"")</f>
        <v>1695.7215810243511</v>
      </c>
      <c r="GJ4" s="12">
        <f>_xll.PIAdvCalcDat("\\CEDPI\SEMPRA_MSR1:EDCINV"&amp;GG$2&amp;""&amp;GJ$3&amp;"DAYKWH.UNIT1@NET1",Overall!$A$4,Overall!$B$4,"1d","total","time-weighted",0,1,0,"")</f>
        <v>1588.6073782925396</v>
      </c>
      <c r="GL4" s="10">
        <f>_xll.PIAdvCalcDat("\\CEDPI\SEMPRA_MSR1:EDCINV"&amp;GL$2&amp;""&amp;GL$3&amp;"DAYKWH.UNIT1@NET1",Overall!$A$4,Overall!$B$4,"1d","total","time-weighted",0,1,0,"")</f>
        <v>1860.1803992703994</v>
      </c>
      <c r="GM4" s="11">
        <f>_xll.PIAdvCalcDat("\\CEDPI\SEMPRA_MSR1:EDCINV"&amp;GL$2&amp;""&amp;GM$3&amp;"DAYKWH.UNIT1@NET1",Overall!$A$4,Overall!$B$4,"1d","total","time-weighted",0,1,0,"")</f>
        <v>1772.5550405415283</v>
      </c>
      <c r="GN4" s="11">
        <f>_xll.PIAdvCalcDat("\\CEDPI\SEMPRA_MSR1:EDCINV"&amp;GL$2&amp;""&amp;GN$3&amp;"DAYKWH.UNIT1@NET1",Overall!$A$4,Overall!$B$4,"1d","total","time-weighted",0,1,0,"")</f>
        <v>1852.9304440522774</v>
      </c>
      <c r="GO4" s="12">
        <f>_xll.PIAdvCalcDat("\\CEDPI\SEMPRA_MSR1:EDCINV"&amp;GL$2&amp;""&amp;GO$3&amp;"DAYKWH.UNIT1@NET1",Overall!$A$4,Overall!$B$4,"1d","total","time-weighted",0,1,0,"")</f>
        <v>1870.5637401418912</v>
      </c>
      <c r="GQ4" s="10">
        <f>_xll.PIAdvCalcDat("\\CEDPI\SEMPRA_MSR1:EDCINV"&amp;GQ$2&amp;""&amp;GQ$3&amp;"DAYKWH.UNIT1@NET1",Overall!$A$4,Overall!$B$4,"1d","total","time-weighted",0,1,0,"")</f>
        <v>1896.7888796385837</v>
      </c>
      <c r="GR4" s="11">
        <f>_xll.PIAdvCalcDat("\\CEDPI\SEMPRA_MSR1:EDCINV"&amp;GQ$2&amp;""&amp;GR$3&amp;"DAYKWH.UNIT1@NET1",Overall!$A$4,Overall!$B$4,"1d","total","time-weighted",0,1,0,"")</f>
        <v>1883.8952251542767</v>
      </c>
      <c r="GS4" s="11">
        <f>_xll.PIAdvCalcDat("\\CEDPI\SEMPRA_MSR1:EDCINV"&amp;GQ$2&amp;""&amp;GS$3&amp;"DAYKWH.UNIT1@NET1",Overall!$A$4,Overall!$B$4,"1d","total","time-weighted",0,1,0,"")</f>
        <v>1666.9129789155572</v>
      </c>
      <c r="GT4" s="12">
        <f>_xll.PIAdvCalcDat("\\CEDPI\SEMPRA_MSR1:EDCINV"&amp;GQ$2&amp;""&amp;GT$3&amp;"DAYKWH.UNIT1@NET1",Overall!$A$4,Overall!$B$4,"1d","total","time-weighted",0,1,0,"")</f>
        <v>1661.141219618856</v>
      </c>
      <c r="GV4" s="10">
        <f>_xll.PIAdvCalcDat("\\CEDPI\SEMPRA_MSR1:EDCINV"&amp;GV$2&amp;""&amp;GV$3&amp;"DAYKWH.UNIT1@NET1",Overall!$A$4,Overall!$B$4,"1d","total","time-weighted",0,1,0,"")</f>
        <v>1877.6146298250944</v>
      </c>
      <c r="GW4" s="11">
        <f>_xll.PIAdvCalcDat("\\CEDPI\SEMPRA_MSR1:EDCINV"&amp;GV$2&amp;""&amp;GW$3&amp;"DAYKWH.UNIT1@NET1",Overall!$A$4,Overall!$B$4,"1d","total","time-weighted",0,1,0,"")</f>
        <v>1896.0691267050058</v>
      </c>
      <c r="GX4" s="11">
        <f>_xll.PIAdvCalcDat("\\CEDPI\SEMPRA_MSR1:EDCINV"&amp;GV$2&amp;""&amp;GX$3&amp;"DAYKWH.UNIT1@NET1",Overall!$A$4,Overall!$B$4,"1d","total","time-weighted",0,1,0,"")</f>
        <v>1809.349379417512</v>
      </c>
      <c r="GY4" s="12">
        <f>_xll.PIAdvCalcDat("\\CEDPI\SEMPRA_MSR1:EDCINV"&amp;GV$2&amp;""&amp;GY$3&amp;"DAYKWH.UNIT1@NET1",Overall!$A$4,Overall!$B$4,"1d","total","time-weighted",0,1,0,"")</f>
        <v>1819.7734348917024</v>
      </c>
      <c r="HA4" s="10">
        <f>_xll.PIAdvCalcDat("\\CEDPI\SEMPRA_MSR1:EDCINV"&amp;HA$2&amp;""&amp;HA$3&amp;"DAYKWH.UNIT1@NET1",Overall!$A$4,Overall!$B$4,"1d","total","time-weighted",0,1,0,"")</f>
        <v>1922.4662056234836</v>
      </c>
      <c r="HB4" s="11">
        <f>_xll.PIAdvCalcDat("\\CEDPI\SEMPRA_MSR1:EDCINV"&amp;HA$2&amp;""&amp;HB$3&amp;"DAYKWH.UNIT1@NET1",Overall!$A$4,Overall!$B$4,"1d","total","time-weighted",0,1,0,"")</f>
        <v>1873.3794712076553</v>
      </c>
      <c r="HC4" s="11">
        <f>_xll.PIAdvCalcDat("\\CEDPI\SEMPRA_MSR1:EDCINV"&amp;HA$2&amp;""&amp;HC$3&amp;"DAYKWH.UNIT1@NET1",Overall!$A$4,Overall!$B$4,"1d","total","time-weighted",0,1,0,"")</f>
        <v>1842.2496175906372</v>
      </c>
      <c r="HD4" s="12">
        <f>_xll.PIAdvCalcDat("\\CEDPI\SEMPRA_MSR1:EDCINV"&amp;HA$2&amp;""&amp;HD$3&amp;"DAYKWH.UNIT1@NET1",Overall!$A$4,Overall!$B$4,"1d","total","time-weighted",0,1,0,"")</f>
        <v>1640.6271733494727</v>
      </c>
      <c r="HF4" s="10">
        <f>_xll.PIAdvCalcDat("\\CEDPI\SEMPRA_MSR1:EDCINV"&amp;HF$2&amp;""&amp;HF$3&amp;"DAYKWH.UNIT1@NET1",Overall!$A$4,Overall!$B$4,"1d","total","time-weighted",0,1,0,"")</f>
        <v>1788.0975126629794</v>
      </c>
      <c r="HG4" s="11">
        <f>_xll.PIAdvCalcDat("\\CEDPI\SEMPRA_MSR1:EDCINV"&amp;HF$2&amp;""&amp;HG$3&amp;"DAYKWH.UNIT1@NET1",Overall!$A$4,Overall!$B$4,"1d","total","time-weighted",0,1,0,"")</f>
        <v>1805.7465444842442</v>
      </c>
      <c r="HH4" s="11">
        <f>_xll.PIAdvCalcDat("\\CEDPI\SEMPRA_MSR1:EDCINV"&amp;HF$2&amp;""&amp;HH$3&amp;"DAYKWH.UNIT1@NET1",Overall!$A$4,Overall!$B$4,"1d","total","time-weighted",0,1,0,"")</f>
        <v>1770.3629435753198</v>
      </c>
      <c r="HI4" s="12">
        <f>_xll.PIAdvCalcDat("\\CEDPI\SEMPRA_MSR1:EDCINV"&amp;HF$2&amp;""&amp;HI$3&amp;"DAYKWH.UNIT1@NET1",Overall!$A$4,Overall!$B$4,"1d","total","time-weighted",0,1,0,"")</f>
        <v>1910.8740642289683</v>
      </c>
      <c r="HK4" s="10">
        <f>_xll.PIAdvCalcDat("\\CEDPI\SEMPRA_MSR1:EDCINV"&amp;HK$2&amp;""&amp;HK$3&amp;"DAYKWH.UNIT1@NET1",Overall!$A$4,Overall!$B$4,"1d","total","time-weighted",0,1,0,"")</f>
        <v>1873.9565359346007</v>
      </c>
      <c r="HL4" s="11">
        <f>_xll.PIAdvCalcDat("\\CEDPI\SEMPRA_MSR1:EDCINV"&amp;HK$2&amp;""&amp;HL$3&amp;"DAYKWH.UNIT1@NET1",Overall!$A$4,Overall!$B$4,"1d","total","time-weighted",0,1,0,"")</f>
        <v>1871.7626759203299</v>
      </c>
      <c r="HM4" s="11">
        <f>_xll.PIAdvCalcDat("\\CEDPI\SEMPRA_MSR1:EDCINV"&amp;HK$2&amp;""&amp;HM$3&amp;"DAYKWH.UNIT1@NET1",Overall!$A$4,Overall!$B$4,"1d","total","time-weighted",0,1,0,"")</f>
        <v>1812.142851820957</v>
      </c>
      <c r="HN4" s="12">
        <f>_xll.PIAdvCalcDat("\\CEDPI\SEMPRA_MSR1:EDCINV"&amp;HK$2&amp;""&amp;HN$3&amp;"DAYKWH.UNIT1@NET1",Overall!$A$4,Overall!$B$4,"1d","total","time-weighted",0,1,0,"")</f>
        <v>1645.1161839974432</v>
      </c>
      <c r="HP4" s="10">
        <f>_xll.PIAdvCalcDat("\\CEDPI\SEMPRA_MSR1:EDCINV"&amp;HP$2&amp;""&amp;HP$3&amp;"DAYKWH.UNIT1@NET1",Overall!$A$4,Overall!$B$4,"1d","total","time-weighted",0,1,0,"")</f>
        <v>1861.7251687501346</v>
      </c>
      <c r="HQ4" s="11">
        <f>_xll.PIAdvCalcDat("\\CEDPI\SEMPRA_MSR1:EDCINV"&amp;HP$2&amp;""&amp;HQ$3&amp;"DAYKWH.UNIT1@NET1",Overall!$A$4,Overall!$B$4,"1d","total","time-weighted",0,1,0,"")</f>
        <v>1846.0685446158357</v>
      </c>
      <c r="HR4" s="11">
        <f>_xll.PIAdvCalcDat("\\CEDPI\SEMPRA_MSR1:EDCINV"&amp;HP$2&amp;""&amp;HR$3&amp;"DAYKWH.UNIT1@NET1",Overall!$A$4,Overall!$B$4,"1d","total","time-weighted",0,1,0,"")</f>
        <v>1841.0372597373162</v>
      </c>
      <c r="HS4" s="12">
        <f>_xll.PIAdvCalcDat("\\CEDPI\SEMPRA_MSR1:EDCINV"&amp;HP$2&amp;""&amp;HS$3&amp;"DAYKWH.UNIT1@NET1",Overall!$A$4,Overall!$B$4,"1d","total","time-weighted",0,1,0,"")</f>
        <v>1920.3927421547871</v>
      </c>
      <c r="HU4" s="10">
        <f>_xll.PIAdvCalcDat("\\CEDPI\SEMPRA_MSR1:EDCINV"&amp;HU$2&amp;""&amp;HU$3&amp;"DAYKWH.UNIT1@NET1",Overall!$A$4,Overall!$B$4,"1d","total","time-weighted",0,1,0,"")</f>
        <v>1908.0781934394706</v>
      </c>
      <c r="HV4" s="11">
        <f>_xll.PIAdvCalcDat("\\CEDPI\SEMPRA_MSR1:EDCINV"&amp;HU$2&amp;""&amp;HV$3&amp;"DAYKWH.UNIT1@NET1",Overall!$A$4,Overall!$B$4,"1d","total","time-weighted",0,1,0,"")</f>
        <v>1805.7728205563888</v>
      </c>
      <c r="HW4" s="11">
        <f>_xll.PIAdvCalcDat("\\CEDPI\SEMPRA_MSR1:EDCINV"&amp;HU$2&amp;""&amp;HW$3&amp;"DAYKWH.UNIT1@NET1",Overall!$A$4,Overall!$B$4,"1d","total","time-weighted",0,1,0,"")</f>
        <v>1673.7056732210949</v>
      </c>
      <c r="HX4" s="12">
        <f>_xll.PIAdvCalcDat("\\CEDPI\SEMPRA_MSR1:EDCINV"&amp;HU$2&amp;""&amp;HX$3&amp;"DAYKWH.UNIT1@NET1",Overall!$A$4,Overall!$B$4,"1d","total","time-weighted",0,1,0,"")</f>
        <v>1673.2983421756433</v>
      </c>
      <c r="HZ4" s="10">
        <f>_xll.PIAdvCalcDat("\\CEDPI\SEMPRA_MSR1:EDCINV"&amp;HZ$2&amp;""&amp;HZ$3&amp;"DAYKWH.UNIT1@NET1",Overall!$A$4,Overall!$B$4,"1d","total","time-weighted",0,1,0,"")</f>
        <v>1889.8914348024</v>
      </c>
      <c r="IA4" s="11">
        <f>_xll.PIAdvCalcDat("\\CEDPI\SEMPRA_MSR1:EDCINV"&amp;HZ$2&amp;""&amp;IA$3&amp;"DAYKWH.UNIT1@NET1",Overall!$A$4,Overall!$B$4,"1d","total","time-weighted",0,1,0,"")</f>
        <v>1836.900223216079</v>
      </c>
      <c r="IB4" s="11">
        <f>_xll.PIAdvCalcDat("\\CEDPI\SEMPRA_MSR1:EDCINV"&amp;HZ$2&amp;""&amp;IB$3&amp;"DAYKWH.UNIT1@NET1",Overall!$A$4,Overall!$B$4,"1d","total","time-weighted",0,1,0,"")</f>
        <v>1838.32497759086</v>
      </c>
      <c r="IC4" s="12">
        <f>_xll.PIAdvCalcDat("\\CEDPI\SEMPRA_MSR1:EDCINV"&amp;HZ$2&amp;""&amp;IC$3&amp;"DAYKWH.UNIT1@NET1",Overall!$A$4,Overall!$B$4,"1d","total","time-weighted",0,1,0,"")</f>
        <v>1915.894411255842</v>
      </c>
      <c r="IE4" s="10">
        <f>_xll.PIAdvCalcDat("\\CEDPI\SEMPRA_MSR1:EDCINV"&amp;IE$2&amp;""&amp;IE$3&amp;"DAYKWH.UNIT1@NET1",Overall!$A$4,Overall!$B$4,"1d","total","time-weighted",0,1,0,"")</f>
        <v>1891.112458544234</v>
      </c>
      <c r="IF4" s="11">
        <f>_xll.PIAdvCalcDat("\\CEDPI\SEMPRA_MSR1:EDCINV"&amp;IE$2&amp;""&amp;IF$3&amp;"DAYKWH.UNIT1@NET1",Overall!$A$4,Overall!$B$4,"1d","total","time-weighted",0,1,0,"")</f>
        <v>1894.9497674657239</v>
      </c>
      <c r="IG4" s="11">
        <f>_xll.PIAdvCalcDat("\\CEDPI\SEMPRA_MSR1:EDCINV"&amp;IE$2&amp;""&amp;IG$3&amp;"DAYKWH.UNIT1@NET1",Overall!$A$4,Overall!$B$4,"1d","total","time-weighted",0,1,0,"")</f>
        <v>1721.2388853354907</v>
      </c>
      <c r="IH4" s="12">
        <f>_xll.PIAdvCalcDat("\\CEDPI\SEMPRA_MSR1:EDCINV"&amp;IE$2&amp;""&amp;IH$3&amp;"DAYKWH.UNIT1@NET1",Overall!$A$4,Overall!$B$4,"1d","total","time-weighted",0,1,0,"")</f>
        <v>1637.4487905941166</v>
      </c>
      <c r="IJ4" s="10">
        <f>_xll.PIAdvCalcDat("\\CEDPI\SEMPRA_MSR1:EDCINV"&amp;IJ$2&amp;""&amp;IJ$3&amp;"DAYKWH.UNIT1@NET1",Overall!$A$4,Overall!$B$4,"1d","total","time-weighted",0,1,0,"")</f>
        <v>1925.7644956791059</v>
      </c>
      <c r="IK4" s="11">
        <f>_xll.PIAdvCalcDat("\\CEDPI\SEMPRA_MSR1:EDCINV"&amp;IJ$2&amp;""&amp;IK$3&amp;"DAYKWH.UNIT1@NET1",Overall!$A$4,Overall!$B$4,"1d","total","time-weighted",0,1,0,"")</f>
        <v>1766.68952118372</v>
      </c>
      <c r="IL4" s="11">
        <f>_xll.PIAdvCalcDat("\\CEDPI\SEMPRA_MSR1:EDCINV"&amp;IJ$2&amp;""&amp;IL$3&amp;"DAYKWH.UNIT1@NET1",Overall!$A$4,Overall!$B$4,"1d","total","time-weighted",0,1,0,"")</f>
        <v>1826.6720574812473</v>
      </c>
      <c r="IM4" s="12">
        <f>_xll.PIAdvCalcDat("\\CEDPI\SEMPRA_MSR1:EDCINV"&amp;IJ$2&amp;""&amp;IM$3&amp;"DAYKWH.UNIT1@NET1",Overall!$A$4,Overall!$B$4,"1d","total","time-weighted",0,1,0,"")</f>
        <v>1923.334790358444</v>
      </c>
      <c r="IO4" s="10">
        <f>_xll.PIAdvCalcDat("\\CEDPI\SEMPRA_MSR1:EDCINV"&amp;IO$2&amp;""&amp;IO$3&amp;"DAYKWH.UNIT1@NET1",Overall!$A$4,Overall!$B$4,"1d","total","time-weighted",0,1,0,"")</f>
        <v>1843.6489746795307</v>
      </c>
      <c r="IP4" s="11">
        <f>_xll.PIAdvCalcDat("\\CEDPI\SEMPRA_MSR1:EDCINV"&amp;IO$2&amp;""&amp;IP$3&amp;"DAYKWH.UNIT1@NET1",Overall!$A$4,Overall!$B$4,"1d","total","time-weighted",0,1,0,"")</f>
        <v>1845.6182517027344</v>
      </c>
      <c r="IQ4" s="11">
        <f>_xll.PIAdvCalcDat("\\CEDPI\SEMPRA_MSR1:EDCINV"&amp;IO$2&amp;""&amp;IQ$3&amp;"DAYKWH.UNIT1@NET1",Overall!$A$4,Overall!$B$4,"1d","total","time-weighted",0,1,0,"")</f>
        <v>1766.391669345895</v>
      </c>
      <c r="IR4" s="12">
        <f>_xll.PIAdvCalcDat("\\CEDPI\SEMPRA_MSR1:EDCINV"&amp;IO$2&amp;""&amp;IR$3&amp;"DAYKWH.UNIT1@NET1",Overall!$A$4,Overall!$B$4,"1d","total","time-weighted",0,1,0,"")</f>
        <v>1716.0270380444592</v>
      </c>
      <c r="IT4" s="10">
        <f>_xll.PIAdvCalcDat("\\CEDPI\SEMPRA_MSR1:EDCINV"&amp;IT$2&amp;""&amp;IT$3&amp;"DAYKWH.UNIT1@NET1",Overall!$A$4,Overall!$B$4,"1d","total","time-weighted",0,1,0,"")</f>
        <v>1936.3008126257755</v>
      </c>
      <c r="IU4" s="11">
        <f>_xll.PIAdvCalcDat("\\CEDPI\SEMPRA_MSR1:EDCINV"&amp;IT$2&amp;""&amp;IU$3&amp;"DAYKWH.UNIT1@NET1",Overall!$A$4,Overall!$B$4,"1d","total","time-weighted",0,1,0,"")</f>
        <v>1901.7293476040622</v>
      </c>
      <c r="IV4" s="11">
        <f>_xll.PIAdvCalcDat("\\CEDPI\SEMPRA_MSR1:EDCINV"&amp;IT$2&amp;""&amp;IV$3&amp;"DAYKWH.UNIT1@NET1",Overall!$A$4,Overall!$B$4,"1d","total","time-weighted",0,1,0,"")</f>
        <v>1894.9966772457115</v>
      </c>
      <c r="IW4" s="12">
        <f>_xll.PIAdvCalcDat("\\CEDPI\SEMPRA_MSR1:EDCINV"&amp;IT$2&amp;""&amp;IW$3&amp;"DAYKWH.UNIT1@NET1",Overall!$A$4,Overall!$B$4,"1d","total","time-weighted",0,1,0,"")</f>
        <v>1825.9852233073193</v>
      </c>
      <c r="IY4" s="10">
        <f>_xll.PIAdvCalcDat("\\CEDPI\SEMPRA_MSR1:EDCINV"&amp;IY$2&amp;""&amp;IY$3&amp;"DAYKWH.UNIT1@NET1",Overall!$A$4,Overall!$B$4,"1d","total","time-weighted",0,1,0,"")</f>
        <v>1859.8128364081656</v>
      </c>
      <c r="IZ4" s="11">
        <f>_xll.PIAdvCalcDat("\\CEDPI\SEMPRA_MSR1:EDCINV"&amp;IY$2&amp;""&amp;IZ$3&amp;"DAYKWH.UNIT1@NET1",Overall!$A$4,Overall!$B$4,"1d","total","time-weighted",0,1,0,"")</f>
        <v>1842.7204676398803</v>
      </c>
      <c r="JA4" s="11">
        <f>_xll.PIAdvCalcDat("\\CEDPI\SEMPRA_MSR1:EDCINV"&amp;IY$2&amp;""&amp;JA$3&amp;"DAYKWH.UNIT1@NET1",Overall!$A$4,Overall!$B$4,"1d","total","time-weighted",0,1,0,"")</f>
        <v>1843.1128375985891</v>
      </c>
      <c r="JB4" s="12">
        <f>_xll.PIAdvCalcDat("\\CEDPI\SEMPRA_MSR1:EDCINV"&amp;IY$2&amp;""&amp;JB$3&amp;"DAYKWH.UNIT1@NET1",Overall!$A$4,Overall!$B$4,"1d","total","time-weighted",0,1,0,"")</f>
        <v>1627.395390556957</v>
      </c>
      <c r="JD4" s="10">
        <f>_xll.PIAdvCalcDat("\\CEDPI\SEMPRA_MSR1:EDCINV"&amp;JD$2&amp;""&amp;JD$3&amp;"DAYKWH.UNIT1@NET1",Overall!$A$4,Overall!$B$4,"1d","total","time-weighted",0,1,0,"")</f>
        <v>1842.7857816785063</v>
      </c>
      <c r="JE4" s="11">
        <f>_xll.PIAdvCalcDat("\\CEDPI\SEMPRA_MSR1:EDCINV"&amp;JD$2&amp;""&amp;JE$3&amp;"DAYKWH.UNIT1@NET1",Overall!$A$4,Overall!$B$4,"1d","total","time-weighted",0,1,0,"")</f>
        <v>1844.3958105893551</v>
      </c>
      <c r="JF4" s="11">
        <f>_xll.PIAdvCalcDat("\\CEDPI\SEMPRA_MSR1:EDCINV"&amp;JD$2&amp;""&amp;JF$3&amp;"DAYKWH.UNIT1@NET1",Overall!$A$4,Overall!$B$4,"1d","total","time-weighted",0,1,0,"")</f>
        <v>1761.3011639800618</v>
      </c>
      <c r="JG4" s="12">
        <f>_xll.PIAdvCalcDat("\\CEDPI\SEMPRA_MSR1:EDCINV"&amp;JD$2&amp;""&amp;JG$3&amp;"DAYKWH.UNIT1@NET1",Overall!$A$4,Overall!$B$4,"1d","total","time-weighted",0,1,0,"")</f>
        <v>1848.2810949513853</v>
      </c>
      <c r="JI4" s="10">
        <f>_xll.PIAdvCalcDat("\\CEDPI\SEMPRA_MSR1:EDCINV"&amp;JI$2&amp;""&amp;JI$3&amp;"DAYKWH.UNIT1@NET1",Overall!$A$4,Overall!$B$4,"1d","total","time-weighted",0,1,0,"")</f>
        <v>1824.0541615908426</v>
      </c>
      <c r="JJ4" s="11">
        <f>_xll.PIAdvCalcDat("\\CEDPI\SEMPRA_MSR1:EDCINV"&amp;JI$2&amp;""&amp;JJ$3&amp;"DAYKWH.UNIT1@NET1",Overall!$A$4,Overall!$B$4,"1d","total","time-weighted",0,1,0,"")</f>
        <v>1821.087517528119</v>
      </c>
      <c r="JK4" s="11">
        <f>_xll.PIAdvCalcDat("\\CEDPI\SEMPRA_MSR1:EDCINV"&amp;JI$2&amp;""&amp;JK$3&amp;"DAYKWH.UNIT1@NET1",Overall!$A$4,Overall!$B$4,"1d","total","time-weighted",0,1,0,"")</f>
        <v>1660.4519772435356</v>
      </c>
      <c r="JL4" s="12">
        <f>_xll.PIAdvCalcDat("\\CEDPI\SEMPRA_MSR1:EDCINV"&amp;JI$2&amp;""&amp;JL$3&amp;"DAYKWH.UNIT1@NET1",Overall!$A$4,Overall!$B$4,"1d","total","time-weighted",0,1,0,"")</f>
        <v>1667.7898827215909</v>
      </c>
      <c r="JN4" s="10">
        <f>_xll.PIAdvCalcDat("\\CEDPI\SEMPRA_MSR1:EDCINV"&amp;JN$2&amp;""&amp;JN$3&amp;"DAYKWH.UNIT1@NET1",Overall!$A$4,Overall!$B$4,"1d","total","time-weighted",0,1,0,"")</f>
        <v>1931.6325025585363</v>
      </c>
      <c r="JO4" s="11">
        <f>_xll.PIAdvCalcDat("\\CEDPI\SEMPRA_MSR1:EDCINV"&amp;JN$2&amp;""&amp;JO$3&amp;"DAYKWH.UNIT1@NET1",Overall!$A$4,Overall!$B$4,"1d","total","time-weighted",0,1,0,"")</f>
        <v>1784.6726404384844</v>
      </c>
      <c r="JP4" s="11">
        <f>_xll.PIAdvCalcDat("\\CEDPI\SEMPRA_MSR1:EDCINV"&amp;JN$2&amp;""&amp;JP$3&amp;"DAYKWH.UNIT1@NET1",Overall!$A$4,Overall!$B$4,"1d","total","time-weighted",0,1,0,"")</f>
        <v>1911.8350956055021</v>
      </c>
      <c r="JQ4" s="12">
        <f>_xll.PIAdvCalcDat("\\CEDPI\SEMPRA_MSR1:EDCINV"&amp;JN$2&amp;""&amp;JQ$3&amp;"DAYKWH.UNIT1@NET1",Overall!$A$4,Overall!$B$4,"1d","total","time-weighted",0,1,0,"")</f>
        <v>1885.2877198545389</v>
      </c>
      <c r="JS4" s="10">
        <f>_xll.PIAdvCalcDat("\\CEDPI\SEMPRA_MSR1:EDCINV"&amp;JS$2&amp;""&amp;JS$3&amp;"DAYKWH.UNIT1@NET1",Overall!$A$4,Overall!$B$4,"1d","total","time-weighted",0,1,0,"")</f>
        <v>1884.1580865118171</v>
      </c>
      <c r="JT4" s="11">
        <f>_xll.PIAdvCalcDat("\\CEDPI\SEMPRA_MSR1:EDCINV"&amp;JS$2&amp;""&amp;JT$3&amp;"DAYKWH.UNIT1@NET1",Overall!$A$4,Overall!$B$4,"1d","total","time-weighted",0,1,0,"")</f>
        <v>1844.8596059978431</v>
      </c>
      <c r="JU4" s="11">
        <f>_xll.PIAdvCalcDat("\\CEDPI\SEMPRA_MSR1:EDCINV"&amp;JS$2&amp;""&amp;JU$3&amp;"DAYKWH.UNIT1@NET1",Overall!$A$4,Overall!$B$4,"1d","total","time-weighted",0,1,0,"")</f>
        <v>1640.7286378785268</v>
      </c>
      <c r="JV4" s="12">
        <f>_xll.PIAdvCalcDat("\\CEDPI\SEMPRA_MSR1:EDCINV"&amp;JS$2&amp;""&amp;JV$3&amp;"DAYKWH.UNIT1@NET1",Overall!$A$4,Overall!$B$4,"1d","total","time-weighted",0,1,0,"")</f>
        <v>1612.4539518723691</v>
      </c>
      <c r="JX4" s="10">
        <f>_xll.PIAdvCalcDat("\\CEDPI\SEMPRA_MSR1:EDCINV"&amp;JX$2&amp;""&amp;JX$3&amp;"DAYKWH.UNIT1@NET1",Overall!$A$4,Overall!$B$4,"1d","total","time-weighted",0,1,0,"")</f>
        <v>1813.7403564926744</v>
      </c>
      <c r="JY4" s="11">
        <f>_xll.PIAdvCalcDat("\\CEDPI\SEMPRA_MSR1:EDCINV"&amp;JX$2&amp;""&amp;JY$3&amp;"DAYKWH.UNIT1@NET1",Overall!$A$4,Overall!$B$4,"1d","total","time-weighted",0,1,0,"")</f>
        <v>1823.3267228923421</v>
      </c>
      <c r="JZ4" s="11">
        <f>_xll.PIAdvCalcDat("\\CEDPI\SEMPRA_MSR1:EDCINV"&amp;JX$2&amp;""&amp;JZ$3&amp;"DAYKWH.UNIT1@NET1",Overall!$A$4,Overall!$B$4,"1d","total","time-weighted",0,1,0,"")</f>
        <v>1813.9956223621625</v>
      </c>
      <c r="KA4" s="12">
        <f>_xll.PIAdvCalcDat("\\CEDPI\SEMPRA_MSR1:EDCINV"&amp;JX$2&amp;""&amp;KA$3&amp;"DAYKWH.UNIT1@NET1",Overall!$A$4,Overall!$B$4,"1d","total","time-weighted",0,1,0,"")</f>
        <v>1871.3945829545241</v>
      </c>
      <c r="KC4" s="10">
        <f>_xll.PIAdvCalcDat("\\CEDPI\SEMPRA_MSR1:EDCINV"&amp;KC$2&amp;""&amp;KC$3&amp;"DAYKWH.UNIT1@NET1",Overall!$A$4,Overall!$B$4,"1d","total","time-weighted",0,1,0,"")</f>
        <v>1924.1571305061641</v>
      </c>
      <c r="KD4" s="11">
        <f>_xll.PIAdvCalcDat("\\CEDPI\SEMPRA_MSR1:EDCINV"&amp;KC$2&amp;""&amp;KD$3&amp;"DAYKWH.UNIT1@NET1",Overall!$A$4,Overall!$B$4,"1d","total","time-weighted",0,1,0,"")</f>
        <v>1835.7865240800554</v>
      </c>
      <c r="KE4" s="11">
        <f>_xll.PIAdvCalcDat("\\CEDPI\SEMPRA_MSR1:EDCINV"&amp;KC$2&amp;""&amp;KE$3&amp;"DAYKWH.UNIT1@NET1",Overall!$A$4,Overall!$B$4,"1d","total","time-weighted",0,1,0,"")</f>
        <v>1811.8443031118354</v>
      </c>
      <c r="KF4" s="12">
        <f>_xll.PIAdvCalcDat("\\CEDPI\SEMPRA_MSR1:EDCINV"&amp;KC$2&amp;""&amp;KF$3&amp;"DAYKWH.UNIT1@NET1",Overall!$A$4,Overall!$B$4,"1d","total","time-weighted",0,1,0,"")</f>
        <v>2720.3859352238519</v>
      </c>
      <c r="KH4" s="10">
        <f>_xll.PIAdvCalcDat("\\CEDPI\SEMPRA_MSR1:EDCINV"&amp;KH$2&amp;""&amp;KH$3&amp;"DAYKWH.UNIT1@NET1",Overall!$A$4,Overall!$B$4,"1d","total","time-weighted",0,1,0,"")</f>
        <v>1947.4545932687361</v>
      </c>
      <c r="KI4" s="11">
        <f>_xll.PIAdvCalcDat("\\CEDPI\SEMPRA_MSR1:EDCINV"&amp;KH$2&amp;""&amp;KI$3&amp;"DAYKWH.UNIT1@NET1",Overall!$A$4,Overall!$B$4,"1d","total","time-weighted",0,1,0,"")</f>
        <v>1769.1316513343511</v>
      </c>
      <c r="KJ4" s="11">
        <f>_xll.PIAdvCalcDat("\\CEDPI\SEMPRA_MSR1:EDCINV"&amp;KH$2&amp;""&amp;KJ$3&amp;"DAYKWH.UNIT1@NET1",Overall!$A$4,Overall!$B$4,"1d","total","time-weighted",0,1,0,"")</f>
        <v>1843.1883592701538</v>
      </c>
      <c r="KK4" s="12">
        <f>_xll.PIAdvCalcDat("\\CEDPI\SEMPRA_MSR1:EDCINV"&amp;KH$2&amp;""&amp;KK$3&amp;"DAYKWH.UNIT1@NET1",Overall!$A$4,Overall!$B$4,"1d","total","time-weighted",0,1,0,"")</f>
        <v>1892.2981569210117</v>
      </c>
      <c r="KM4" s="10">
        <f>_xll.PIAdvCalcDat("\\CEDPI\SEMPRA_MSR1:EDCINV"&amp;KM$2&amp;""&amp;KM$3&amp;"DAYKWH.UNIT1@NET1",Overall!$A$4,Overall!$B$4,"1d","total","time-weighted",0,1,0,"")</f>
        <v>1907.662312170592</v>
      </c>
      <c r="KN4" s="11">
        <f>_xll.PIAdvCalcDat("\\CEDPI\SEMPRA_MSR1:EDCINV"&amp;KM$2&amp;""&amp;KN$3&amp;"DAYKWH.UNIT1@NET1",Overall!$A$4,Overall!$B$4,"1d","total","time-weighted",0,1,0,"")</f>
        <v>1849.6561609940386</v>
      </c>
      <c r="KO4" s="11">
        <f>_xll.PIAdvCalcDat("\\CEDPI\SEMPRA_MSR1:EDCINV"&amp;KM$2&amp;""&amp;KO$3&amp;"DAYKWH.UNIT1@NET1",Overall!$A$4,Overall!$B$4,"1d","total","time-weighted",0,1,0,"")</f>
        <v>1832.4920448363002</v>
      </c>
      <c r="KP4" s="12">
        <f>_xll.PIAdvCalcDat("\\CEDPI\SEMPRA_MSR1:EDCINV"&amp;KM$2&amp;""&amp;KP$3&amp;"DAYKWH.UNIT1@NET1",Overall!$A$4,Overall!$B$4,"1d","total","time-weighted",0,1,0,"")</f>
        <v>1619.3160871205148</v>
      </c>
      <c r="KR4" s="10">
        <f>_xll.PIAdvCalcDat("\\CEDPI\SEMPRA_MSR1:EDCINV"&amp;KR$2&amp;""&amp;KR$3&amp;"DAYKWH.UNIT1@NET1",Overall!$A$4,Overall!$B$4,"1d","total","time-weighted",0,1,0,"")</f>
        <v>1904.3957860440298</v>
      </c>
      <c r="KS4" s="11">
        <f>_xll.PIAdvCalcDat("\\CEDPI\SEMPRA_MSR1:EDCINV"&amp;KR$2&amp;""&amp;KS$3&amp;"DAYKWH.UNIT1@NET1",Overall!$A$4,Overall!$B$4,"1d","total","time-weighted",0,1,0,"")</f>
        <v>1818.8046999097314</v>
      </c>
      <c r="KT4" s="11">
        <f>_xll.PIAdvCalcDat("\\CEDPI\SEMPRA_MSR1:EDCINV"&amp;KR$2&amp;""&amp;KT$3&amp;"DAYKWH.UNIT1@NET1",Overall!$A$4,Overall!$B$4,"1d","total","time-weighted",0,1,0,"")</f>
        <v>1804.473855786508</v>
      </c>
      <c r="KU4" s="12">
        <f>_xll.PIAdvCalcDat("\\CEDPI\SEMPRA_MSR1:EDCINV"&amp;KR$2&amp;""&amp;KU$3&amp;"DAYKWH.UNIT1@NET1",Overall!$A$4,Overall!$B$4,"1d","total","time-weighted",0,1,0,"")</f>
        <v>2007.5313464959934</v>
      </c>
      <c r="KW4" s="10">
        <f>_xll.PIAdvCalcDat("\\CEDPI\SEMPRA_MSR1:EDCINV"&amp;KW$2&amp;""&amp;KW$3&amp;"DAYKWH.UNIT1@NET1",Overall!$A$4,Overall!$B$4,"1d","total","time-weighted",0,1,0,"")</f>
        <v>1921.0920667103383</v>
      </c>
      <c r="KX4" s="11">
        <f>_xll.PIAdvCalcDat("\\CEDPI\SEMPRA_MSR1:EDCINV"&amp;KW$2&amp;""&amp;KX$3&amp;"DAYKWH.UNIT1@NET1",Overall!$A$4,Overall!$B$4,"1d","total","time-weighted",0,1,0,"")</f>
        <v>1889.7067446232525</v>
      </c>
      <c r="KY4" s="11">
        <f>_xll.PIAdvCalcDat("\\CEDPI\SEMPRA_MSR1:EDCINV"&amp;KW$2&amp;""&amp;KY$3&amp;"DAYKWH.UNIT1@NET1",Overall!$A$4,Overall!$B$4,"1d","total","time-weighted",0,1,0,"")</f>
        <v>1674.9269429181786</v>
      </c>
      <c r="KZ4" s="12">
        <f>_xll.PIAdvCalcDat("\\CEDPI\SEMPRA_MSR1:EDCINV"&amp;KW$2&amp;""&amp;KZ$3&amp;"DAYKWH.UNIT1@NET1",Overall!$A$4,Overall!$B$4,"1d","total","time-weighted",0,1,0,"")</f>
        <v>1613.7085666715609</v>
      </c>
      <c r="LB4" s="10">
        <f>_xll.PIAdvCalcDat("\\CEDPI\SEMPRA_MSR1:EDCINV"&amp;LB$2&amp;""&amp;LB$3&amp;"DAYKWH.UNIT1@NET1",Overall!$A$4,Overall!$B$4,"1d","total","time-weighted",0,1,0,"")</f>
        <v>1879.0974763000643</v>
      </c>
      <c r="LC4" s="11">
        <f>_xll.PIAdvCalcDat("\\CEDPI\SEMPRA_MSR1:EDCINV"&amp;LB$2&amp;""&amp;LC$3&amp;"DAYKWH.UNIT1@NET1",Overall!$A$4,Overall!$B$4,"1d","total","time-weighted",0,1,0,"")</f>
        <v>1868.0182010606343</v>
      </c>
      <c r="LD4" s="11">
        <f>_xll.PIAdvCalcDat("\\CEDPI\SEMPRA_MSR1:EDCINV"&amp;LB$2&amp;""&amp;LD$3&amp;"DAYKWH.UNIT1@NET1",Overall!$A$4,Overall!$B$4,"1d","total","time-weighted",0,1,0,"")</f>
        <v>1875.2184645025868</v>
      </c>
      <c r="LE4" s="12">
        <f>_xll.PIAdvCalcDat("\\CEDPI\SEMPRA_MSR1:EDCINV"&amp;LB$2&amp;""&amp;LE$3&amp;"DAYKWH.UNIT1@NET1",Overall!$A$4,Overall!$B$4,"1d","total","time-weighted",0,1,0,"")</f>
        <v>1904.4043807173632</v>
      </c>
      <c r="LG4" s="10">
        <f>_xll.PIAdvCalcDat("\\CEDPI\SEMPRA_MSR1:EDCINV"&amp;LG$2&amp;""&amp;LG$3&amp;"DAYKWH.UNIT1@NET1",Overall!$A$4,Overall!$B$4,"1d","total","time-weighted",0,1,0,"")</f>
        <v>1838.8340164063461</v>
      </c>
      <c r="LH4" s="11">
        <f>_xll.PIAdvCalcDat("\\CEDPI\SEMPRA_MSR1:EDCINV"&amp;LG$2&amp;""&amp;LH$3&amp;"DAYKWH.UNIT1@NET1",Overall!$A$4,Overall!$B$4,"1d","total","time-weighted",0,1,0,"")</f>
        <v>1845.1806111239357</v>
      </c>
      <c r="LI4" s="11">
        <f>_xll.PIAdvCalcDat("\\CEDPI\SEMPRA_MSR1:EDCINV"&amp;LG$2&amp;""&amp;LI$3&amp;"DAYKWH.UNIT1@NET1",Overall!$A$4,Overall!$B$4,"1d","total","time-weighted",0,1,0,"")</f>
        <v>1699.5582078207169</v>
      </c>
      <c r="LJ4" s="12">
        <f>_xll.PIAdvCalcDat("\\CEDPI\SEMPRA_MSR1:EDCINV"&amp;LG$2&amp;""&amp;LJ$3&amp;"DAYKWH.UNIT1@NET1",Overall!$A$4,Overall!$B$4,"1d","total","time-weighted",0,1,0,"")</f>
        <v>1624.0440067858817</v>
      </c>
      <c r="LL4" s="10">
        <f>_xll.PIAdvCalcDat("\\CEDPI\SEMPRA_MSR1:EDCINV"&amp;LL$2&amp;""&amp;LL$3&amp;"DAYKWH.UNIT1@NET1",Overall!$A$4,Overall!$B$4,"1d","total","time-weighted",0,1,0,"")</f>
        <v>1753.7616946658886</v>
      </c>
      <c r="LM4" s="11">
        <f>_xll.PIAdvCalcDat("\\CEDPI\SEMPRA_MSR1:EDCINV"&amp;LL$2&amp;""&amp;LM$3&amp;"DAYKWH.UNIT1@NET1",Overall!$A$4,Overall!$B$4,"1d","total","time-weighted",0,1,0,"")</f>
        <v>1641.8878258074042</v>
      </c>
      <c r="LN4" s="11">
        <f>_xll.PIAdvCalcDat("\\CEDPI\SEMPRA_MSR1:EDCINV"&amp;LL$2&amp;""&amp;LN$3&amp;"DAYKWH.UNIT1@NET1",Overall!$A$4,Overall!$B$4,"1d","total","time-weighted",0,1,0,"")</f>
        <v>1754.337413642407</v>
      </c>
      <c r="LO4" s="12">
        <f>_xll.PIAdvCalcDat("\\CEDPI\SEMPRA_MSR1:EDCINV"&amp;LL$2&amp;""&amp;LO$3&amp;"DAYKWH.UNIT1@NET1",Overall!$A$4,Overall!$B$4,"1d","total","time-weighted",0,1,0,"")</f>
        <v>1606.0139235862907</v>
      </c>
      <c r="LQ4" s="10">
        <f>_xll.PIAdvCalcDat("\\CEDPI\SEMPRA_MSR1:EDCINV"&amp;LQ$2&amp;""&amp;LQ$3&amp;"DAYKWH.UNIT1@NET1",Overall!$A$4,Overall!$B$4,"1d","total","time-weighted",0,1,0,"")</f>
        <v>1726.3442016761851</v>
      </c>
      <c r="LR4" s="11">
        <f>_xll.PIAdvCalcDat("\\CEDPI\SEMPRA_MSR1:EDCINV"&amp;LQ$2&amp;""&amp;LR$3&amp;"DAYKWH.UNIT1@NET1",Overall!$A$4,Overall!$B$4,"1d","total","time-weighted",0,1,0,"")</f>
        <v>1754.1290156296734</v>
      </c>
      <c r="LS4" s="11">
        <f>_xll.PIAdvCalcDat("\\CEDPI\SEMPRA_MSR1:EDCINV"&amp;LQ$2&amp;""&amp;LS$3&amp;"DAYKWH.UNIT1@NET1",Overall!$A$4,Overall!$B$4,"1d","total","time-weighted",0,1,0,"")</f>
        <v>1543.6214940605819</v>
      </c>
      <c r="LT4" s="12">
        <f>_xll.PIAdvCalcDat("\\CEDPI\SEMPRA_MSR1:EDCINV"&amp;LQ$2&amp;""&amp;LT$3&amp;"DAYKWH.UNIT1@NET1",Overall!$A$4,Overall!$B$4,"1d","total","time-weighted",0,1,0,"")</f>
        <v>1779.7008370868248</v>
      </c>
      <c r="LV4" s="10">
        <f>_xll.PIAdvCalcDat("\\CEDPI\SEMPRA_MSR1:EDCINV"&amp;LV$2&amp;""&amp;LV$3&amp;"DAYKWH.UNIT1@NET1",Overall!$A$4,Overall!$B$4,"1d","total","time-weighted",0,1,0,"")</f>
        <v>1541.6699189292358</v>
      </c>
      <c r="LW4" s="11">
        <f>_xll.PIAdvCalcDat("\\CEDPI\SEMPRA_MSR1:EDCINV"&amp;LV$2&amp;""&amp;LW$3&amp;"DAYKWH.UNIT1@NET1",Overall!$A$4,Overall!$B$4,"1d","total","time-weighted",0,1,0,"")</f>
        <v>1812.358315322097</v>
      </c>
      <c r="LX4" s="11">
        <f>_xll.PIAdvCalcDat("\\CEDPI\SEMPRA_MSR1:EDCINV"&amp;LV$2&amp;""&amp;LX$3&amp;"DAYKWH.UNIT1@NET1",Overall!$A$4,Overall!$B$4,"1d","total","time-weighted",0,1,0,"")</f>
        <v>1572.1324498953409</v>
      </c>
      <c r="LY4" s="12">
        <f>_xll.PIAdvCalcDat("\\CEDPI\SEMPRA_MSR1:EDCINV"&amp;LV$2&amp;""&amp;LY$3&amp;"DAYKWH.UNIT1@NET1",Overall!$A$4,Overall!$B$4,"1d","total","time-weighted",0,1,0,"")</f>
        <v>1810.1190172416482</v>
      </c>
      <c r="MA4" s="10">
        <f>_xll.PIAdvCalcDat("\\CEDPI\SEMPRA_MSR1:EDCINV"&amp;MA$2&amp;""&amp;MA$3&amp;"DAYKWH.UNIT1@NET1",Overall!$A$4,Overall!$B$4,"1d","total","time-weighted",0,1,0,"")</f>
        <v>1750.9846358946384</v>
      </c>
      <c r="MB4" s="11">
        <f>_xll.PIAdvCalcDat("\\CEDPI\SEMPRA_MSR1:EDCINV"&amp;MA$2&amp;""&amp;MB$3&amp;"DAYKWH.UNIT1@NET1",Overall!$A$4,Overall!$B$4,"1d","total","time-weighted",0,1,0,"")</f>
        <v>1587.8416705885688</v>
      </c>
      <c r="MC4" s="11">
        <f>_xll.PIAdvCalcDat("\\CEDPI\SEMPRA_MSR1:EDCINV"&amp;MA$2&amp;""&amp;MC$3&amp;"DAYKWH.UNIT1@NET1",Overall!$A$4,Overall!$B$4,"1d","total","time-weighted",0,1,0,"")</f>
        <v>1758.1072556912986</v>
      </c>
      <c r="MD4" s="12">
        <f>_xll.PIAdvCalcDat("\\CEDPI\SEMPRA_MSR1:EDCINV"&amp;MA$2&amp;""&amp;MD$3&amp;"DAYKWH.UNIT1@NET1",Overall!$A$4,Overall!$B$4,"1d","total","time-weighted",0,1,0,"")</f>
        <v>1790.4254739782846</v>
      </c>
      <c r="MF4" s="10">
        <f>_xll.PIAdvCalcDat("\\CEDPI\SEMPRA_MSR1:EDCINV"&amp;MF$2&amp;""&amp;MF$3&amp;"DAYKWH.UNIT1@NET1",Overall!$A$4,Overall!$B$4,"1d","total","time-weighted",0,1,0,"")</f>
        <v>1788.682860606383</v>
      </c>
      <c r="MG4" s="11">
        <f>_xll.PIAdvCalcDat("\\CEDPI\SEMPRA_MSR1:EDCINV"&amp;MF$2&amp;""&amp;MG$3&amp;"DAYKWH.UNIT1@NET1",Overall!$A$4,Overall!$B$4,"1d","total","time-weighted",0,1,0,"")</f>
        <v>1756.8190792663111</v>
      </c>
      <c r="MH4" s="11">
        <f>_xll.PIAdvCalcDat("\\CEDPI\SEMPRA_MSR1:EDCINV"&amp;MF$2&amp;""&amp;MH$3&amp;"DAYKWH.UNIT1@NET1",Overall!$A$4,Overall!$B$4,"1d","total","time-weighted",0,1,0,"")</f>
        <v>1618.3822262485221</v>
      </c>
      <c r="MI4" s="12">
        <f>_xll.PIAdvCalcDat("\\CEDPI\SEMPRA_MSR1:EDCINV"&amp;MF$2&amp;""&amp;MI$3&amp;"DAYKWH.UNIT1@NET1",Overall!$A$4,Overall!$B$4,"1d","total","time-weighted",0,1,0,"")</f>
        <v>1784.2967606919822</v>
      </c>
      <c r="MK4" s="10">
        <f>_xll.PIAdvCalcDat("\\CEDPI\SEMPRA_MSR1:EDCINV"&amp;MK$2&amp;""&amp;MK$3&amp;"DAYKWH.UNIT1@NET1",Overall!$A$4,Overall!$B$4,"1d","total","time-weighted",0,1,0,"")</f>
        <v>1564.8916531589186</v>
      </c>
      <c r="ML4" s="11">
        <f>_xll.PIAdvCalcDat("\\CEDPI\SEMPRA_MSR1:EDCINV"&amp;MK$2&amp;""&amp;ML$3&amp;"DAYKWH.UNIT1@NET1",Overall!$A$4,Overall!$B$4,"1d","total","time-weighted",0,1,0,"")</f>
        <v>1739.836229539038</v>
      </c>
      <c r="MM4" s="11">
        <f>_xll.PIAdvCalcDat("\\CEDPI\SEMPRA_MSR1:EDCINV"&amp;MK$2&amp;""&amp;MM$3&amp;"DAYKWH.UNIT1@NET1",Overall!$A$4,Overall!$B$4,"1d","total","time-weighted",0,1,0,"")</f>
        <v>1523.3088244790226</v>
      </c>
      <c r="MN4" s="12">
        <f>_xll.PIAdvCalcDat("\\CEDPI\SEMPRA_MSR1:EDCINV"&amp;MK$2&amp;""&amp;MN$3&amp;"DAYKWH.UNIT1@NET1",Overall!$A$4,Overall!$B$4,"1d","total","time-weighted",0,1,0,"")</f>
        <v>1764.0977416650242</v>
      </c>
      <c r="MP4" s="10">
        <f>_xll.PIAdvCalcDat("\\CEDPI\SEMPRA_MSR1:EDCINV"&amp;MP$2&amp;""&amp;MP$3&amp;"DAYKWH.UNIT1@NET1",Overall!$A$4,Overall!$B$4,"1d","total","time-weighted",0,1,0,"")</f>
        <v>1908.4299826570393</v>
      </c>
      <c r="MQ4" s="11">
        <f>_xll.PIAdvCalcDat("\\CEDPI\SEMPRA_MSR1:EDCINV"&amp;MP$2&amp;""&amp;MQ$3&amp;"DAYKWH.UNIT1@NET1",Overall!$A$4,Overall!$B$4,"1d","total","time-weighted",0,1,0,"")</f>
        <v>1911.6435665646354</v>
      </c>
      <c r="MR4" s="11">
        <f>_xll.PIAdvCalcDat("\\CEDPI\SEMPRA_MSR1:EDCINV"&amp;MP$2&amp;""&amp;MR$3&amp;"DAYKWH.UNIT1@NET1",Overall!$A$4,Overall!$B$4,"1d","total","time-weighted",0,1,0,"")</f>
        <v>1914.0947305890763</v>
      </c>
      <c r="MS4" s="12">
        <f>_xll.PIAdvCalcDat("\\CEDPI\SEMPRA_MSR1:EDCINV"&amp;MP$2&amp;""&amp;MS$3&amp;"DAYKWH.UNIT1@NET1",Overall!$A$4,Overall!$B$4,"1d","total","time-weighted",0,1,0,"")</f>
        <v>1918.5065029580478</v>
      </c>
      <c r="MU4" s="10">
        <f>_xll.PIAdvCalcDat("\\CEDPI\SEMPRA_MSR1:EDCINV"&amp;MU$2&amp;""&amp;MU$3&amp;"DAYKWH.UNIT1@NET1",Overall!$A$4,Overall!$B$4,"1d","total","time-weighted",0,1,0,"")</f>
        <v>1623.3881048150727</v>
      </c>
      <c r="MV4" s="11">
        <f>_xll.PIAdvCalcDat("\\CEDPI\SEMPRA_MSR1:EDCINV"&amp;MU$2&amp;""&amp;MV$3&amp;"DAYKWH.UNIT1@NET1",Overall!$A$4,Overall!$B$4,"1d","total","time-weighted",0,1,0,"")</f>
        <v>1778.3287495025879</v>
      </c>
      <c r="MW4" s="11">
        <f>_xll.PIAdvCalcDat("\\CEDPI\SEMPRA_MSR1:EDCINV"&amp;MU$2&amp;""&amp;MW$3&amp;"DAYKWH.UNIT1@NET1",Overall!$A$4,Overall!$B$4,"1d","total","time-weighted",0,1,0,"")</f>
        <v>1617.2761326768787</v>
      </c>
      <c r="MX4" s="12">
        <f>_xll.PIAdvCalcDat("\\CEDPI\SEMPRA_MSR1:EDCINV"&amp;MU$2&amp;""&amp;MX$3&amp;"DAYKWH.UNIT1@NET1",Overall!$A$4,Overall!$B$4,"1d","total","time-weighted",0,1,0,"")</f>
        <v>1731.3758192005894</v>
      </c>
      <c r="MZ4" s="10">
        <f>_xll.PIAdvCalcDat("\\CEDPI\SEMPRA_MSR1:EDCINV"&amp;MZ$2&amp;""&amp;MZ$3&amp;"DAYKWH.UNIT1@NET1",Overall!$A$4,Overall!$B$4,"1d","total","time-weighted",0,1,0,"")</f>
        <v>1529.0724877029636</v>
      </c>
      <c r="NA4" s="11">
        <f>_xll.PIAdvCalcDat("\\CEDPI\SEMPRA_MSR1:EDCINV"&amp;MZ$2&amp;""&amp;NA$3&amp;"DAYKWH.UNIT1@NET1",Overall!$A$4,Overall!$B$4,"1d","total","time-weighted",0,1,0,"")</f>
        <v>1803.5294824790133</v>
      </c>
      <c r="NB4" s="11">
        <f>_xll.PIAdvCalcDat("\\CEDPI\SEMPRA_MSR1:EDCINV"&amp;MZ$2&amp;""&amp;NB$3&amp;"DAYKWH.UNIT1@NET1",Overall!$A$4,Overall!$B$4,"1d","total","time-weighted",0,1,0,"")</f>
        <v>1625.7097775416883</v>
      </c>
      <c r="NC4" s="12">
        <f>_xll.PIAdvCalcDat("\\CEDPI\SEMPRA_MSR1:EDCINV"&amp;MZ$2&amp;""&amp;NC$3&amp;"DAYKWH.UNIT1@NET1",Overall!$A$4,Overall!$B$4,"1d","total","time-weighted",0,1,0,"")</f>
        <v>1818.1642053105577</v>
      </c>
      <c r="NE4" s="10">
        <f>_xll.PIAdvCalcDat("\\CEDPI\SEMPRA_MSR1:EDCINV"&amp;NE$2&amp;""&amp;NE$3&amp;"DAYKWH.UNIT1@NET1",Overall!$A$4,Overall!$B$4,"1d","total","time-weighted",0,1,0,"")</f>
        <v>1917.1769580588855</v>
      </c>
      <c r="NF4" s="11">
        <f>_xll.PIAdvCalcDat("\\CEDPI\SEMPRA_MSR1:EDCINV"&amp;NE$2&amp;""&amp;NF$3&amp;"DAYKWH.UNIT1@NET1",Overall!$A$4,Overall!$B$4,"1d","total","time-weighted",0,1,0,"")</f>
        <v>1887.553110627608</v>
      </c>
      <c r="NG4" s="11">
        <f>_xll.PIAdvCalcDat("\\CEDPI\SEMPRA_MSR1:EDCINV"&amp;NE$2&amp;""&amp;NG$3&amp;"DAYKWH.UNIT1@NET1",Overall!$A$4,Overall!$B$4,"1d","total","time-weighted",0,1,0,"")</f>
        <v>1894.5734574507119</v>
      </c>
      <c r="NH4" s="12">
        <f>_xll.PIAdvCalcDat("\\CEDPI\SEMPRA_MSR1:EDCINV"&amp;NE$2&amp;""&amp;NH$3&amp;"DAYKWH.UNIT1@NET1",Overall!$A$4,Overall!$B$4,"1d","total","time-weighted",0,1,0,"")</f>
        <v>1891.0086361948456</v>
      </c>
      <c r="NJ4" s="10">
        <f>_xll.PIAdvCalcDat("\\CEDPI\SEMPRA_MSR1:EDCINV"&amp;NJ$2&amp;""&amp;NJ$3&amp;"DAYKWH.UNIT1@NET1",Overall!$A$4,Overall!$B$4,"1d","total","time-weighted",0,1,0,"")</f>
        <v>1549.9595239232651</v>
      </c>
      <c r="NK4" s="11">
        <f>_xll.PIAdvCalcDat("\\CEDPI\SEMPRA_MSR1:EDCINV"&amp;NJ$2&amp;""&amp;NK$3&amp;"DAYKWH.UNIT1@NET1",Overall!$A$4,Overall!$B$4,"1d","total","time-weighted",0,1,0,"")</f>
        <v>1738.4638534874628</v>
      </c>
      <c r="NL4" s="11">
        <f>_xll.PIAdvCalcDat("\\CEDPI\SEMPRA_MSR1:EDCINV"&amp;NJ$2&amp;""&amp;NL$3&amp;"DAYKWH.UNIT1@NET1",Overall!$A$4,Overall!$B$4,"1d","total","time-weighted",0,1,0,"")</f>
        <v>1550.6813259586938</v>
      </c>
      <c r="NM4" s="12">
        <f>_xll.PIAdvCalcDat("\\CEDPI\SEMPRA_MSR1:EDCINV"&amp;NJ$2&amp;""&amp;NM$3&amp;"DAYKWH.UNIT1@NET1",Overall!$A$4,Overall!$B$4,"1d","total","time-weighted",0,1,0,"")</f>
        <v>1748.9625986471892</v>
      </c>
      <c r="NO4" s="10">
        <f>_xll.PIAdvCalcDat("\\CEDPI\SEMPRA_MSR1:EDCINV"&amp;NO$2&amp;""&amp;NO$3&amp;"DAYKWH.UNIT1@NET1",Overall!$A$4,Overall!$B$4,"1d","total","time-weighted",0,1,0,"")</f>
        <v>1624.1826217900914</v>
      </c>
      <c r="NP4" s="11">
        <f>_xll.PIAdvCalcDat("\\CEDPI\SEMPRA_MSR1:EDCINV"&amp;NO$2&amp;""&amp;NP$3&amp;"DAYKWH.UNIT1@NET1",Overall!$A$4,Overall!$B$4,"1d","total","time-weighted",0,1,0,"")</f>
        <v>1730.9506782220617</v>
      </c>
      <c r="NQ4" s="11">
        <f>_xll.PIAdvCalcDat("\\CEDPI\SEMPRA_MSR1:EDCINV"&amp;NO$2&amp;""&amp;NQ$3&amp;"DAYKWH.UNIT1@NET1",Overall!$A$4,Overall!$B$4,"1d","total","time-weighted",0,1,0,"")</f>
        <v>1578.7682064606522</v>
      </c>
      <c r="NR4" s="12">
        <f>_xll.PIAdvCalcDat("\\CEDPI\SEMPRA_MSR1:EDCINV"&amp;NO$2&amp;""&amp;NR$3&amp;"DAYKWH.UNIT1@NET1",Overall!$A$4,Overall!$B$4,"1d","total","time-weighted",0,1,0,"")</f>
        <v>1808.7752399582307</v>
      </c>
      <c r="NT4" s="10">
        <f>_xll.PIAdvCalcDat("\\CEDPI\SEMPRA_MSR1:EDCINV"&amp;NT$2&amp;""&amp;NT$3&amp;"DAYKWH.UNIT1@NET1",Overall!$A$4,Overall!$B$4,"1d","total","time-weighted",0,1,0,"")</f>
        <v>1811.1108480574701</v>
      </c>
      <c r="NU4" s="11">
        <f>_xll.PIAdvCalcDat("\\CEDPI\SEMPRA_MSR1:EDCINV"&amp;NT$2&amp;""&amp;NU$3&amp;"DAYKWH.UNIT1@NET1",Overall!$A$4,Overall!$B$4,"1d","total","time-weighted",0,1,0,"")</f>
        <v>1806.7914422181641</v>
      </c>
      <c r="NV4" s="11">
        <f>_xll.PIAdvCalcDat("\\CEDPI\SEMPRA_MSR1:EDCINV"&amp;NT$2&amp;""&amp;NV$3&amp;"DAYKWH.UNIT1@NET1",Overall!$A$4,Overall!$B$4,"1d","total","time-weighted",0,1,0,"")</f>
        <v>1809.0015137528883</v>
      </c>
      <c r="NW4" s="12">
        <f>_xll.PIAdvCalcDat("\\CEDPI\SEMPRA_MSR1:EDCINV"&amp;NT$2&amp;""&amp;NW$3&amp;"DAYKWH.UNIT1@NET1",Overall!$A$4,Overall!$B$4,"1d","total","time-weighted",0,1,0,"")</f>
        <v>1803.5362405247388</v>
      </c>
      <c r="NY4" s="10">
        <f>_xll.PIAdvCalcDat("\\CEDPI\SEMPRA_MSR1:EDCINV"&amp;NY$2&amp;""&amp;NY$3&amp;"DAYKWH.UNIT1@NET1",Overall!$A$4,Overall!$B$4,"1d","total","time-weighted",0,1,0,"")</f>
        <v>1799.1798621174935</v>
      </c>
      <c r="NZ4" s="11">
        <f>_xll.PIAdvCalcDat("\\CEDPI\SEMPRA_MSR1:EDCINV"&amp;NY$2&amp;""&amp;NZ$3&amp;"DAYKWH.UNIT1@NET1",Overall!$A$4,Overall!$B$4,"1d","total","time-weighted",0,1,0,"")</f>
        <v>1813.286799330134</v>
      </c>
      <c r="OA4" s="11">
        <f>_xll.PIAdvCalcDat("\\CEDPI\SEMPRA_MSR1:EDCINV"&amp;NY$2&amp;""&amp;OA$3&amp;"DAYKWH.UNIT1@NET1",Overall!$A$4,Overall!$B$4,"1d","total","time-weighted",0,1,0,"")</f>
        <v>1791.1053544700492</v>
      </c>
      <c r="OB4" s="12">
        <f>_xll.PIAdvCalcDat("\\CEDPI\SEMPRA_MSR1:EDCINV"&amp;NY$2&amp;""&amp;OB$3&amp;"DAYKWH.UNIT1@NET1",Overall!$A$4,Overall!$B$4,"1d","total","time-weighted",0,1,0,"")</f>
        <v>1786.3650402099126</v>
      </c>
      <c r="OD4" s="10">
        <f>_xll.PIAdvCalcDat("\\CEDPI\SEMPRA_MSR1:EDCINV"&amp;OD$2&amp;""&amp;OD$3&amp;"DAYKWH.UNIT1@NET1",Overall!$A$4,Overall!$B$4,"1d","total","time-weighted",0,1,0,"")</f>
        <v>1820.0167701433686</v>
      </c>
      <c r="OE4" s="11">
        <f>_xll.PIAdvCalcDat("\\CEDPI\SEMPRA_MSR1:EDCINV"&amp;OD$2&amp;""&amp;OE$3&amp;"DAYKWH.UNIT1@NET1",Overall!$A$4,Overall!$B$4,"1d","total","time-weighted",0,1,0,"")</f>
        <v>1823.2726314179749</v>
      </c>
      <c r="OF4" s="11">
        <f>_xll.PIAdvCalcDat("\\CEDPI\SEMPRA_MSR1:EDCINV"&amp;OD$2&amp;""&amp;OF$3&amp;"DAYKWH.UNIT1@NET1",Overall!$A$4,Overall!$B$4,"1d","total","time-weighted",0,1,0,"")</f>
        <v>1806.2900728935538</v>
      </c>
      <c r="OG4" s="12">
        <f>_xll.PIAdvCalcDat("\\CEDPI\SEMPRA_MSR1:EDCINV"&amp;OD$2&amp;""&amp;OG$3&amp;"DAYKWH.UNIT1@NET1",Overall!$A$4,Overall!$B$4,"1d","total","time-weighted",0,1,0,"")</f>
        <v>1815.254356110466</v>
      </c>
      <c r="OI4" s="10">
        <f>_xll.PIAdvCalcDat("\\CEDPI\SEMPRA_MSR1:EDCINV"&amp;OI$2&amp;""&amp;OI$3&amp;"DAYKWH.UNIT1@NET1",Overall!$A$4,Overall!$B$4,"1d","total","time-weighted",0,1,0,"")</f>
        <v>1805.1360365174919</v>
      </c>
      <c r="OJ4" s="11">
        <f>_xll.PIAdvCalcDat("\\CEDPI\SEMPRA_MSR1:EDCINV"&amp;OI$2&amp;""&amp;OJ$3&amp;"DAYKWH.UNIT1@NET1",Overall!$A$4,Overall!$B$4,"1d","total","time-weighted",0,1,0,"")</f>
        <v>1819.6243866217449</v>
      </c>
      <c r="OK4" s="11">
        <f>_xll.PIAdvCalcDat("\\CEDPI\SEMPRA_MSR1:EDCINV"&amp;OI$2&amp;""&amp;OK$3&amp;"DAYKWH.UNIT1@NET1",Overall!$A$4,Overall!$B$4,"1d","total","time-weighted",0,1,0,"")</f>
        <v>1799.3543165881372</v>
      </c>
      <c r="OL4" s="12">
        <f>_xll.PIAdvCalcDat("\\CEDPI\SEMPRA_MSR1:EDCINV"&amp;OI$2&amp;""&amp;OL$3&amp;"DAYKWH.UNIT1@NET1",Overall!$A$4,Overall!$B$4,"1d","total","time-weighted",0,1,0,"")</f>
        <v>1790.0448414395955</v>
      </c>
      <c r="ON4" s="10">
        <f>_xll.PIAdvCalcDat("\\CEDPI\SEMPRA_MSR1:EDCINV"&amp;ON$2&amp;""&amp;ON$3&amp;"DAYKWH.UNIT1@NET1",Overall!$A$4,Overall!$B$4,"1d","total","time-weighted",0,1,0,"")</f>
        <v>1807.8196123355235</v>
      </c>
      <c r="OO4" s="11">
        <f>_xll.PIAdvCalcDat("\\CEDPI\SEMPRA_MSR1:EDCINV"&amp;ON$2&amp;""&amp;OO$3&amp;"DAYKWH.UNIT1@NET1",Overall!$A$4,Overall!$B$4,"1d","total","time-weighted",0,1,0,"")</f>
        <v>1818.2283113804435</v>
      </c>
      <c r="OP4" s="11">
        <f>_xll.PIAdvCalcDat("\\CEDPI\SEMPRA_MSR1:EDCINV"&amp;ON$2&amp;""&amp;OP$3&amp;"DAYKWH.UNIT1@NET1",Overall!$A$4,Overall!$B$4,"1d","total","time-weighted",0,1,0,"")</f>
        <v>1816.997344040959</v>
      </c>
      <c r="OQ4" s="12">
        <f>_xll.PIAdvCalcDat("\\CEDPI\SEMPRA_MSR1:EDCINV"&amp;ON$2&amp;""&amp;OQ$3&amp;"DAYKWH.UNIT1@NET1",Overall!$A$4,Overall!$B$4,"1d","total","time-weighted",0,1,0,"")</f>
        <v>1812.9527241578176</v>
      </c>
      <c r="OS4" s="10">
        <f>_xll.PIAdvCalcDat("\\CEDPI\SEMPRA_MSR1:EDCINV"&amp;OS$2&amp;""&amp;OS$3&amp;"DAYKWH.UNIT1@NET1",Overall!$A$4,Overall!$B$4,"1d","total","time-weighted",0,1,0,"")</f>
        <v>1883.9398324649694</v>
      </c>
      <c r="OT4" s="11">
        <f>_xll.PIAdvCalcDat("\\CEDPI\SEMPRA_MSR1:EDCINV"&amp;OS$2&amp;""&amp;OT$3&amp;"DAYKWH.UNIT1@NET1",Overall!$A$4,Overall!$B$4,"1d","total","time-weighted",0,1,0,"")</f>
        <v>1885.16298563999</v>
      </c>
      <c r="OU4" s="11">
        <f>_xll.PIAdvCalcDat("\\CEDPI\SEMPRA_MSR1:EDCINV"&amp;OS$2&amp;""&amp;OU$3&amp;"DAYKWH.UNIT1@NET1",Overall!$A$4,Overall!$B$4,"1d","total","time-weighted",0,1,0,"")</f>
        <v>1874.5420566745952</v>
      </c>
      <c r="OV4" s="12">
        <f>_xll.PIAdvCalcDat("\\CEDPI\SEMPRA_MSR1:EDCINV"&amp;OS$2&amp;""&amp;OV$3&amp;"DAYKWH.UNIT1@NET1",Overall!$A$4,Overall!$B$4,"1d","total","time-weighted",0,1,0,"")</f>
        <v>1890.4470251429998</v>
      </c>
      <c r="OX4" s="10">
        <f>_xll.PIAdvCalcDat("\\CEDPI\SEMPRA_MSR1:EDCINV"&amp;OX$2&amp;""&amp;OX$3&amp;"DAYKWH.UNIT1@NET1",Overall!$A$4,Overall!$B$4,"1d","total","time-weighted",0,1,0,"")</f>
        <v>1797.466699773332</v>
      </c>
      <c r="OY4" s="11">
        <f>_xll.PIAdvCalcDat("\\CEDPI\SEMPRA_MSR1:EDCINV"&amp;OX$2&amp;""&amp;OY$3&amp;"DAYKWH.UNIT1@NET1",Overall!$A$4,Overall!$B$4,"1d","total","time-weighted",0,1,0,"")</f>
        <v>1899.9981665199311</v>
      </c>
      <c r="OZ4" s="11">
        <f>_xll.PIAdvCalcDat("\\CEDPI\SEMPRA_MSR1:EDCINV"&amp;OX$2&amp;""&amp;OZ$3&amp;"DAYKWH.UNIT1@NET1",Overall!$A$4,Overall!$B$4,"1d","total","time-weighted",0,1,0,"")</f>
        <v>1935.4163076673196</v>
      </c>
      <c r="PA4" s="12">
        <f>_xll.PIAdvCalcDat("\\CEDPI\SEMPRA_MSR1:EDCINV"&amp;OX$2&amp;""&amp;PA$3&amp;"DAYKWH.UNIT1@NET1",Overall!$A$4,Overall!$B$4,"1d","total","time-weighted",0,1,0,"")</f>
        <v>1938.3608991134874</v>
      </c>
      <c r="PC4" s="10">
        <f>_xll.PIAdvCalcDat("\\CEDPI\SEMPRA_MSR1:EDCINV"&amp;PC$2&amp;""&amp;PC$3&amp;"DAYKWH.UNIT1@NET1",Overall!$A$4,Overall!$B$4,"1d","total","time-weighted",0,1,0,"")</f>
        <v>1885.4983427852844</v>
      </c>
      <c r="PD4" s="11">
        <f>_xll.PIAdvCalcDat("\\CEDPI\SEMPRA_MSR1:EDCINV"&amp;PC$2&amp;""&amp;PD$3&amp;"DAYKWH.UNIT1@NET1",Overall!$A$4,Overall!$B$4,"1d","total","time-weighted",0,1,0,"")</f>
        <v>1878.8889887108517</v>
      </c>
      <c r="PE4" s="11">
        <f>_xll.PIAdvCalcDat("\\CEDPI\SEMPRA_MSR1:EDCINV"&amp;PC$2&amp;""&amp;PE$3&amp;"DAYKWH.UNIT1@NET1",Overall!$A$4,Overall!$B$4,"1d","total","time-weighted",0,1,0,"")</f>
        <v>1880.3272122184771</v>
      </c>
      <c r="PF4" s="12">
        <f>_xll.PIAdvCalcDat("\\CEDPI\SEMPRA_MSR1:EDCINV"&amp;PC$2&amp;""&amp;PF$3&amp;"DAYKWH.UNIT1@NET1",Overall!$A$4,Overall!$B$4,"1d","total","time-weighted",0,1,0,"")</f>
        <v>1853.0893703515289</v>
      </c>
      <c r="PH4" s="10">
        <f>_xll.PIAdvCalcDat("\\CEDPI\SEMPRA_MSR1:EDCINV"&amp;PH$2&amp;""&amp;PH$3&amp;"DAYKWH.UNIT1@NET1",Overall!$A$4,Overall!$B$4,"1d","total","time-weighted",0,1,0,"")</f>
        <v>1948.9322685210782</v>
      </c>
      <c r="PI4" s="11">
        <f>_xll.PIAdvCalcDat("\\CEDPI\SEMPRA_MSR1:EDCINV"&amp;PH$2&amp;""&amp;PI$3&amp;"DAYKWH.UNIT1@NET1",Overall!$A$4,Overall!$B$4,"1d","total","time-weighted",0,1,0,"")</f>
        <v>1831.2372809014034</v>
      </c>
      <c r="PJ4" s="11">
        <f>_xll.PIAdvCalcDat("\\CEDPI\SEMPRA_MSR1:EDCINV"&amp;PH$2&amp;""&amp;PJ$3&amp;"DAYKWH.UNIT1@NET1",Overall!$A$4,Overall!$B$4,"1d","total","time-weighted",0,1,0,"")</f>
        <v>1921.5166427747938</v>
      </c>
      <c r="PK4" s="12">
        <f>_xll.PIAdvCalcDat("\\CEDPI\SEMPRA_MSR1:EDCINV"&amp;PH$2&amp;""&amp;PK$3&amp;"DAYKWH.UNIT1@NET1",Overall!$A$4,Overall!$B$4,"1d","total","time-weighted",0,1,0,"")</f>
        <v>2011.2699808784282</v>
      </c>
    </row>
    <row r="5" spans="1:427" ht="30" x14ac:dyDescent="0.25">
      <c r="A5" s="8">
        <v>42584</v>
      </c>
      <c r="B5" s="8">
        <v>42585</v>
      </c>
      <c r="C5" s="16">
        <v>7.1203376026153569</v>
      </c>
      <c r="D5" s="7">
        <f>_xll.PIAdvCalcDat("\\CEDPI\SEMPRA_MSR1:EDCINV"&amp;$D$2&amp;""&amp;D$3&amp;"DAYKWH.UNIT1@NET1",Overall!$A$5,Overall!$B$5,"1d","total","time-weighted",0,1,0,"")</f>
        <v>1905.0633780278345</v>
      </c>
      <c r="E5" s="9">
        <f>_xll.PIAdvCalcDat("\\CEDPI\SEMPRA_MSR1:EDCINV"&amp;$D$2&amp;""&amp;E$3&amp;"DAYKWH.UNIT1@NET1",Overall!$A$5,Overall!$B$5,"1d","total","time-weighted",0,1,0,"")</f>
        <v>1834.7607858914803</v>
      </c>
      <c r="F5" s="9">
        <f>_xll.PIAdvCalcDat("\\CEDPI\SEMPRA_MSR1:EDCINV"&amp;$D$2&amp;""&amp;F$3&amp;"DAYKWH.UNIT1@NET1",Overall!$A$5,Overall!$B$5,"1d","total","time-weighted",0,1,0,"")</f>
        <v>1843.1258057537736</v>
      </c>
      <c r="G5" s="9">
        <f>_xll.PIAdvCalcDat("\\CEDPI\SEMPRA_MSR1:EDCINV"&amp;$D$2&amp;""&amp;G$3&amp;"DAYKWH.UNIT1@NET1",Overall!$A$5,Overall!$B$5,"1d","total","time-weighted",0,1,0,"")</f>
        <v>1908.4478969441464</v>
      </c>
      <c r="H5" s="7"/>
      <c r="I5" s="10">
        <f>_xll.PIAdvCalcDat("\\CEDPI\SEMPRA_MSR1:EDCINV"&amp;I$2&amp;""&amp;I$3&amp;"DAYKWH.UNIT1@NET1",Overall!$A$5,Overall!$B$5,"1d","total","time-weighted",0,1,0,"")</f>
        <v>1907.8406101380633</v>
      </c>
      <c r="J5" s="11">
        <f>_xll.PIAdvCalcDat("\\CEDPI\SEMPRA_MSR1:EDCINV"&amp;I$2&amp;""&amp;J$3&amp;"DAYKWH.UNIT1@NET1",Overall!$A$5,Overall!$B$5,"1d","total","time-weighted",0,1,0,"")</f>
        <v>1835.0355150981675</v>
      </c>
      <c r="K5" s="11">
        <f>_xll.PIAdvCalcDat("\\CEDPI\SEMPRA_MSR1:EDCINV"&amp;I$2&amp;""&amp;K$3&amp;"DAYKWH.UNIT1@NET1",Overall!$A$5,Overall!$B$5,"1d","total","time-weighted",0,1,0,"")</f>
        <v>1828.1476122814984</v>
      </c>
      <c r="L5" s="12">
        <f>_xll.PIAdvCalcDat("\\CEDPI\SEMPRA_MSR1:EDCINV"&amp;I$2&amp;""&amp;L$3&amp;"DAYKWH.UNIT1@NET1",Overall!$A$5,Overall!$B$5,"1d","total","time-weighted",0,1,0,"")</f>
        <v>1888.3777057894154</v>
      </c>
      <c r="M5" s="1"/>
      <c r="N5" s="10">
        <f>_xll.PIAdvCalcDat("\\CEDPI\SEMPRA_MSR1:EDCINV"&amp;N$2&amp;""&amp;N$3&amp;"DAYKWH.UNIT1@NET1",Overall!$A$5,Overall!$B$5,"1d","total","time-weighted",0,1,0,"")</f>
        <v>1886.2572282389108</v>
      </c>
      <c r="O5" s="11">
        <f>_xll.PIAdvCalcDat("\\CEDPI\SEMPRA_MSR1:EDCINV"&amp;N$2&amp;""&amp;O$3&amp;"DAYKWH.UNIT1@NET1",Overall!$A$5,Overall!$B$5,"1d","total","time-weighted",0,1,0,"")</f>
        <v>1822.3634408708897</v>
      </c>
      <c r="P5" s="11">
        <f>_xll.PIAdvCalcDat("\\CEDPI\SEMPRA_MSR1:EDCINV"&amp;N$2&amp;""&amp;P$3&amp;"DAYKWH.UNIT1@NET1",Overall!$A$5,Overall!$B$5,"1d","total","time-weighted",0,1,0,"")</f>
        <v>1817.5134953591007</v>
      </c>
      <c r="Q5" s="12">
        <f>_xll.PIAdvCalcDat("\\CEDPI\SEMPRA_MSR1:EDCINV"&amp;N$2&amp;""&amp;Q$3&amp;"DAYKWH.UNIT1@NET1",Overall!$A$5,Overall!$B$5,"1d","total","time-weighted",0,1,0,"")</f>
        <v>1886.3577903749672</v>
      </c>
      <c r="R5" s="1"/>
      <c r="S5" s="10">
        <f>_xll.PIAdvCalcDat("\\CEDPI\SEMPRA_MSR1:EDCINV"&amp;S$2&amp;""&amp;S$3&amp;"DAYKWH.UNIT1@NET1",Overall!$A$5,Overall!$B$5,"1d","total","time-weighted",0,1,0,"")</f>
        <v>1884.5389550545547</v>
      </c>
      <c r="T5" s="11">
        <f>_xll.PIAdvCalcDat("\\CEDPI\SEMPRA_MSR1:EDCINV"&amp;S$2&amp;""&amp;T$3&amp;"DAYKWH.UNIT1@NET1",Overall!$A$5,Overall!$B$5,"1d","total","time-weighted",0,1,0,"")</f>
        <v>1809.2658938474294</v>
      </c>
      <c r="U5" s="11">
        <f>_xll.PIAdvCalcDat("\\CEDPI\SEMPRA_MSR1:EDCINV"&amp;S$2&amp;""&amp;U$3&amp;"DAYKWH.UNIT1@NET1",Overall!$A$5,Overall!$B$5,"1d","total","time-weighted",0,1,0,"")</f>
        <v>1802.4937098230957</v>
      </c>
      <c r="V5" s="12">
        <f>_xll.PIAdvCalcDat("\\CEDPI\SEMPRA_MSR1:EDCINV"&amp;S$2&amp;""&amp;V$3&amp;"DAYKWH.UNIT1@NET1",Overall!$A$5,Overall!$B$5,"1d","total","time-weighted",0,1,0,"")</f>
        <v>1862.175960708189</v>
      </c>
      <c r="W5" s="1"/>
      <c r="X5" s="10">
        <f>_xll.PIAdvCalcDat("\\CEDPI\SEMPRA_MSR1:EDCINV"&amp;X$2&amp;""&amp;X$3&amp;"DAYKWH.UNIT1@NET1",Overall!$A$5,Overall!$B$5,"1d","total","time-weighted",0,1,0,"")</f>
        <v>1875.3132819941486</v>
      </c>
      <c r="Y5" s="11">
        <f>_xll.PIAdvCalcDat("\\CEDPI\SEMPRA_MSR1:EDCINV"&amp;X$2&amp;""&amp;Y$3&amp;"DAYKWH.UNIT1@NET1",Overall!$A$5,Overall!$B$5,"1d","total","time-weighted",0,1,0,"")</f>
        <v>1812.1960430707493</v>
      </c>
      <c r="Z5" s="11">
        <f>_xll.PIAdvCalcDat("\\CEDPI\SEMPRA_MSR1:EDCINV"&amp;X$2&amp;""&amp;Z$3&amp;"DAYKWH.UNIT1@NET1",Overall!$A$5,Overall!$B$5,"1d","total","time-weighted",0,1,0,"")</f>
        <v>1838.1479106590764</v>
      </c>
      <c r="AA5" s="12">
        <f>_xll.PIAdvCalcDat("\\CEDPI\SEMPRA_MSR1:EDCINV"&amp;X$2&amp;""&amp;AA$3&amp;"DAYKWH.UNIT1@NET1",Overall!$A$5,Overall!$B$5,"1d","total","time-weighted",0,1,0,"")</f>
        <v>1872.1050510800251</v>
      </c>
      <c r="AB5" s="1"/>
      <c r="AC5" s="10">
        <f>_xll.PIAdvCalcDat("\\CEDPI\SEMPRA_MSR1:EDCINV"&amp;AC$2&amp;""&amp;AC$3&amp;"DAYKWH.UNIT1@NET1",Overall!$A$5,Overall!$B$5,"1d","total","time-weighted",0,1,0,"")</f>
        <v>1891.1797624882747</v>
      </c>
      <c r="AD5" s="11">
        <f>_xll.PIAdvCalcDat("\\CEDPI\SEMPRA_MSR1:EDCINV"&amp;AC$2&amp;""&amp;AD$3&amp;"DAYKWH.UNIT1@NET1",Overall!$A$5,Overall!$B$5,"1d","total","time-weighted",0,1,0,"")</f>
        <v>1809.2263594053732</v>
      </c>
      <c r="AE5" s="11">
        <f>_xll.PIAdvCalcDat("\\CEDPI\SEMPRA_MSR1:EDCINV"&amp;AC$2&amp;""&amp;AE$3&amp;"DAYKWH.UNIT1@NET1",Overall!$A$5,Overall!$B$5,"1d","total","time-weighted",0,1,0,"")</f>
        <v>1801.0831648876765</v>
      </c>
      <c r="AF5" s="12">
        <f>_xll.PIAdvCalcDat("\\CEDPI\SEMPRA_MSR1:EDCINV"&amp;AC$2&amp;""&amp;AF$3&amp;"DAYKWH.UNIT1@NET1",Overall!$A$5,Overall!$B$5,"1d","total","time-weighted",0,1,0,"")</f>
        <v>1858.4551186947624</v>
      </c>
      <c r="AG5" s="1"/>
      <c r="AH5" s="10">
        <f>_xll.PIAdvCalcDat("\\CEDPI\SEMPRA_MSR1:EDCINV"&amp;AH$2&amp;""&amp;AH$3&amp;"DAYKWH.UNIT1@NET1",Overall!$A$5,Overall!$B$5,"1d","total","time-weighted",0,1,0,"")</f>
        <v>1862.9845715665033</v>
      </c>
      <c r="AI5" s="11">
        <f>_xll.PIAdvCalcDat("\\CEDPI\SEMPRA_MSR1:EDCINV"&amp;AH$2&amp;""&amp;AI$3&amp;"DAYKWH.UNIT1@NET1",Overall!$A$5,Overall!$B$5,"1d","total","time-weighted",0,1,0,"")</f>
        <v>1801.4350698938254</v>
      </c>
      <c r="AJ5" s="11">
        <f>_xll.PIAdvCalcDat("\\CEDPI\SEMPRA_MSR1:EDCINV"&amp;AH$2&amp;""&amp;AJ$3&amp;"DAYKWH.UNIT1@NET1",Overall!$A$5,Overall!$B$5,"1d","total","time-weighted",0,1,0,"")</f>
        <v>1804.752981763728</v>
      </c>
      <c r="AK5" s="12">
        <f>_xll.PIAdvCalcDat("\\CEDPI\SEMPRA_MSR1:EDCINV"&amp;AH$2&amp;""&amp;AK$3&amp;"DAYKWH.UNIT1@NET1",Overall!$A$5,Overall!$B$5,"1d","total","time-weighted",0,1,0,"")</f>
        <v>1890.8426755523849</v>
      </c>
      <c r="AL5" s="1"/>
      <c r="AM5" s="10">
        <f>_xll.PIAdvCalcDat("\\CEDPI\SEMPRA_MSR1:EDCINV"&amp;AM$2&amp;""&amp;AM$3&amp;"DAYKWH.UNIT1@NET1",Overall!$A$5,Overall!$B$5,"1d","total","time-weighted",0,1,0,"")</f>
        <v>1872.0915797691353</v>
      </c>
      <c r="AN5" s="11">
        <f>_xll.PIAdvCalcDat("\\CEDPI\SEMPRA_MSR1:EDCINV"&amp;AM$2&amp;""&amp;AN$3&amp;"DAYKWH.UNIT1@NET1",Overall!$A$5,Overall!$B$5,"1d","total","time-weighted",0,1,0,"")</f>
        <v>1806.8302957234921</v>
      </c>
      <c r="AO5" s="11">
        <f>_xll.PIAdvCalcDat("\\CEDPI\SEMPRA_MSR1:EDCINV"&amp;AM$2&amp;""&amp;AO$3&amp;"DAYKWH.UNIT1@NET1",Overall!$A$5,Overall!$B$5,"1d","total","time-weighted",0,1,0,"")</f>
        <v>1795.9007602232664</v>
      </c>
      <c r="AP5" s="12">
        <f>_xll.PIAdvCalcDat("\\CEDPI\SEMPRA_MSR1:EDCINV"&amp;AM$2&amp;""&amp;AP$3&amp;"DAYKWH.UNIT1@NET1",Overall!$A$5,Overall!$B$5,"1d","total","time-weighted",0,1,0,"")</f>
        <v>1838.5946679577307</v>
      </c>
      <c r="AQ5" s="1"/>
      <c r="AR5" s="10">
        <f>_xll.PIAdvCalcDat("\\CEDPI\SEMPRA_MSR1:EDCINV"&amp;AR$2&amp;""&amp;AR$3&amp;"DAYKWH.UNIT1@NET1",Overall!$A$5,Overall!$B$5,"1d","total","time-weighted",0,1,0,"")</f>
        <v>1824.7298188474076</v>
      </c>
      <c r="AS5" s="11">
        <f>_xll.PIAdvCalcDat("\\CEDPI\SEMPRA_MSR1:EDCINV"&amp;AR$2&amp;""&amp;AS$3&amp;"DAYKWH.UNIT1@NET1",Overall!$A$5,Overall!$B$5,"1d","total","time-weighted",0,1,0,"")</f>
        <v>1752.5443094813152</v>
      </c>
      <c r="AT5" s="11">
        <f>_xll.PIAdvCalcDat("\\CEDPI\SEMPRA_MSR1:EDCINV"&amp;AR$2&amp;""&amp;AT$3&amp;"DAYKWH.UNIT1@NET1",Overall!$A$5,Overall!$B$5,"1d","total","time-weighted",0,1,0,"")</f>
        <v>1775.4102849621102</v>
      </c>
      <c r="AU5" s="12">
        <f>_xll.PIAdvCalcDat("\\CEDPI\SEMPRA_MSR1:EDCINV"&amp;AR$2&amp;""&amp;AU$3&amp;"DAYKWH.UNIT1@NET1",Overall!$A$5,Overall!$B$5,"1d","total","time-weighted",0,1,0,"")</f>
        <v>1845.5696892206383</v>
      </c>
      <c r="AV5" s="1"/>
      <c r="AW5" s="10">
        <f>_xll.PIAdvCalcDat("\\CEDPI\SEMPRA_MSR1:EDCINV"&amp;AW$2&amp;""&amp;AW$3&amp;"DAYKWH.UNIT1@NET1",Overall!$A$5,Overall!$B$5,"1d","total","time-weighted",0,1,0,"")</f>
        <v>1869.4521184815619</v>
      </c>
      <c r="AX5" s="11">
        <f>_xll.PIAdvCalcDat("\\CEDPI\SEMPRA_MSR1:EDCINV"&amp;AW$2&amp;""&amp;AX$3&amp;"DAYKWH.UNIT1@NET1",Overall!$A$5,Overall!$B$5,"1d","total","time-weighted",0,1,0,"")</f>
        <v>1802.3602111947728</v>
      </c>
      <c r="AY5" s="11">
        <f>_xll.PIAdvCalcDat("\\CEDPI\SEMPRA_MSR1:EDCINV"&amp;AW$2&amp;""&amp;AY$3&amp;"DAYKWH.UNIT1@NET1",Overall!$A$5,Overall!$B$5,"1d","total","time-weighted",0,1,0,"")</f>
        <v>1796.9850686204375</v>
      </c>
      <c r="AZ5" s="12">
        <f>_xll.PIAdvCalcDat("\\CEDPI\SEMPRA_MSR1:EDCINV"&amp;AW$2&amp;""&amp;AZ$3&amp;"DAYKWH.UNIT1@NET1",Overall!$A$5,Overall!$B$5,"1d","total","time-weighted",0,1,0,"")</f>
        <v>1877.7734343322049</v>
      </c>
      <c r="BA5" s="1"/>
      <c r="BB5" s="10">
        <f>_xll.PIAdvCalcDat("\\CEDPI\SEMPRA_MSR1:EDCINV"&amp;BB$2&amp;""&amp;BB$3&amp;"DAYKWH.UNIT1@NET1",Overall!$A$5,Overall!$B$5,"1d","total","time-weighted",0,1,0,"")</f>
        <v>1810.734011244982</v>
      </c>
      <c r="BC5" s="11">
        <f>_xll.PIAdvCalcDat("\\CEDPI\SEMPRA_MSR1:EDCINV"&amp;BB$2&amp;""&amp;BC$3&amp;"DAYKWH.UNIT1@NET1",Overall!$A$5,Overall!$B$5,"1d","total","time-weighted",0,1,0,"")</f>
        <v>1765.4822914282472</v>
      </c>
      <c r="BD5" s="11">
        <f>_xll.PIAdvCalcDat("\\CEDPI\SEMPRA_MSR1:EDCINV"&amp;BB$2&amp;""&amp;BD$3&amp;"DAYKWH.UNIT1@NET1",Overall!$A$5,Overall!$B$5,"1d","total","time-weighted",0,1,0,"")</f>
        <v>1752.0283089207269</v>
      </c>
      <c r="BE5" s="12">
        <f>_xll.PIAdvCalcDat("\\CEDPI\SEMPRA_MSR1:EDCINV"&amp;BB$2&amp;""&amp;BE$3&amp;"DAYKWH.UNIT1@NET1",Overall!$A$5,Overall!$B$5,"1d","total","time-weighted",0,1,0,"")</f>
        <v>1833.3609728699198</v>
      </c>
      <c r="BF5" s="1"/>
      <c r="BG5" s="10">
        <f>_xll.PIAdvCalcDat("\\CEDPI\SEMPRA_MSR1:EDCINV"&amp;BG$2&amp;""&amp;BG$3&amp;"DAYKWH.UNIT1@NET1",Overall!$A$5,Overall!$B$5,"1d","total","time-weighted",0,1,0,"")</f>
        <v>1841.0011080437589</v>
      </c>
      <c r="BH5" s="11">
        <f>_xll.PIAdvCalcDat("\\CEDPI\SEMPRA_MSR1:EDCINV"&amp;BG$2&amp;""&amp;BH$3&amp;"DAYKWH.UNIT1@NET1",Overall!$A$5,Overall!$B$5,"1d","total","time-weighted",0,1,0,"")</f>
        <v>1781.7301498504412</v>
      </c>
      <c r="BI5" s="11">
        <f>_xll.PIAdvCalcDat("\\CEDPI\SEMPRA_MSR1:EDCINV"&amp;BG$2&amp;""&amp;BI$3&amp;"DAYKWH.UNIT1@NET1",Overall!$A$5,Overall!$B$5,"1d","total","time-weighted",0,1,0,"")</f>
        <v>1745.1372918221414</v>
      </c>
      <c r="BJ5" s="12">
        <f>_xll.PIAdvCalcDat("\\CEDPI\SEMPRA_MSR1:EDCINV"&amp;BG$2&amp;""&amp;BJ$3&amp;"DAYKWH.UNIT1@NET1",Overall!$A$5,Overall!$B$5,"1d","total","time-weighted",0,1,0,"")</f>
        <v>1798.0242597652459</v>
      </c>
      <c r="BK5" s="1"/>
      <c r="BL5" s="10">
        <f>_xll.PIAdvCalcDat("\\CEDPI\SEMPRA_MSR1:EDCINV"&amp;BL$2&amp;""&amp;BL$3&amp;"DAYKWH.UNIT1@NET1",Overall!$A$5,Overall!$B$5,"1d","total","time-weighted",0,1,0,"")</f>
        <v>1827.2418098701269</v>
      </c>
      <c r="BM5" s="11">
        <f>_xll.PIAdvCalcDat("\\CEDPI\SEMPRA_MSR1:EDCINV"&amp;BL$2&amp;""&amp;BM$3&amp;"DAYKWH.UNIT1@NET1",Overall!$A$5,Overall!$B$5,"1d","total","time-weighted",0,1,0,"")</f>
        <v>1762.8124907490783</v>
      </c>
      <c r="BN5" s="11">
        <f>_xll.PIAdvCalcDat("\\CEDPI\SEMPRA_MSR1:EDCINV"&amp;BL$2&amp;""&amp;BN$3&amp;"DAYKWH.UNIT1@NET1",Overall!$A$5,Overall!$B$5,"1d","total","time-weighted",0,1,0,"")</f>
        <v>1758.9137420405839</v>
      </c>
      <c r="BO5" s="12">
        <f>_xll.PIAdvCalcDat("\\CEDPI\SEMPRA_MSR1:EDCINV"&amp;BL$2&amp;""&amp;BO$3&amp;"DAYKWH.UNIT1@NET1",Overall!$A$5,Overall!$B$5,"1d","total","time-weighted",0,1,0,"")</f>
        <v>1825.7054223296225</v>
      </c>
      <c r="BP5" s="1"/>
      <c r="BQ5" s="10">
        <f>_xll.PIAdvCalcDat("\\CEDPI\SEMPRA_MSR1:EDCINV"&amp;BQ$2&amp;""&amp;BQ$3&amp;"DAYKWH.UNIT1@NET1",Overall!$A$5,Overall!$B$5,"1d","total","time-weighted",0,1,0,"")</f>
        <v>1832.6485768260955</v>
      </c>
      <c r="BR5" s="11">
        <f>_xll.PIAdvCalcDat("\\CEDPI\SEMPRA_MSR1:EDCINV"&amp;BQ$2&amp;""&amp;BR$3&amp;"DAYKWH.UNIT1@NET1",Overall!$A$5,Overall!$B$5,"1d","total","time-weighted",0,1,0,"")</f>
        <v>1799.3779055382765</v>
      </c>
      <c r="BS5" s="11">
        <f>_xll.PIAdvCalcDat("\\CEDPI\SEMPRA_MSR1:EDCINV"&amp;BQ$2&amp;""&amp;BS$3&amp;"DAYKWH.UNIT1@NET1",Overall!$A$5,Overall!$B$5,"1d","total","time-weighted",0,1,0,"")</f>
        <v>1741.3684780973531</v>
      </c>
      <c r="BT5" s="12">
        <f>_xll.PIAdvCalcDat("\\CEDPI\SEMPRA_MSR1:EDCINV"&amp;BQ$2&amp;""&amp;BT$3&amp;"DAYKWH.UNIT1@NET1",Overall!$A$5,Overall!$B$5,"1d","total","time-weighted",0,1,0,"")</f>
        <v>1808.790323358694</v>
      </c>
      <c r="BU5" s="1"/>
      <c r="BV5" s="10">
        <f>_xll.PIAdvCalcDat("\\CEDPI\SEMPRA_MSR1:EDCINV"&amp;BV$2&amp;""&amp;BV$3&amp;"DAYKWH.UNIT1@NET1",Overall!$A$5,Overall!$B$5,"1d","total","time-weighted",0,1,0,"")</f>
        <v>1856.5343379638593</v>
      </c>
      <c r="BW5" s="11">
        <f>_xll.PIAdvCalcDat("\\CEDPI\SEMPRA_MSR1:EDCINV"&amp;BV$2&amp;""&amp;BW$3&amp;"DAYKWH.UNIT1@NET1",Overall!$A$5,Overall!$B$5,"1d","total","time-weighted",0,1,0,"")</f>
        <v>1775.330713886</v>
      </c>
      <c r="BX5" s="11">
        <f>_xll.PIAdvCalcDat("\\CEDPI\SEMPRA_MSR1:EDCINV"&amp;BV$2&amp;""&amp;BX$3&amp;"DAYKWH.UNIT1@NET1",Overall!$A$5,Overall!$B$5,"1d","total","time-weighted",0,1,0,"")</f>
        <v>1779.3397843498287</v>
      </c>
      <c r="BY5" s="12">
        <f>_xll.PIAdvCalcDat("\\CEDPI\SEMPRA_MSR1:EDCINV"&amp;BV$2&amp;""&amp;BY$3&amp;"DAYKWH.UNIT1@NET1",Overall!$A$5,Overall!$B$5,"1d","total","time-weighted",0,1,0,"")</f>
        <v>1835.9927630541035</v>
      </c>
      <c r="BZ5" s="1"/>
      <c r="CA5" s="10">
        <f>_xll.PIAdvCalcDat("\\CEDPI\SEMPRA_MSR1:EDCINV"&amp;CA$2&amp;""&amp;CA$3&amp;"DAYKWH.UNIT1@NET1",Overall!$A$5,Overall!$B$5,"1d","total","time-weighted",0,1,0,"")</f>
        <v>1835.186368071295</v>
      </c>
      <c r="CB5" s="11">
        <f>_xll.PIAdvCalcDat("\\CEDPI\SEMPRA_MSR1:EDCINV"&amp;CA$2&amp;""&amp;CB$3&amp;"DAYKWH.UNIT1@NET1",Overall!$A$5,Overall!$B$5,"1d","total","time-weighted",0,1,0,"")</f>
        <v>1791.6404814786665</v>
      </c>
      <c r="CC5" s="11">
        <f>_xll.PIAdvCalcDat("\\CEDPI\SEMPRA_MSR1:EDCINV"&amp;CA$2&amp;""&amp;CC$3&amp;"DAYKWH.UNIT1@NET1",Overall!$A$5,Overall!$B$5,"1d","total","time-weighted",0,1,0,"")</f>
        <v>1750.9879560003785</v>
      </c>
      <c r="CD5" s="12">
        <f>_xll.PIAdvCalcDat("\\CEDPI\SEMPRA_MSR1:EDCINV"&amp;CA$2&amp;""&amp;CD$3&amp;"DAYKWH.UNIT1@NET1",Overall!$A$5,Overall!$B$5,"1d","total","time-weighted",0,1,0,"")</f>
        <v>1822.996802395493</v>
      </c>
      <c r="CE5" s="1"/>
      <c r="CF5" s="10">
        <f>_xll.PIAdvCalcDat("\\CEDPI\SEMPRA_MSR1:EDCINV"&amp;CF$2&amp;""&amp;CF$3&amp;"DAYKWH.UNIT1@NET1",Overall!$A$5,Overall!$B$5,"1d","total","time-weighted",0,1,0,"")</f>
        <v>1870.5309496321656</v>
      </c>
      <c r="CG5" s="11">
        <f>_xll.PIAdvCalcDat("\\CEDPI\SEMPRA_MSR1:EDCINV"&amp;CF$2&amp;""&amp;CG$3&amp;"DAYKWH.UNIT1@NET1",Overall!$A$5,Overall!$B$5,"1d","total","time-weighted",0,1,0,"")</f>
        <v>1805.6339672438723</v>
      </c>
      <c r="CH5" s="11">
        <f>_xll.PIAdvCalcDat("\\CEDPI\SEMPRA_MSR1:EDCINV"&amp;CF$2&amp;""&amp;CH$3&amp;"DAYKWH.UNIT1@NET1",Overall!$A$5,Overall!$B$5,"1d","total","time-weighted",0,1,0,"")</f>
        <v>1790.4662566752693</v>
      </c>
      <c r="CI5" s="12">
        <f>_xll.PIAdvCalcDat("\\CEDPI\SEMPRA_MSR1:EDCINV"&amp;CF$2&amp;""&amp;CI$3&amp;"DAYKWH.UNIT1@NET1",Overall!$A$5,Overall!$B$5,"1d","total","time-weighted",0,1,0,"")</f>
        <v>1867.2705210718264</v>
      </c>
      <c r="CJ5" s="1"/>
      <c r="CK5" s="10">
        <f>_xll.PIAdvCalcDat("\\CEDPI\SEMPRA_MSR1:EDCINV"&amp;CK$2&amp;""&amp;CK$3&amp;"DAYKWH.UNIT1@NET1",Overall!$A$5,Overall!$B$5,"1d","total","time-weighted",0,1,0,"")</f>
        <v>1862.6366120679738</v>
      </c>
      <c r="CL5" s="11">
        <f>_xll.PIAdvCalcDat("\\CEDPI\SEMPRA_MSR1:EDCINV"&amp;CK$2&amp;""&amp;CL$3&amp;"DAYKWH.UNIT1@NET1",Overall!$A$5,Overall!$B$5,"1d","total","time-weighted",0,1,0,"")</f>
        <v>1786.0727187077846</v>
      </c>
      <c r="CM5" s="11">
        <f>_xll.PIAdvCalcDat("\\CEDPI\SEMPRA_MSR1:EDCINV"&amp;CK$2&amp;""&amp;CM$3&amp;"DAYKWH.UNIT1@NET1",Overall!$A$5,Overall!$B$5,"1d","total","time-weighted",0,1,0,"")</f>
        <v>1788.6360150727317</v>
      </c>
      <c r="CN5" s="12">
        <f>_xll.PIAdvCalcDat("\\CEDPI\SEMPRA_MSR1:EDCINV"&amp;CK$2&amp;""&amp;CN$3&amp;"DAYKWH.UNIT1@NET1",Overall!$A$5,Overall!$B$5,"1d","total","time-weighted",0,1,0,"")</f>
        <v>1852.7004256035675</v>
      </c>
      <c r="CO5" s="1"/>
      <c r="CP5" s="10">
        <f>_xll.PIAdvCalcDat("\\CEDPI\SEMPRA_MSR1:EDCINV"&amp;CP$2&amp;""&amp;CP$3&amp;"DAYKWH.UNIT1@NET1",Overall!$A$5,Overall!$B$5,"1d","total","time-weighted",0,1,0,"")</f>
        <v>1901.4186945304853</v>
      </c>
      <c r="CQ5" s="11">
        <f>_xll.PIAdvCalcDat("\\CEDPI\SEMPRA_MSR1:EDCINV"&amp;CP$2&amp;""&amp;CQ$3&amp;"DAYKWH.UNIT1@NET1",Overall!$A$5,Overall!$B$5,"1d","total","time-weighted",0,1,0,"")</f>
        <v>1803.2954038204239</v>
      </c>
      <c r="CR5" s="11">
        <f>_xll.PIAdvCalcDat("\\CEDPI\SEMPRA_MSR1:EDCINV"&amp;CP$2&amp;""&amp;CR$3&amp;"DAYKWH.UNIT1@NET1",Overall!$A$5,Overall!$B$5,"1d","total","time-weighted",0,1,0,"")</f>
        <v>1798.8153757216858</v>
      </c>
      <c r="CS5" s="12">
        <f>_xll.PIAdvCalcDat("\\CEDPI\SEMPRA_MSR1:EDCINV"&amp;CP$2&amp;""&amp;CS$3&amp;"DAYKWH.UNIT1@NET1",Overall!$A$5,Overall!$B$5,"1d","total","time-weighted",0,1,0,"")</f>
        <v>1860.5937897450376</v>
      </c>
      <c r="CT5" s="1"/>
      <c r="CU5" s="10">
        <f>_xll.PIAdvCalcDat("\\CEDPI\SEMPRA_MSR1:EDCINV"&amp;CU$2&amp;""&amp;CU$3&amp;"DAYKWH.UNIT1@NET1",Overall!$A$5,Overall!$B$5,"1d","total","time-weighted",0,1,0,"")</f>
        <v>1871.3387998491567</v>
      </c>
      <c r="CV5" s="11">
        <f>_xll.PIAdvCalcDat("\\CEDPI\SEMPRA_MSR1:EDCINV"&amp;CU$2&amp;""&amp;CV$3&amp;"DAYKWH.UNIT1@NET1",Overall!$A$5,Overall!$B$5,"1d","total","time-weighted",0,1,0,"")</f>
        <v>1810.9305683223072</v>
      </c>
      <c r="CW5" s="11">
        <f>_xll.PIAdvCalcDat("\\CEDPI\SEMPRA_MSR1:EDCINV"&amp;CU$2&amp;""&amp;CW$3&amp;"DAYKWH.UNIT1@NET1",Overall!$A$5,Overall!$B$5,"1d","total","time-weighted",0,1,0,"")</f>
        <v>1801.3639650243736</v>
      </c>
      <c r="CX5" s="12">
        <f>_xll.PIAdvCalcDat("\\CEDPI\SEMPRA_MSR1:EDCINV"&amp;CU$2&amp;""&amp;CX$3&amp;"DAYKWH.UNIT1@NET1",Overall!$A$5,Overall!$B$5,"1d","total","time-weighted",0,1,0,"")</f>
        <v>1859.7224253577397</v>
      </c>
      <c r="CY5" s="1"/>
      <c r="CZ5" s="10">
        <f>_xll.PIAdvCalcDat("\\CEDPI\SEMPRA_MSR1:EDCINV"&amp;CZ$2&amp;""&amp;CZ$3&amp;"DAYKWH.UNIT1@NET1",Overall!$A$5,Overall!$B$5,"1d","total","time-weighted",0,1,0,"")</f>
        <v>1891.0806477940246</v>
      </c>
      <c r="DA5" s="11">
        <f>_xll.PIAdvCalcDat("\\CEDPI\SEMPRA_MSR1:EDCINV"&amp;CZ$2&amp;""&amp;DA$3&amp;"DAYKWH.UNIT1@NET1",Overall!$A$5,Overall!$B$5,"1d","total","time-weighted",0,1,0,"")</f>
        <v>1818.6303242379402</v>
      </c>
      <c r="DB5" s="11">
        <f>_xll.PIAdvCalcDat("\\CEDPI\SEMPRA_MSR1:EDCINV"&amp;CZ$2&amp;""&amp;DB$3&amp;"DAYKWH.UNIT1@NET1",Overall!$A$5,Overall!$B$5,"1d","total","time-weighted",0,1,0,"")</f>
        <v>1790.5727854783661</v>
      </c>
      <c r="DC5" s="12">
        <f>_xll.PIAdvCalcDat("\\CEDPI\SEMPRA_MSR1:EDCINV"&amp;CZ$2&amp;""&amp;DC$3&amp;"DAYKWH.UNIT1@NET1",Overall!$A$5,Overall!$B$5,"1d","total","time-weighted",0,1,0,"")</f>
        <v>1882.248135242613</v>
      </c>
      <c r="DD5" s="1"/>
      <c r="DE5" s="10">
        <f>_xll.PIAdvCalcDat("\\CEDPI\SEMPRA_MSR1:EDCINV"&amp;DE$2&amp;""&amp;DE$3&amp;"DAYKWH.UNIT1@NET1",Overall!$A$5,Overall!$B$5,"1d","total","time-weighted",0,1,0,"")</f>
        <v>1887.9343488031207</v>
      </c>
      <c r="DF5" s="11">
        <f>_xll.PIAdvCalcDat("\\CEDPI\SEMPRA_MSR1:EDCINV"&amp;DE$2&amp;""&amp;DF$3&amp;"DAYKWH.UNIT1@NET1",Overall!$A$5,Overall!$B$5,"1d","total","time-weighted",0,1,0,"")</f>
        <v>1808.9518312302505</v>
      </c>
      <c r="DG5" s="11">
        <f>_xll.PIAdvCalcDat("\\CEDPI\SEMPRA_MSR1:EDCINV"&amp;DE$2&amp;""&amp;DG$3&amp;"DAYKWH.UNIT1@NET1",Overall!$A$5,Overall!$B$5,"1d","total","time-weighted",0,1,0,"")</f>
        <v>1788.0954645506938</v>
      </c>
      <c r="DH5" s="12">
        <f>_xll.PIAdvCalcDat("\\CEDPI\SEMPRA_MSR1:EDCINV"&amp;DE$2&amp;""&amp;DH$3&amp;"DAYKWH.UNIT1@NET1",Overall!$A$5,Overall!$B$5,"1d","total","time-weighted",0,1,0,"")</f>
        <v>1868.572161226949</v>
      </c>
      <c r="DI5" s="1"/>
      <c r="DJ5" s="10">
        <f>_xll.PIAdvCalcDat("\\CEDPI\SEMPRA_MSR1:EDCINV"&amp;DJ$2&amp;""&amp;DJ$3&amp;"DAYKWH.UNIT1@NET1",Overall!$A$5,Overall!$B$5,"1d","total","time-weighted",0,1,0,"")</f>
        <v>1894.4599376475221</v>
      </c>
      <c r="DK5" s="11">
        <f>_xll.PIAdvCalcDat("\\CEDPI\SEMPRA_MSR1:EDCINV"&amp;DJ$2&amp;""&amp;DK$3&amp;"DAYKWH.UNIT1@NET1",Overall!$A$5,Overall!$B$5,"1d","total","time-weighted",0,1,0,"")</f>
        <v>1811.1246948369048</v>
      </c>
      <c r="DL5" s="11" t="str">
        <f>_xll.PIAdvCalcDat("\\CEDPI\SEMPRA_MSR1:EDCINV"&amp;DJ$2&amp;""&amp;DL$3&amp;"DAYKWH.UNIT1@NET1",Overall!$A$5,Overall!$B$5,"1d","total","time-weighted",0,1,0,"")</f>
        <v>Tag not found</v>
      </c>
      <c r="DM5" s="12">
        <f>_xll.PIAdvCalcDat("\\CEDPI\SEMPRA_MSR1:EDCINV"&amp;DJ$2&amp;""&amp;DM$3&amp;"DAYKWH.UNIT1@NET1",Overall!$A$5,Overall!$B$5,"1d","total","time-weighted",0,1,0,"")</f>
        <v>1878.2724323737043</v>
      </c>
      <c r="DN5" s="1"/>
      <c r="DO5" s="10">
        <f>_xll.PIAdvCalcDat("\\CEDPI\SEMPRA_MSR1:EDCINV"&amp;DO$2&amp;""&amp;DO$3&amp;"DAYKWH.UNIT1@NET1",Overall!$A$5,Overall!$B$5,"1d","total","time-weighted",0,1,0,"")</f>
        <v>1902.1731423338892</v>
      </c>
      <c r="DP5" s="11">
        <f>_xll.PIAdvCalcDat("\\CEDPI\SEMPRA_MSR1:EDCINV"&amp;DO$2&amp;""&amp;DP$3&amp;"DAYKWH.UNIT1@NET1",Overall!$A$5,Overall!$B$5,"1d","total","time-weighted",0,1,0,"")</f>
        <v>1837.9098142233686</v>
      </c>
      <c r="DQ5" s="11">
        <f>_xll.PIAdvCalcDat("\\CEDPI\SEMPRA_MSR1:EDCINV"&amp;DO$2&amp;""&amp;DQ$3&amp;"DAYKWH.UNIT1@NET1",Overall!$A$5,Overall!$B$5,"1d","total","time-weighted",0,1,0,"")</f>
        <v>1803.8559794591156</v>
      </c>
      <c r="DR5" s="12">
        <f>_xll.PIAdvCalcDat("\\CEDPI\SEMPRA_MSR1:EDCINV"&amp;DO$2&amp;""&amp;DR$3&amp;"DAYKWH.UNIT1@NET1",Overall!$A$5,Overall!$B$5,"1d","total","time-weighted",0,1,0,"")</f>
        <v>1881.8207452582583</v>
      </c>
      <c r="DS5" s="1"/>
      <c r="DT5" s="10">
        <f>_xll.PIAdvCalcDat("\\CEDPI\SEMPRA_MSR1:EDCINV"&amp;DT$2&amp;""&amp;DT$3&amp;"DAYKWH.UNIT1@NET1",Overall!$A$5,Overall!$B$5,"1d","total","time-weighted",0,1,0,"")</f>
        <v>1890.6449642383357</v>
      </c>
      <c r="DU5" s="11">
        <f>_xll.PIAdvCalcDat("\\CEDPI\SEMPRA_MSR1:EDCINV"&amp;DT$2&amp;""&amp;DU$3&amp;"DAYKWH.UNIT1@NET1",Overall!$A$5,Overall!$B$5,"1d","total","time-weighted",0,1,0,"")</f>
        <v>1847.0923089893183</v>
      </c>
      <c r="DV5" s="11">
        <f>_xll.PIAdvCalcDat("\\CEDPI\SEMPRA_MSR1:EDCINV"&amp;DT$2&amp;""&amp;DV$3&amp;"DAYKWH.UNIT1@NET1",Overall!$A$5,Overall!$B$5,"1d","total","time-weighted",0,1,0,"")</f>
        <v>1827.4086320243755</v>
      </c>
      <c r="DW5" s="12">
        <f>_xll.PIAdvCalcDat("\\CEDPI\SEMPRA_MSR1:EDCINV"&amp;DT$2&amp;""&amp;DW$3&amp;"DAYKWH.UNIT1@NET1",Overall!$A$5,Overall!$B$5,"1d","total","time-weighted",0,1,0,"")</f>
        <v>1897.527625373415</v>
      </c>
      <c r="DX5" s="1"/>
      <c r="DY5" s="10">
        <f>_xll.PIAdvCalcDat("\\CEDPI\SEMPRA_MSR1:EDCINV"&amp;DY$2&amp;""&amp;DY$3&amp;"DAYKWH.UNIT1@NET1",Overall!$A$5,Overall!$B$5,"1d","total","time-weighted",0,1,0,"")</f>
        <v>1875.9537809475514</v>
      </c>
      <c r="DZ5" s="11">
        <f>_xll.PIAdvCalcDat("\\CEDPI\SEMPRA_MSR1:EDCINV"&amp;DY$2&amp;""&amp;DZ$3&amp;"DAYKWH.UNIT1@NET1",Overall!$A$5,Overall!$B$5,"1d","total","time-weighted",0,1,0,"")</f>
        <v>1826.8972585378688</v>
      </c>
      <c r="EA5" s="11">
        <f>_xll.PIAdvCalcDat("\\CEDPI\SEMPRA_MSR1:EDCINV"&amp;DY$2&amp;""&amp;EA$3&amp;"DAYKWH.UNIT1@NET1",Overall!$A$5,Overall!$B$5,"1d","total","time-weighted",0,1,0,"")</f>
        <v>1829.6614096911546</v>
      </c>
      <c r="EB5" s="12">
        <f>_xll.PIAdvCalcDat("\\CEDPI\SEMPRA_MSR1:EDCINV"&amp;DY$2&amp;""&amp;EB$3&amp;"DAYKWH.UNIT1@NET1",Overall!$A$5,Overall!$B$5,"1d","total","time-weighted",0,1,0,"")</f>
        <v>1903.791593759403</v>
      </c>
      <c r="EC5" s="1"/>
      <c r="ED5" s="10">
        <f>_xll.PIAdvCalcDat("\\CEDPI\SEMPRA_MSR1:EDCINV"&amp;ED$2&amp;""&amp;ED$3&amp;"DAYKWH.UNIT1@NET1",Overall!$A$5,Overall!$B$5,"1d","total","time-weighted",0,1,0,"")</f>
        <v>1875.2065052687851</v>
      </c>
      <c r="EE5" s="11">
        <f>_xll.PIAdvCalcDat("\\CEDPI\SEMPRA_MSR1:EDCINV"&amp;ED$2&amp;""&amp;EE$3&amp;"DAYKWH.UNIT1@NET1",Overall!$A$5,Overall!$B$5,"1d","total","time-weighted",0,1,0,"")</f>
        <v>1842.3765076467041</v>
      </c>
      <c r="EF5" s="11">
        <f>_xll.PIAdvCalcDat("\\CEDPI\SEMPRA_MSR1:EDCINV"&amp;ED$2&amp;""&amp;EF$3&amp;"DAYKWH.UNIT1@NET1",Overall!$A$5,Overall!$B$5,"1d","total","time-weighted",0,1,0,"")</f>
        <v>1835.814643695473</v>
      </c>
      <c r="EG5" s="12">
        <f>_xll.PIAdvCalcDat("\\CEDPI\SEMPRA_MSR1:EDCINV"&amp;ED$2&amp;""&amp;EG$3&amp;"DAYKWH.UNIT1@NET1",Overall!$A$5,Overall!$B$5,"1d","total","time-weighted",0,1,0,"")</f>
        <v>1892.6802661633699</v>
      </c>
      <c r="EH5" s="1"/>
      <c r="EI5" s="10">
        <f>_xll.PIAdvCalcDat("\\CEDPI\SEMPRA_MSR1:EDCINV"&amp;EI$2&amp;""&amp;EI$3&amp;"DAYKWH.UNIT1@NET1",Overall!$A$5,Overall!$B$5,"1d","total","time-weighted",0,1,0,"")</f>
        <v>1876.0769162793219</v>
      </c>
      <c r="EJ5" s="11">
        <f>_xll.PIAdvCalcDat("\\CEDPI\SEMPRA_MSR1:EDCINV"&amp;EI$2&amp;""&amp;EJ$3&amp;"DAYKWH.UNIT1@NET1",Overall!$A$5,Overall!$B$5,"1d","total","time-weighted",0,1,0,"")</f>
        <v>1820.6094807808927</v>
      </c>
      <c r="EK5" s="11">
        <f>_xll.PIAdvCalcDat("\\CEDPI\SEMPRA_MSR1:EDCINV"&amp;EI$2&amp;""&amp;EK$3&amp;"DAYKWH.UNIT1@NET1",Overall!$A$5,Overall!$B$5,"1d","total","time-weighted",0,1,0,"")</f>
        <v>1817.557244820804</v>
      </c>
      <c r="EL5" s="12">
        <f>_xll.PIAdvCalcDat("\\CEDPI\SEMPRA_MSR1:EDCINV"&amp;EI$2&amp;""&amp;EL$3&amp;"DAYKWH.UNIT1@NET1",Overall!$A$5,Overall!$B$5,"1d","total","time-weighted",0,1,0,"")</f>
        <v>1877.2688225647953</v>
      </c>
      <c r="EM5" s="1"/>
      <c r="EN5" s="10">
        <f>_xll.PIAdvCalcDat("\\CEDPI\SEMPRA_MSR1:EDCINV"&amp;EN$2&amp;""&amp;EN$3&amp;"DAYKWH.UNIT1@NET1",Overall!$A$5,Overall!$B$5,"1d","total","time-weighted",0,1,0,"")</f>
        <v>1891.8743042364597</v>
      </c>
      <c r="EO5" s="11">
        <f>_xll.PIAdvCalcDat("\\CEDPI\SEMPRA_MSR1:EDCINV"&amp;EN$2&amp;""&amp;EO$3&amp;"DAYKWH.UNIT1@NET1",Overall!$A$5,Overall!$B$5,"1d","total","time-weighted",0,1,0,"")</f>
        <v>1833.2842210230469</v>
      </c>
      <c r="EP5" s="11">
        <f>_xll.PIAdvCalcDat("\\CEDPI\SEMPRA_MSR1:EDCINV"&amp;EN$2&amp;""&amp;EP$3&amp;"DAYKWH.UNIT1@NET1",Overall!$A$5,Overall!$B$5,"1d","total","time-weighted",0,1,0,"")</f>
        <v>1833.6692433180103</v>
      </c>
      <c r="EQ5" s="12">
        <f>_xll.PIAdvCalcDat("\\CEDPI\SEMPRA_MSR1:EDCINV"&amp;EN$2&amp;""&amp;EQ$3&amp;"DAYKWH.UNIT1@NET1",Overall!$A$5,Overall!$B$5,"1d","total","time-weighted",0,1,0,"")</f>
        <v>1899.0319938729497</v>
      </c>
      <c r="ER5" s="1"/>
      <c r="ES5" s="10">
        <f>_xll.PIAdvCalcDat("\\CEDPI\SEMPRA_MSR1:EDCINV"&amp;ES$2&amp;""&amp;ES$3&amp;"DAYKWH.UNIT1@NET1",Overall!$A$5,Overall!$B$5,"1d","total","time-weighted",0,1,0,"")</f>
        <v>1884.7729786962618</v>
      </c>
      <c r="ET5" s="11">
        <f>_xll.PIAdvCalcDat("\\CEDPI\SEMPRA_MSR1:EDCINV"&amp;ES$2&amp;""&amp;ET$3&amp;"DAYKWH.UNIT1@NET1",Overall!$A$5,Overall!$B$5,"1d","total","time-weighted",0,1,0,"")</f>
        <v>1827.5558178978913</v>
      </c>
      <c r="EU5" s="11">
        <f>_xll.PIAdvCalcDat("\\CEDPI\SEMPRA_MSR1:EDCINV"&amp;ES$2&amp;""&amp;EU$3&amp;"DAYKWH.UNIT1@NET1",Overall!$A$5,Overall!$B$5,"1d","total","time-weighted",0,1,0,"")</f>
        <v>1811.0476674888573</v>
      </c>
      <c r="EV5" s="12">
        <f>_xll.PIAdvCalcDat("\\CEDPI\SEMPRA_MSR1:EDCINV"&amp;ES$2&amp;""&amp;EV$3&amp;"DAYKWH.UNIT1@NET1",Overall!$A$5,Overall!$B$5,"1d","total","time-weighted",0,1,0,"")</f>
        <v>1878.8882830827793</v>
      </c>
      <c r="EW5" s="1"/>
      <c r="EX5" s="10">
        <f>_xll.PIAdvCalcDat("\\CEDPI\SEMPRA_MSR1:EDCINV"&amp;EX$2&amp;""&amp;EX$3&amp;"DAYKWH.UNIT1@NET1",Overall!$A$5,Overall!$B$5,"1d","total","time-weighted",0,1,0,"")</f>
        <v>1891.6858454568635</v>
      </c>
      <c r="EY5" s="11">
        <f>_xll.PIAdvCalcDat("\\CEDPI\SEMPRA_MSR1:EDCINV"&amp;EX$2&amp;""&amp;EY$3&amp;"DAYKWH.UNIT1@NET1",Overall!$A$5,Overall!$B$5,"1d","total","time-weighted",0,1,0,"")</f>
        <v>1832.1741281938102</v>
      </c>
      <c r="EZ5" s="11">
        <f>_xll.PIAdvCalcDat("\\CEDPI\SEMPRA_MSR1:EDCINV"&amp;EX$2&amp;""&amp;EZ$3&amp;"DAYKWH.UNIT1@NET1",Overall!$A$5,Overall!$B$5,"1d","total","time-weighted",0,1,0,"")</f>
        <v>1856.7692778812698</v>
      </c>
      <c r="FA5" s="12">
        <f>_xll.PIAdvCalcDat("\\CEDPI\SEMPRA_MSR1:EDCINV"&amp;EX$2&amp;""&amp;FA$3&amp;"DAYKWH.UNIT1@NET1",Overall!$A$5,Overall!$B$5,"1d","total","time-weighted",0,1,0,"")</f>
        <v>1909.6229250166841</v>
      </c>
      <c r="FB5" s="1"/>
      <c r="FC5" s="10">
        <f>_xll.PIAdvCalcDat("\\CEDPI\SEMPRA_MSR1:EDCINV"&amp;FC$2&amp;""&amp;FC$3&amp;"DAYKWH.UNIT1@NET1",Overall!$A$5,Overall!$B$5,"1d","total","time-weighted",0,1,0,"")</f>
        <v>1892.9470507863923</v>
      </c>
      <c r="FD5" s="11">
        <f>_xll.PIAdvCalcDat("\\CEDPI\SEMPRA_MSR1:EDCINV"&amp;FC$2&amp;""&amp;FD$3&amp;"DAYKWH.UNIT1@NET1",Overall!$A$5,Overall!$B$5,"1d","total","time-weighted",0,1,0,"")</f>
        <v>1826.5845653941903</v>
      </c>
      <c r="FE5" s="11">
        <f>_xll.PIAdvCalcDat("\\CEDPI\SEMPRA_MSR1:EDCINV"&amp;FC$2&amp;""&amp;FE$3&amp;"DAYKWH.UNIT1@NET1",Overall!$A$5,Overall!$B$5,"1d","total","time-weighted",0,1,0,"")</f>
        <v>1841.7523809731526</v>
      </c>
      <c r="FF5" s="12">
        <f>_xll.PIAdvCalcDat("\\CEDPI\SEMPRA_MSR1:EDCINV"&amp;FC$2&amp;""&amp;FF$3&amp;"DAYKWH.UNIT1@NET1",Overall!$A$5,Overall!$B$5,"1d","total","time-weighted",0,1,0,"")</f>
        <v>987.1756853888354</v>
      </c>
      <c r="FG5" s="1"/>
      <c r="FH5" s="10">
        <f>_xll.PIAdvCalcDat("\\CEDPI\SEMPRA_MSR1:EDCINV"&amp;FH$2&amp;""&amp;FH$3&amp;"DAYKWH.UNIT1@NET1",Overall!$A$5,Overall!$B$5,"1d","total","time-weighted",0,1,0,"")</f>
        <v>1918.9274182837505</v>
      </c>
      <c r="FI5" s="11">
        <f>_xll.PIAdvCalcDat("\\CEDPI\SEMPRA_MSR1:EDCINV"&amp;FH$2&amp;""&amp;FI$3&amp;"DAYKWH.UNIT1@NET1",Overall!$A$5,Overall!$B$5,"1d","total","time-weighted",0,1,0,"")</f>
        <v>1893.2523624102387</v>
      </c>
      <c r="FJ5" s="11">
        <f>_xll.PIAdvCalcDat("\\CEDPI\SEMPRA_MSR1:EDCINV"&amp;FH$2&amp;""&amp;FJ$3&amp;"DAYKWH.UNIT1@NET1",Overall!$A$5,Overall!$B$5,"1d","total","time-weighted",0,1,0,"")</f>
        <v>1865.3508103414251</v>
      </c>
      <c r="FK5" s="12">
        <f>_xll.PIAdvCalcDat("\\CEDPI\SEMPRA_MSR1:EDCINV"&amp;FH$2&amp;""&amp;FK$3&amp;"DAYKWH.UNIT1@NET1",Overall!$A$5,Overall!$B$5,"1d","total","time-weighted",0,1,0,"")</f>
        <v>1931.2329340115523</v>
      </c>
      <c r="FL5" s="1"/>
      <c r="FM5" s="10">
        <f>_xll.PIAdvCalcDat("\\CEDPI\SEMPRA_MSR1:EDCINV"&amp;FM$2&amp;""&amp;FM$3&amp;"DAYKWH.UNIT1@NET1",Overall!$A$5,Overall!$B$5,"1d","total","time-weighted",0,1,0,"")</f>
        <v>1932.7035540896538</v>
      </c>
      <c r="FN5" s="11">
        <f>_xll.PIAdvCalcDat("\\CEDPI\SEMPRA_MSR1:EDCINV"&amp;FM$2&amp;""&amp;FN$3&amp;"DAYKWH.UNIT1@NET1",Overall!$A$5,Overall!$B$5,"1d","total","time-weighted",0,1,0,"")</f>
        <v>1911.8217017706736</v>
      </c>
      <c r="FO5" s="11">
        <f>_xll.PIAdvCalcDat("\\CEDPI\SEMPRA_MSR1:EDCINV"&amp;FM$2&amp;""&amp;FO$3&amp;"DAYKWH.UNIT1@NET1",Overall!$A$5,Overall!$B$5,"1d","total","time-weighted",0,1,0,"")</f>
        <v>1834.7141751376387</v>
      </c>
      <c r="FP5" s="12">
        <f>_xll.PIAdvCalcDat("\\CEDPI\SEMPRA_MSR1:EDCINV"&amp;FM$2&amp;""&amp;FP$3&amp;"DAYKWH.UNIT1@NET1",Overall!$A$5,Overall!$B$5,"1d","total","time-weighted",0,1,0,"")</f>
        <v>1697.0597648189319</v>
      </c>
      <c r="FQ5" s="1"/>
      <c r="FR5" s="10">
        <f>_xll.PIAdvCalcDat("\\CEDPI\SEMPRA_MSR1:EDCINV"&amp;FR$2&amp;""&amp;FR$3&amp;"DAYKWH.UNIT1@NET1",Overall!$A$5,Overall!$B$5,"1d","total","time-weighted",0,1,0,"")</f>
        <v>1919.1820085058937</v>
      </c>
      <c r="FS5" s="11">
        <f>_xll.PIAdvCalcDat("\\CEDPI\SEMPRA_MSR1:EDCINV"&amp;FR$2&amp;""&amp;FS$3&amp;"DAYKWH.UNIT1@NET1",Overall!$A$5,Overall!$B$5,"1d","total","time-weighted",0,1,0,"")</f>
        <v>1888.4424584009425</v>
      </c>
      <c r="FT5" s="11">
        <f>_xll.PIAdvCalcDat("\\CEDPI\SEMPRA_MSR1:EDCINV"&amp;FR$2&amp;""&amp;FT$3&amp;"DAYKWH.UNIT1@NET1",Overall!$A$5,Overall!$B$5,"1d","total","time-weighted",0,1,0,"")</f>
        <v>1890.2944231596057</v>
      </c>
      <c r="FU5" s="12">
        <f>_xll.PIAdvCalcDat("\\CEDPI\SEMPRA_MSR1:EDCINV"&amp;FR$2&amp;""&amp;FU$3&amp;"DAYKWH.UNIT1@NET1",Overall!$A$5,Overall!$B$5,"1d","total","time-weighted",0,1,0,"")</f>
        <v>1944.2460050864045</v>
      </c>
      <c r="FV5" s="1"/>
      <c r="FW5" s="10">
        <f>_xll.PIAdvCalcDat("\\CEDPI\SEMPRA_MSR1:EDCINV"&amp;FW$2&amp;""&amp;FW$3&amp;"DAYKWH.UNIT1@NET1",Overall!$A$5,Overall!$B$5,"1d","total","time-weighted",0,1,0,"")</f>
        <v>1958.4207597746129</v>
      </c>
      <c r="FX5" s="11">
        <f>_xll.PIAdvCalcDat("\\CEDPI\SEMPRA_MSR1:EDCINV"&amp;FW$2&amp;""&amp;FX$3&amp;"DAYKWH.UNIT1@NET1",Overall!$A$5,Overall!$B$5,"1d","total","time-weighted",0,1,0,"")</f>
        <v>1925.0414813202005</v>
      </c>
      <c r="FY5" s="11">
        <f>_xll.PIAdvCalcDat("\\CEDPI\SEMPRA_MSR1:EDCINV"&amp;FW$2&amp;""&amp;FY$3&amp;"DAYKWH.UNIT1@NET1",Overall!$A$5,Overall!$B$5,"1d","total","time-weighted",0,1,0,"")</f>
        <v>1832.1866010692709</v>
      </c>
      <c r="FZ5" s="12">
        <f>_xll.PIAdvCalcDat("\\CEDPI\SEMPRA_MSR1:EDCINV"&amp;FW$2&amp;""&amp;FZ$3&amp;"DAYKWH.UNIT1@NET1",Overall!$A$5,Overall!$B$5,"1d","total","time-weighted",0,1,0,"")</f>
        <v>1701.2774352872348</v>
      </c>
      <c r="GA5" s="1"/>
      <c r="GB5" s="10">
        <f>_xll.PIAdvCalcDat("\\CEDPI\SEMPRA_MSR1:EDCINV"&amp;GB$2&amp;""&amp;GB$3&amp;"DAYKWH.UNIT1@NET1",Overall!$A$5,Overall!$B$5,"1d","total","time-weighted",0,1,0,"")</f>
        <v>1915.1638396615047</v>
      </c>
      <c r="GC5" s="11">
        <f>_xll.PIAdvCalcDat("\\CEDPI\SEMPRA_MSR1:EDCINV"&amp;GB$2&amp;""&amp;GC$3&amp;"DAYKWH.UNIT1@NET1",Overall!$A$5,Overall!$B$5,"1d","total","time-weighted",0,1,0,"")</f>
        <v>1907.0161104024528</v>
      </c>
      <c r="GD5" s="11">
        <f>_xll.PIAdvCalcDat("\\CEDPI\SEMPRA_MSR1:EDCINV"&amp;GB$2&amp;""&amp;GD$3&amp;"DAYKWH.UNIT1@NET1",Overall!$A$5,Overall!$B$5,"1d","total","time-weighted",0,1,0,"")</f>
        <v>1884.5599402938792</v>
      </c>
      <c r="GE5" s="12">
        <f>_xll.PIAdvCalcDat("\\CEDPI\SEMPRA_MSR1:EDCINV"&amp;GB$2&amp;""&amp;GE$3&amp;"DAYKWH.UNIT1@NET1",Overall!$A$5,Overall!$B$5,"1d","total","time-weighted",0,1,0,"")</f>
        <v>1927.5118748028347</v>
      </c>
      <c r="GF5" s="1"/>
      <c r="GG5" s="10">
        <f>_xll.PIAdvCalcDat("\\CEDPI\SEMPRA_MSR1:EDCINV"&amp;GG$2&amp;""&amp;GG$3&amp;"DAYKWH.UNIT1@NET1",Overall!$A$5,Overall!$B$5,"1d","total","time-weighted",0,1,0,"")</f>
        <v>1929.0601566657779</v>
      </c>
      <c r="GH5" s="11">
        <f>_xll.PIAdvCalcDat("\\CEDPI\SEMPRA_MSR1:EDCINV"&amp;GG$2&amp;""&amp;GH$3&amp;"DAYKWH.UNIT1@NET1",Overall!$A$5,Overall!$B$5,"1d","total","time-weighted",0,1,0,"")</f>
        <v>1947.4779656365401</v>
      </c>
      <c r="GI5" s="11">
        <f>_xll.PIAdvCalcDat("\\CEDPI\SEMPRA_MSR1:EDCINV"&amp;GG$2&amp;""&amp;GI$3&amp;"DAYKWH.UNIT1@NET1",Overall!$A$5,Overall!$B$5,"1d","total","time-weighted",0,1,0,"")</f>
        <v>1722.8358277437965</v>
      </c>
      <c r="GJ5" s="12">
        <f>_xll.PIAdvCalcDat("\\CEDPI\SEMPRA_MSR1:EDCINV"&amp;GG$2&amp;""&amp;GJ$3&amp;"DAYKWH.UNIT1@NET1",Overall!$A$5,Overall!$B$5,"1d","total","time-weighted",0,1,0,"")</f>
        <v>1694.4456469008928</v>
      </c>
      <c r="GK5" s="1"/>
      <c r="GL5" s="10">
        <f>_xll.PIAdvCalcDat("\\CEDPI\SEMPRA_MSR1:EDCINV"&amp;GL$2&amp;""&amp;GL$3&amp;"DAYKWH.UNIT1@NET1",Overall!$A$5,Overall!$B$5,"1d","total","time-weighted",0,1,0,"")</f>
        <v>1916.4781315052321</v>
      </c>
      <c r="GM5" s="11">
        <f>_xll.PIAdvCalcDat("\\CEDPI\SEMPRA_MSR1:EDCINV"&amp;GL$2&amp;""&amp;GM$3&amp;"DAYKWH.UNIT1@NET1",Overall!$A$5,Overall!$B$5,"1d","total","time-weighted",0,1,0,"")</f>
        <v>1876.8518498611627</v>
      </c>
      <c r="GN5" s="11">
        <f>_xll.PIAdvCalcDat("\\CEDPI\SEMPRA_MSR1:EDCINV"&amp;GL$2&amp;""&amp;GN$3&amp;"DAYKWH.UNIT1@NET1",Overall!$A$5,Overall!$B$5,"1d","total","time-weighted",0,1,0,"")</f>
        <v>1898.6793332916532</v>
      </c>
      <c r="GO5" s="12">
        <f>_xll.PIAdvCalcDat("\\CEDPI\SEMPRA_MSR1:EDCINV"&amp;GL$2&amp;""&amp;GO$3&amp;"DAYKWH.UNIT1@NET1",Overall!$A$5,Overall!$B$5,"1d","total","time-weighted",0,1,0,"")</f>
        <v>1937.1963122602499</v>
      </c>
      <c r="GP5" s="1"/>
      <c r="GQ5" s="10">
        <f>_xll.PIAdvCalcDat("\\CEDPI\SEMPRA_MSR1:EDCINV"&amp;GQ$2&amp;""&amp;GQ$3&amp;"DAYKWH.UNIT1@NET1",Overall!$A$5,Overall!$B$5,"1d","total","time-weighted",0,1,0,"")</f>
        <v>1928.1943275225337</v>
      </c>
      <c r="GR5" s="11">
        <f>_xll.PIAdvCalcDat("\\CEDPI\SEMPRA_MSR1:EDCINV"&amp;GQ$2&amp;""&amp;GR$3&amp;"DAYKWH.UNIT1@NET1",Overall!$A$5,Overall!$B$5,"1d","total","time-weighted",0,1,0,"")</f>
        <v>1881.6133874367185</v>
      </c>
      <c r="GS5" s="11">
        <f>_xll.PIAdvCalcDat("\\CEDPI\SEMPRA_MSR1:EDCINV"&amp;GQ$2&amp;""&amp;GS$3&amp;"DAYKWH.UNIT1@NET1",Overall!$A$5,Overall!$B$5,"1d","total","time-weighted",0,1,0,"")</f>
        <v>1698.1229370878184</v>
      </c>
      <c r="GT5" s="12">
        <f>_xll.PIAdvCalcDat("\\CEDPI\SEMPRA_MSR1:EDCINV"&amp;GQ$2&amp;""&amp;GT$3&amp;"DAYKWH.UNIT1@NET1",Overall!$A$5,Overall!$B$5,"1d","total","time-weighted",0,1,0,"")</f>
        <v>1682.0757155620686</v>
      </c>
      <c r="GU5" s="1"/>
      <c r="GV5" s="10">
        <f>_xll.PIAdvCalcDat("\\CEDPI\SEMPRA_MSR1:EDCINV"&amp;GV$2&amp;""&amp;GV$3&amp;"DAYKWH.UNIT1@NET1",Overall!$A$5,Overall!$B$5,"1d","total","time-weighted",0,1,0,"")</f>
        <v>1917.4226543939631</v>
      </c>
      <c r="GW5" s="11">
        <f>_xll.PIAdvCalcDat("\\CEDPI\SEMPRA_MSR1:EDCINV"&amp;GV$2&amp;""&amp;GW$3&amp;"DAYKWH.UNIT1@NET1",Overall!$A$5,Overall!$B$5,"1d","total","time-weighted",0,1,0,"")</f>
        <v>1874.6610324353474</v>
      </c>
      <c r="GX5" s="11">
        <f>_xll.PIAdvCalcDat("\\CEDPI\SEMPRA_MSR1:EDCINV"&amp;GV$2&amp;""&amp;GX$3&amp;"DAYKWH.UNIT1@NET1",Overall!$A$5,Overall!$B$5,"1d","total","time-weighted",0,1,0,"")</f>
        <v>1877.4481478376233</v>
      </c>
      <c r="GY5" s="12">
        <f>_xll.PIAdvCalcDat("\\CEDPI\SEMPRA_MSR1:EDCINV"&amp;GV$2&amp;""&amp;GY$3&amp;"DAYKWH.UNIT1@NET1",Overall!$A$5,Overall!$B$5,"1d","total","time-weighted",0,1,0,"")</f>
        <v>1934.9848768484644</v>
      </c>
      <c r="GZ5" s="1"/>
      <c r="HA5" s="10">
        <f>_xll.PIAdvCalcDat("\\CEDPI\SEMPRA_MSR1:EDCINV"&amp;HA$2&amp;""&amp;HA$3&amp;"DAYKWH.UNIT1@NET1",Overall!$A$5,Overall!$B$5,"1d","total","time-weighted",0,1,0,"")</f>
        <v>1943.1269695045576</v>
      </c>
      <c r="HB5" s="11">
        <f>_xll.PIAdvCalcDat("\\CEDPI\SEMPRA_MSR1:EDCINV"&amp;HA$2&amp;""&amp;HB$3&amp;"DAYKWH.UNIT1@NET1",Overall!$A$5,Overall!$B$5,"1d","total","time-weighted",0,1,0,"")</f>
        <v>1883.9781957806033</v>
      </c>
      <c r="HC5" s="11">
        <f>_xll.PIAdvCalcDat("\\CEDPI\SEMPRA_MSR1:EDCINV"&amp;HA$2&amp;""&amp;HC$3&amp;"DAYKWH.UNIT1@NET1",Overall!$A$5,Overall!$B$5,"1d","total","time-weighted",0,1,0,"")</f>
        <v>1857.3403861524664</v>
      </c>
      <c r="HD5" s="12">
        <f>_xll.PIAdvCalcDat("\\CEDPI\SEMPRA_MSR1:EDCINV"&amp;HA$2&amp;""&amp;HD$3&amp;"DAYKWH.UNIT1@NET1",Overall!$A$5,Overall!$B$5,"1d","total","time-weighted",0,1,0,"")</f>
        <v>1697.3546868301614</v>
      </c>
      <c r="HE5" s="1"/>
      <c r="HF5" s="10">
        <f>_xll.PIAdvCalcDat("\\CEDPI\SEMPRA_MSR1:EDCINV"&amp;HF$2&amp;""&amp;HF$3&amp;"DAYKWH.UNIT1@NET1",Overall!$A$5,Overall!$B$5,"1d","total","time-weighted",0,1,0,"")</f>
        <v>1906.7337499400574</v>
      </c>
      <c r="HG5" s="11">
        <f>_xll.PIAdvCalcDat("\\CEDPI\SEMPRA_MSR1:EDCINV"&amp;HF$2&amp;""&amp;HG$3&amp;"DAYKWH.UNIT1@NET1",Overall!$A$5,Overall!$B$5,"1d","total","time-weighted",0,1,0,"")</f>
        <v>1854.7190811912476</v>
      </c>
      <c r="HH5" s="11">
        <f>_xll.PIAdvCalcDat("\\CEDPI\SEMPRA_MSR1:EDCINV"&amp;HF$2&amp;""&amp;HH$3&amp;"DAYKWH.UNIT1@NET1",Overall!$A$5,Overall!$B$5,"1d","total","time-weighted",0,1,0,"")</f>
        <v>1858.8221649895008</v>
      </c>
      <c r="HI5" s="12">
        <f>_xll.PIAdvCalcDat("\\CEDPI\SEMPRA_MSR1:EDCINV"&amp;HF$2&amp;""&amp;HI$3&amp;"DAYKWH.UNIT1@NET1",Overall!$A$5,Overall!$B$5,"1d","total","time-weighted",0,1,0,"")</f>
        <v>1921.0294702892336</v>
      </c>
      <c r="HJ5" s="1"/>
      <c r="HK5" s="10">
        <f>_xll.PIAdvCalcDat("\\CEDPI\SEMPRA_MSR1:EDCINV"&amp;HK$2&amp;""&amp;HK$3&amp;"DAYKWH.UNIT1@NET1",Overall!$A$5,Overall!$B$5,"1d","total","time-weighted",0,1,0,"")</f>
        <v>1932.7193557954158</v>
      </c>
      <c r="HL5" s="11">
        <f>_xll.PIAdvCalcDat("\\CEDPI\SEMPRA_MSR1:EDCINV"&amp;HK$2&amp;""&amp;HL$3&amp;"DAYKWH.UNIT1@NET1",Overall!$A$5,Overall!$B$5,"1d","total","time-weighted",0,1,0,"")</f>
        <v>1869.1621044006804</v>
      </c>
      <c r="HM5" s="11">
        <f>_xll.PIAdvCalcDat("\\CEDPI\SEMPRA_MSR1:EDCINV"&amp;HK$2&amp;""&amp;HM$3&amp;"DAYKWH.UNIT1@NET1",Overall!$A$5,Overall!$B$5,"1d","total","time-weighted",0,1,0,"")</f>
        <v>1840.2787893951524</v>
      </c>
      <c r="HN5" s="12">
        <f>_xll.PIAdvCalcDat("\\CEDPI\SEMPRA_MSR1:EDCINV"&amp;HK$2&amp;""&amp;HN$3&amp;"DAYKWH.UNIT1@NET1",Overall!$A$5,Overall!$B$5,"1d","total","time-weighted",0,1,0,"")</f>
        <v>1634.7870409142997</v>
      </c>
      <c r="HO5" s="1"/>
      <c r="HP5" s="10">
        <f>_xll.PIAdvCalcDat("\\CEDPI\SEMPRA_MSR1:EDCINV"&amp;HP$2&amp;""&amp;HP$3&amp;"DAYKWH.UNIT1@NET1",Overall!$A$5,Overall!$B$5,"1d","total","time-weighted",0,1,0,"")</f>
        <v>1891.297514099617</v>
      </c>
      <c r="HQ5" s="11">
        <f>_xll.PIAdvCalcDat("\\CEDPI\SEMPRA_MSR1:EDCINV"&amp;HP$2&amp;""&amp;HQ$3&amp;"DAYKWH.UNIT1@NET1",Overall!$A$5,Overall!$B$5,"1d","total","time-weighted",0,1,0,"")</f>
        <v>1839.2760692372785</v>
      </c>
      <c r="HR5" s="11">
        <f>_xll.PIAdvCalcDat("\\CEDPI\SEMPRA_MSR1:EDCINV"&amp;HP$2&amp;""&amp;HR$3&amp;"DAYKWH.UNIT1@NET1",Overall!$A$5,Overall!$B$5,"1d","total","time-weighted",0,1,0,"")</f>
        <v>1842.580525708087</v>
      </c>
      <c r="HS5" s="12">
        <f>_xll.PIAdvCalcDat("\\CEDPI\SEMPRA_MSR1:EDCINV"&amp;HP$2&amp;""&amp;HS$3&amp;"DAYKWH.UNIT1@NET1",Overall!$A$5,Overall!$B$5,"1d","total","time-weighted",0,1,0,"")</f>
        <v>1911.3910349841178</v>
      </c>
      <c r="HT5" s="1"/>
      <c r="HU5" s="10">
        <f>_xll.PIAdvCalcDat("\\CEDPI\SEMPRA_MSR1:EDCINV"&amp;HU$2&amp;""&amp;HU$3&amp;"DAYKWH.UNIT1@NET1",Overall!$A$5,Overall!$B$5,"1d","total","time-weighted",0,1,0,"")</f>
        <v>1901.1595340949602</v>
      </c>
      <c r="HV5" s="11">
        <f>_xll.PIAdvCalcDat("\\CEDPI\SEMPRA_MSR1:EDCINV"&amp;HU$2&amp;""&amp;HV$3&amp;"DAYKWH.UNIT1@NET1",Overall!$A$5,Overall!$B$5,"1d","total","time-weighted",0,1,0,"")</f>
        <v>1844.464780383051</v>
      </c>
      <c r="HW5" s="11">
        <f>_xll.PIAdvCalcDat("\\CEDPI\SEMPRA_MSR1:EDCINV"&amp;HU$2&amp;""&amp;HW$3&amp;"DAYKWH.UNIT1@NET1",Overall!$A$5,Overall!$B$5,"1d","total","time-weighted",0,1,0,"")</f>
        <v>1693.0001700944442</v>
      </c>
      <c r="HX5" s="12">
        <f>_xll.PIAdvCalcDat("\\CEDPI\SEMPRA_MSR1:EDCINV"&amp;HU$2&amp;""&amp;HX$3&amp;"DAYKWH.UNIT1@NET1",Overall!$A$5,Overall!$B$5,"1d","total","time-weighted",0,1,0,"")</f>
        <v>1672.9137613146963</v>
      </c>
      <c r="HY5" s="1"/>
      <c r="HZ5" s="10">
        <f>_xll.PIAdvCalcDat("\\CEDPI\SEMPRA_MSR1:EDCINV"&amp;HZ$2&amp;""&amp;HZ$3&amp;"DAYKWH.UNIT1@NET1",Overall!$A$5,Overall!$B$5,"1d","total","time-weighted",0,1,0,"")</f>
        <v>1871.1161383521721</v>
      </c>
      <c r="IA5" s="11">
        <f>_xll.PIAdvCalcDat("\\CEDPI\SEMPRA_MSR1:EDCINV"&amp;HZ$2&amp;""&amp;IA$3&amp;"DAYKWH.UNIT1@NET1",Overall!$A$5,Overall!$B$5,"1d","total","time-weighted",0,1,0,"")</f>
        <v>1830.5740657457591</v>
      </c>
      <c r="IB5" s="11">
        <f>_xll.PIAdvCalcDat("\\CEDPI\SEMPRA_MSR1:EDCINV"&amp;HZ$2&amp;""&amp;IB$3&amp;"DAYKWH.UNIT1@NET1",Overall!$A$5,Overall!$B$5,"1d","total","time-weighted",0,1,0,"")</f>
        <v>1831.9110562638411</v>
      </c>
      <c r="IC5" s="12">
        <f>_xll.PIAdvCalcDat("\\CEDPI\SEMPRA_MSR1:EDCINV"&amp;HZ$2&amp;""&amp;IC$3&amp;"DAYKWH.UNIT1@NET1",Overall!$A$5,Overall!$B$5,"1d","total","time-weighted",0,1,0,"")</f>
        <v>1889.9576507482486</v>
      </c>
      <c r="ID5" s="1"/>
      <c r="IE5" s="10">
        <f>_xll.PIAdvCalcDat("\\CEDPI\SEMPRA_MSR1:EDCINV"&amp;IE$2&amp;""&amp;IE$3&amp;"DAYKWH.UNIT1@NET1",Overall!$A$5,Overall!$B$5,"1d","total","time-weighted",0,1,0,"")</f>
        <v>1901.6330490755847</v>
      </c>
      <c r="IF5" s="11">
        <f>_xll.PIAdvCalcDat("\\CEDPI\SEMPRA_MSR1:EDCINV"&amp;IE$2&amp;""&amp;IF$3&amp;"DAYKWH.UNIT1@NET1",Overall!$A$5,Overall!$B$5,"1d","total","time-weighted",0,1,0,"")</f>
        <v>1857.5375863070537</v>
      </c>
      <c r="IG5" s="11">
        <f>_xll.PIAdvCalcDat("\\CEDPI\SEMPRA_MSR1:EDCINV"&amp;IE$2&amp;""&amp;IG$3&amp;"DAYKWH.UNIT1@NET1",Overall!$A$5,Overall!$B$5,"1d","total","time-weighted",0,1,0,"")</f>
        <v>1718.0302202920927</v>
      </c>
      <c r="IH5" s="12">
        <f>_xll.PIAdvCalcDat("\\CEDPI\SEMPRA_MSR1:EDCINV"&amp;IE$2&amp;""&amp;IH$3&amp;"DAYKWH.UNIT1@NET1",Overall!$A$5,Overall!$B$5,"1d","total","time-weighted",0,1,0,"")</f>
        <v>1696.6471816919031</v>
      </c>
      <c r="II5" s="1"/>
      <c r="IJ5" s="10">
        <f>_xll.PIAdvCalcDat("\\CEDPI\SEMPRA_MSR1:EDCINV"&amp;IJ$2&amp;""&amp;IJ$3&amp;"DAYKWH.UNIT1@NET1",Overall!$A$5,Overall!$B$5,"1d","total","time-weighted",0,1,0,"")</f>
        <v>1865.722527755328</v>
      </c>
      <c r="IK5" s="11">
        <f>_xll.PIAdvCalcDat("\\CEDPI\SEMPRA_MSR1:EDCINV"&amp;IJ$2&amp;""&amp;IK$3&amp;"DAYKWH.UNIT1@NET1",Overall!$A$5,Overall!$B$5,"1d","total","time-weighted",0,1,0,"")</f>
        <v>1837.9772602804551</v>
      </c>
      <c r="IL5" s="11">
        <f>_xll.PIAdvCalcDat("\\CEDPI\SEMPRA_MSR1:EDCINV"&amp;IJ$2&amp;""&amp;IL$3&amp;"DAYKWH.UNIT1@NET1",Overall!$A$5,Overall!$B$5,"1d","total","time-weighted",0,1,0,"")</f>
        <v>1830.6560695937555</v>
      </c>
      <c r="IM5" s="12">
        <f>_xll.PIAdvCalcDat("\\CEDPI\SEMPRA_MSR1:EDCINV"&amp;IJ$2&amp;""&amp;IM$3&amp;"DAYKWH.UNIT1@NET1",Overall!$A$5,Overall!$B$5,"1d","total","time-weighted",0,1,0,"")</f>
        <v>1879.200670500466</v>
      </c>
      <c r="IN5" s="1"/>
      <c r="IO5" s="10">
        <f>_xll.PIAdvCalcDat("\\CEDPI\SEMPRA_MSR1:EDCINV"&amp;IO$2&amp;""&amp;IO$3&amp;"DAYKWH.UNIT1@NET1",Overall!$A$5,Overall!$B$5,"1d","total","time-weighted",0,1,0,"")</f>
        <v>1890.3512520354432</v>
      </c>
      <c r="IP5" s="11">
        <f>_xll.PIAdvCalcDat("\\CEDPI\SEMPRA_MSR1:EDCINV"&amp;IO$2&amp;""&amp;IP$3&amp;"DAYKWH.UNIT1@NET1",Overall!$A$5,Overall!$B$5,"1d","total","time-weighted",0,1,0,"")</f>
        <v>1825.3052816131726</v>
      </c>
      <c r="IQ5" s="11">
        <f>_xll.PIAdvCalcDat("\\CEDPI\SEMPRA_MSR1:EDCINV"&amp;IO$2&amp;""&amp;IQ$3&amp;"DAYKWH.UNIT1@NET1",Overall!$A$5,Overall!$B$5,"1d","total","time-weighted",0,1,0,"")</f>
        <v>1820.2614839631308</v>
      </c>
      <c r="IR5" s="12">
        <f>_xll.PIAdvCalcDat("\\CEDPI\SEMPRA_MSR1:EDCINV"&amp;IO$2&amp;""&amp;IR$3&amp;"DAYKWH.UNIT1@NET1",Overall!$A$5,Overall!$B$5,"1d","total","time-weighted",0,1,0,"")</f>
        <v>1667.3393940747312</v>
      </c>
      <c r="IS5" s="1"/>
      <c r="IT5" s="10">
        <f>_xll.PIAdvCalcDat("\\CEDPI\SEMPRA_MSR1:EDCINV"&amp;IT$2&amp;""&amp;IT$3&amp;"DAYKWH.UNIT1@NET1",Overall!$A$5,Overall!$B$5,"1d","total","time-weighted",0,1,0,"")</f>
        <v>1876.6092907362056</v>
      </c>
      <c r="IU5" s="11">
        <f>_xll.PIAdvCalcDat("\\CEDPI\SEMPRA_MSR1:EDCINV"&amp;IT$2&amp;""&amp;IU$3&amp;"DAYKWH.UNIT1@NET1",Overall!$A$5,Overall!$B$5,"1d","total","time-weighted",0,1,0,"")</f>
        <v>1812.0881603096295</v>
      </c>
      <c r="IV5" s="11">
        <f>_xll.PIAdvCalcDat("\\CEDPI\SEMPRA_MSR1:EDCINV"&amp;IT$2&amp;""&amp;IV$3&amp;"DAYKWH.UNIT1@NET1",Overall!$A$5,Overall!$B$5,"1d","total","time-weighted",0,1,0,"")</f>
        <v>1819.6575265332142</v>
      </c>
      <c r="IW5" s="12">
        <f>_xll.PIAdvCalcDat("\\CEDPI\SEMPRA_MSR1:EDCINV"&amp;IT$2&amp;""&amp;IW$3&amp;"DAYKWH.UNIT1@NET1",Overall!$A$5,Overall!$B$5,"1d","total","time-weighted",0,1,0,"")</f>
        <v>1887.0842907343226</v>
      </c>
      <c r="IX5" s="1"/>
      <c r="IY5" s="10">
        <f>_xll.PIAdvCalcDat("\\CEDPI\SEMPRA_MSR1:EDCINV"&amp;IY$2&amp;""&amp;IY$3&amp;"DAYKWH.UNIT1@NET1",Overall!$A$5,Overall!$B$5,"1d","total","time-weighted",0,1,0,"")</f>
        <v>1874.5410956439673</v>
      </c>
      <c r="IZ5" s="11">
        <f>_xll.PIAdvCalcDat("\\CEDPI\SEMPRA_MSR1:EDCINV"&amp;IY$2&amp;""&amp;IZ$3&amp;"DAYKWH.UNIT1@NET1",Overall!$A$5,Overall!$B$5,"1d","total","time-weighted",0,1,0,"")</f>
        <v>1818.9061165737216</v>
      </c>
      <c r="JA5" s="11">
        <f>_xll.PIAdvCalcDat("\\CEDPI\SEMPRA_MSR1:EDCINV"&amp;IY$2&amp;""&amp;JA$3&amp;"DAYKWH.UNIT1@NET1",Overall!$A$5,Overall!$B$5,"1d","total","time-weighted",0,1,0,"")</f>
        <v>1818.0284211957321</v>
      </c>
      <c r="JB5" s="12">
        <f>_xll.PIAdvCalcDat("\\CEDPI\SEMPRA_MSR1:EDCINV"&amp;IY$2&amp;""&amp;JB$3&amp;"DAYKWH.UNIT1@NET1",Overall!$A$5,Overall!$B$5,"1d","total","time-weighted",0,1,0,"")</f>
        <v>1650.9688271115042</v>
      </c>
      <c r="JC5" s="1"/>
      <c r="JD5" s="10">
        <f>_xll.PIAdvCalcDat("\\CEDPI\SEMPRA_MSR1:EDCINV"&amp;JD$2&amp;""&amp;JD$3&amp;"DAYKWH.UNIT1@NET1",Overall!$A$5,Overall!$B$5,"1d","total","time-weighted",0,1,0,"")</f>
        <v>1859.4252211604396</v>
      </c>
      <c r="JE5" s="11">
        <f>_xll.PIAdvCalcDat("\\CEDPI\SEMPRA_MSR1:EDCINV"&amp;JD$2&amp;""&amp;JE$3&amp;"DAYKWH.UNIT1@NET1",Overall!$A$5,Overall!$B$5,"1d","total","time-weighted",0,1,0,"")</f>
        <v>1813.1511280879031</v>
      </c>
      <c r="JF5" s="11">
        <f>_xll.PIAdvCalcDat("\\CEDPI\SEMPRA_MSR1:EDCINV"&amp;JD$2&amp;""&amp;JF$3&amp;"DAYKWH.UNIT1@NET1",Overall!$A$5,Overall!$B$5,"1d","total","time-weighted",0,1,0,"")</f>
        <v>1820.1674651570038</v>
      </c>
      <c r="JG5" s="12">
        <f>_xll.PIAdvCalcDat("\\CEDPI\SEMPRA_MSR1:EDCINV"&amp;JD$2&amp;""&amp;JG$3&amp;"DAYKWH.UNIT1@NET1",Overall!$A$5,Overall!$B$5,"1d","total","time-weighted",0,1,0,"")</f>
        <v>1873.3734453102893</v>
      </c>
      <c r="JH5" s="1"/>
      <c r="JI5" s="10">
        <f>_xll.PIAdvCalcDat("\\CEDPI\SEMPRA_MSR1:EDCINV"&amp;JI$2&amp;""&amp;JI$3&amp;"DAYKWH.UNIT1@NET1",Overall!$A$5,Overall!$B$5,"1d","total","time-weighted",0,1,0,"")</f>
        <v>1870.5437818783134</v>
      </c>
      <c r="JJ5" s="11">
        <f>_xll.PIAdvCalcDat("\\CEDPI\SEMPRA_MSR1:EDCINV"&amp;JI$2&amp;""&amp;JJ$3&amp;"DAYKWH.UNIT1@NET1",Overall!$A$5,Overall!$B$5,"1d","total","time-weighted",0,1,0,"")</f>
        <v>1812.9872920858256</v>
      </c>
      <c r="JK5" s="11">
        <f>_xll.PIAdvCalcDat("\\CEDPI\SEMPRA_MSR1:EDCINV"&amp;JI$2&amp;""&amp;JK$3&amp;"DAYKWH.UNIT1@NET1",Overall!$A$5,Overall!$B$5,"1d","total","time-weighted",0,1,0,"")</f>
        <v>1660.9362912312642</v>
      </c>
      <c r="JL5" s="12">
        <f>_xll.PIAdvCalcDat("\\CEDPI\SEMPRA_MSR1:EDCINV"&amp;JI$2&amp;""&amp;JL$3&amp;"DAYKWH.UNIT1@NET1",Overall!$A$5,Overall!$B$5,"1d","total","time-weighted",0,1,0,"")</f>
        <v>1633.3025875504886</v>
      </c>
      <c r="JM5" s="1"/>
      <c r="JN5" s="10">
        <f>_xll.PIAdvCalcDat("\\CEDPI\SEMPRA_MSR1:EDCINV"&amp;JN$2&amp;""&amp;JN$3&amp;"DAYKWH.UNIT1@NET1",Overall!$A$5,Overall!$B$5,"1d","total","time-weighted",0,1,0,"")</f>
        <v>1886.0154209009429</v>
      </c>
      <c r="JO5" s="11">
        <f>_xll.PIAdvCalcDat("\\CEDPI\SEMPRA_MSR1:EDCINV"&amp;JN$2&amp;""&amp;JO$3&amp;"DAYKWH.UNIT1@NET1",Overall!$A$5,Overall!$B$5,"1d","total","time-weighted",0,1,0,"")</f>
        <v>1817.8413841277302</v>
      </c>
      <c r="JP5" s="11">
        <f>_xll.PIAdvCalcDat("\\CEDPI\SEMPRA_MSR1:EDCINV"&amp;JN$2&amp;""&amp;JP$3&amp;"DAYKWH.UNIT1@NET1",Overall!$A$5,Overall!$B$5,"1d","total","time-weighted",0,1,0,"")</f>
        <v>1845.5401094120398</v>
      </c>
      <c r="JQ5" s="12">
        <f>_xll.PIAdvCalcDat("\\CEDPI\SEMPRA_MSR1:EDCINV"&amp;JN$2&amp;""&amp;JQ$3&amp;"DAYKWH.UNIT1@NET1",Overall!$A$5,Overall!$B$5,"1d","total","time-weighted",0,1,0,"")</f>
        <v>1860.5924431850308</v>
      </c>
      <c r="JR5" s="1"/>
      <c r="JS5" s="10">
        <f>_xll.PIAdvCalcDat("\\CEDPI\SEMPRA_MSR1:EDCINV"&amp;JS$2&amp;""&amp;JS$3&amp;"DAYKWH.UNIT1@NET1",Overall!$A$5,Overall!$B$5,"1d","total","time-weighted",0,1,0,"")</f>
        <v>1891.646644321258</v>
      </c>
      <c r="JT5" s="11">
        <f>_xll.PIAdvCalcDat("\\CEDPI\SEMPRA_MSR1:EDCINV"&amp;JS$2&amp;""&amp;JT$3&amp;"DAYKWH.UNIT1@NET1",Overall!$A$5,Overall!$B$5,"1d","total","time-weighted",0,1,0,"")</f>
        <v>1831.8234406008339</v>
      </c>
      <c r="JU5" s="11">
        <f>_xll.PIAdvCalcDat("\\CEDPI\SEMPRA_MSR1:EDCINV"&amp;JS$2&amp;""&amp;JU$3&amp;"DAYKWH.UNIT1@NET1",Overall!$A$5,Overall!$B$5,"1d","total","time-weighted",0,1,0,"")</f>
        <v>1670.0131115177896</v>
      </c>
      <c r="JV5" s="12">
        <f>_xll.PIAdvCalcDat("\\CEDPI\SEMPRA_MSR1:EDCINV"&amp;JS$2&amp;""&amp;JV$3&amp;"DAYKWH.UNIT1@NET1",Overall!$A$5,Overall!$B$5,"1d","total","time-weighted",0,1,0,"")</f>
        <v>1639.4239971841475</v>
      </c>
      <c r="JW5" s="1"/>
      <c r="JX5" s="10">
        <f>_xll.PIAdvCalcDat("\\CEDPI\SEMPRA_MSR1:EDCINV"&amp;JX$2&amp;""&amp;JX$3&amp;"DAYKWH.UNIT1@NET1",Overall!$A$5,Overall!$B$5,"1d","total","time-weighted",0,1,0,"")</f>
        <v>1891.2642373730041</v>
      </c>
      <c r="JY5" s="11">
        <f>_xll.PIAdvCalcDat("\\CEDPI\SEMPRA_MSR1:EDCINV"&amp;JX$2&amp;""&amp;JY$3&amp;"DAYKWH.UNIT1@NET1",Overall!$A$5,Overall!$B$5,"1d","total","time-weighted",0,1,0,"")</f>
        <v>1834.6296125731649</v>
      </c>
      <c r="JZ5" s="11">
        <f>_xll.PIAdvCalcDat("\\CEDPI\SEMPRA_MSR1:EDCINV"&amp;JX$2&amp;""&amp;JZ$3&amp;"DAYKWH.UNIT1@NET1",Overall!$A$5,Overall!$B$5,"1d","total","time-weighted",0,1,0,"")</f>
        <v>1840.9816850091568</v>
      </c>
      <c r="KA5" s="12">
        <f>_xll.PIAdvCalcDat("\\CEDPI\SEMPRA_MSR1:EDCINV"&amp;JX$2&amp;""&amp;KA$3&amp;"DAYKWH.UNIT1@NET1",Overall!$A$5,Overall!$B$5,"1d","total","time-weighted",0,1,0,"")</f>
        <v>1887.6815609499477</v>
      </c>
      <c r="KB5" s="1"/>
      <c r="KC5" s="10">
        <f>_xll.PIAdvCalcDat("\\CEDPI\SEMPRA_MSR1:EDCINV"&amp;KC$2&amp;""&amp;KC$3&amp;"DAYKWH.UNIT1@NET1",Overall!$A$5,Overall!$B$5,"1d","total","time-weighted",0,1,0,"")</f>
        <v>1869.0921464809346</v>
      </c>
      <c r="KD5" s="11">
        <f>_xll.PIAdvCalcDat("\\CEDPI\SEMPRA_MSR1:EDCINV"&amp;KC$2&amp;""&amp;KD$3&amp;"DAYKWH.UNIT1@NET1",Overall!$A$5,Overall!$B$5,"1d","total","time-weighted",0,1,0,"")</f>
        <v>1823.2932307617994</v>
      </c>
      <c r="KE5" s="11">
        <f>_xll.PIAdvCalcDat("\\CEDPI\SEMPRA_MSR1:EDCINV"&amp;KC$2&amp;""&amp;KE$3&amp;"DAYKWH.UNIT1@NET1",Overall!$A$5,Overall!$B$5,"1d","total","time-weighted",0,1,0,"")</f>
        <v>1805.3658872637945</v>
      </c>
      <c r="KF5" s="12">
        <f>_xll.PIAdvCalcDat("\\CEDPI\SEMPRA_MSR1:EDCINV"&amp;KC$2&amp;""&amp;KF$3&amp;"DAYKWH.UNIT1@NET1",Overall!$A$5,Overall!$B$5,"1d","total","time-weighted",0,1,0,"")</f>
        <v>2331.6949957869138</v>
      </c>
      <c r="KG5" s="1"/>
      <c r="KH5" s="10">
        <f>_xll.PIAdvCalcDat("\\CEDPI\SEMPRA_MSR1:EDCINV"&amp;KH$2&amp;""&amp;KH$3&amp;"DAYKWH.UNIT1@NET1",Overall!$A$5,Overall!$B$5,"1d","total","time-weighted",0,1,0,"")</f>
        <v>1891.050940712885</v>
      </c>
      <c r="KI5" s="11">
        <f>_xll.PIAdvCalcDat("\\CEDPI\SEMPRA_MSR1:EDCINV"&amp;KH$2&amp;""&amp;KI$3&amp;"DAYKWH.UNIT1@NET1",Overall!$A$5,Overall!$B$5,"1d","total","time-weighted",0,1,0,"")</f>
        <v>1825.4044730083633</v>
      </c>
      <c r="KJ5" s="11">
        <f>_xll.PIAdvCalcDat("\\CEDPI\SEMPRA_MSR1:EDCINV"&amp;KH$2&amp;""&amp;KJ$3&amp;"DAYKWH.UNIT1@NET1",Overall!$A$5,Overall!$B$5,"1d","total","time-weighted",0,1,0,"")</f>
        <v>1826.6244683770387</v>
      </c>
      <c r="KK5" s="12">
        <f>_xll.PIAdvCalcDat("\\CEDPI\SEMPRA_MSR1:EDCINV"&amp;KH$2&amp;""&amp;KK$3&amp;"DAYKWH.UNIT1@NET1",Overall!$A$5,Overall!$B$5,"1d","total","time-weighted",0,1,0,"")</f>
        <v>1882.7625101327251</v>
      </c>
      <c r="KL5" s="1"/>
      <c r="KM5" s="10">
        <f>_xll.PIAdvCalcDat("\\CEDPI\SEMPRA_MSR1:EDCINV"&amp;KM$2&amp;""&amp;KM$3&amp;"DAYKWH.UNIT1@NET1",Overall!$A$5,Overall!$B$5,"1d","total","time-weighted",0,1,0,"")</f>
        <v>1861.5065549886983</v>
      </c>
      <c r="KN5" s="11">
        <f>_xll.PIAdvCalcDat("\\CEDPI\SEMPRA_MSR1:EDCINV"&amp;KM$2&amp;""&amp;KN$3&amp;"DAYKWH.UNIT1@NET1",Overall!$A$5,Overall!$B$5,"1d","total","time-weighted",0,1,0,"")</f>
        <v>1814.318398900172</v>
      </c>
      <c r="KO5" s="11">
        <f>_xll.PIAdvCalcDat("\\CEDPI\SEMPRA_MSR1:EDCINV"&amp;KM$2&amp;""&amp;KO$3&amp;"DAYKWH.UNIT1@NET1",Overall!$A$5,Overall!$B$5,"1d","total","time-weighted",0,1,0,"")</f>
        <v>1793.08920487509</v>
      </c>
      <c r="KP5" s="12">
        <f>_xll.PIAdvCalcDat("\\CEDPI\SEMPRA_MSR1:EDCINV"&amp;KM$2&amp;""&amp;KP$3&amp;"DAYKWH.UNIT1@NET1",Overall!$A$5,Overall!$B$5,"1d","total","time-weighted",0,1,0,"")</f>
        <v>1623.1001081935406</v>
      </c>
      <c r="KQ5" s="1"/>
      <c r="KR5" s="10">
        <f>_xll.PIAdvCalcDat("\\CEDPI\SEMPRA_MSR1:EDCINV"&amp;KR$2&amp;""&amp;KR$3&amp;"DAYKWH.UNIT1@NET1",Overall!$A$5,Overall!$B$5,"1d","total","time-weighted",0,1,0,"")</f>
        <v>1899.6680573582571</v>
      </c>
      <c r="KS5" s="11">
        <f>_xll.PIAdvCalcDat("\\CEDPI\SEMPRA_MSR1:EDCINV"&amp;KR$2&amp;""&amp;KS$3&amp;"DAYKWH.UNIT1@NET1",Overall!$A$5,Overall!$B$5,"1d","total","time-weighted",0,1,0,"")</f>
        <v>1826.6149854907464</v>
      </c>
      <c r="KT5" s="11">
        <f>_xll.PIAdvCalcDat("\\CEDPI\SEMPRA_MSR1:EDCINV"&amp;KR$2&amp;""&amp;KT$3&amp;"DAYKWH.UNIT1@NET1",Overall!$A$5,Overall!$B$5,"1d","total","time-weighted",0,1,0,"")</f>
        <v>1850.4851114236158</v>
      </c>
      <c r="KU5" s="12">
        <f>_xll.PIAdvCalcDat("\\CEDPI\SEMPRA_MSR1:EDCINV"&amp;KR$2&amp;""&amp;KU$3&amp;"DAYKWH.UNIT1@NET1",Overall!$A$5,Overall!$B$5,"1d","total","time-weighted",0,1,0,"")</f>
        <v>1917.3554714738002</v>
      </c>
      <c r="KV5" s="1"/>
      <c r="KW5" s="10">
        <f>_xll.PIAdvCalcDat("\\CEDPI\SEMPRA_MSR1:EDCINV"&amp;KW$2&amp;""&amp;KW$3&amp;"DAYKWH.UNIT1@NET1",Overall!$A$5,Overall!$B$5,"1d","total","time-weighted",0,1,0,"")</f>
        <v>1874.5010217602576</v>
      </c>
      <c r="KX5" s="11">
        <f>_xll.PIAdvCalcDat("\\CEDPI\SEMPRA_MSR1:EDCINV"&amp;KW$2&amp;""&amp;KX$3&amp;"DAYKWH.UNIT1@NET1",Overall!$A$5,Overall!$B$5,"1d","total","time-weighted",0,1,0,"")</f>
        <v>1828.3084611989204</v>
      </c>
      <c r="KY5" s="11">
        <f>_xll.PIAdvCalcDat("\\CEDPI\SEMPRA_MSR1:EDCINV"&amp;KW$2&amp;""&amp;KY$3&amp;"DAYKWH.UNIT1@NET1",Overall!$A$5,Overall!$B$5,"1d","total","time-weighted",0,1,0,"")</f>
        <v>1685.7512942190922</v>
      </c>
      <c r="KZ5" s="12">
        <f>_xll.PIAdvCalcDat("\\CEDPI\SEMPRA_MSR1:EDCINV"&amp;KW$2&amp;""&amp;KZ$3&amp;"DAYKWH.UNIT1@NET1",Overall!$A$5,Overall!$B$5,"1d","total","time-weighted",0,1,0,"")</f>
        <v>1628.0337644616352</v>
      </c>
      <c r="LA5" s="1"/>
      <c r="LB5" s="10">
        <f>_xll.PIAdvCalcDat("\\CEDPI\SEMPRA_MSR1:EDCINV"&amp;LB$2&amp;""&amp;LB$3&amp;"DAYKWH.UNIT1@NET1",Overall!$A$5,Overall!$B$5,"1d","total","time-weighted",0,1,0,"")</f>
        <v>1903.7038861704889</v>
      </c>
      <c r="LC5" s="11">
        <f>_xll.PIAdvCalcDat("\\CEDPI\SEMPRA_MSR1:EDCINV"&amp;LB$2&amp;""&amp;LC$3&amp;"DAYKWH.UNIT1@NET1",Overall!$A$5,Overall!$B$5,"1d","total","time-weighted",0,1,0,"")</f>
        <v>1833.3365300414835</v>
      </c>
      <c r="LD5" s="11">
        <f>_xll.PIAdvCalcDat("\\CEDPI\SEMPRA_MSR1:EDCINV"&amp;LB$2&amp;""&amp;LD$3&amp;"DAYKWH.UNIT1@NET1",Overall!$A$5,Overall!$B$5,"1d","total","time-weighted",0,1,0,"")</f>
        <v>1835.295573871995</v>
      </c>
      <c r="LE5" s="12">
        <f>_xll.PIAdvCalcDat("\\CEDPI\SEMPRA_MSR1:EDCINV"&amp;LB$2&amp;""&amp;LE$3&amp;"DAYKWH.UNIT1@NET1",Overall!$A$5,Overall!$B$5,"1d","total","time-weighted",0,1,0,"")</f>
        <v>1894.6866606953758</v>
      </c>
      <c r="LF5" s="1"/>
      <c r="LG5" s="10">
        <f>_xll.PIAdvCalcDat("\\CEDPI\SEMPRA_MSR1:EDCINV"&amp;LG$2&amp;""&amp;LG$3&amp;"DAYKWH.UNIT1@NET1",Overall!$A$5,Overall!$B$5,"1d","total","time-weighted",0,1,0,"")</f>
        <v>1893.6079263149697</v>
      </c>
      <c r="LH5" s="11">
        <f>_xll.PIAdvCalcDat("\\CEDPI\SEMPRA_MSR1:EDCINV"&amp;LG$2&amp;""&amp;LH$3&amp;"DAYKWH.UNIT1@NET1",Overall!$A$5,Overall!$B$5,"1d","total","time-weighted",0,1,0,"")</f>
        <v>1824.1836898186396</v>
      </c>
      <c r="LI5" s="11">
        <f>_xll.PIAdvCalcDat("\\CEDPI\SEMPRA_MSR1:EDCINV"&amp;LG$2&amp;""&amp;LI$3&amp;"DAYKWH.UNIT1@NET1",Overall!$A$5,Overall!$B$5,"1d","total","time-weighted",0,1,0,"")</f>
        <v>1688.9139244854489</v>
      </c>
      <c r="LJ5" s="12">
        <f>_xll.PIAdvCalcDat("\\CEDPI\SEMPRA_MSR1:EDCINV"&amp;LG$2&amp;""&amp;LJ$3&amp;"DAYKWH.UNIT1@NET1",Overall!$A$5,Overall!$B$5,"1d","total","time-weighted",0,1,0,"")</f>
        <v>1641.3882097593505</v>
      </c>
      <c r="LK5" s="1"/>
      <c r="LL5" s="10">
        <f>_xll.PIAdvCalcDat("\\CEDPI\SEMPRA_MSR1:EDCINV"&amp;LL$2&amp;""&amp;LL$3&amp;"DAYKWH.UNIT1@NET1",Overall!$A$5,Overall!$B$5,"1d","total","time-weighted",0,1,0,"")</f>
        <v>1770.9322892171108</v>
      </c>
      <c r="LM5" s="11">
        <f>_xll.PIAdvCalcDat("\\CEDPI\SEMPRA_MSR1:EDCINV"&amp;LL$2&amp;""&amp;LM$3&amp;"DAYKWH.UNIT1@NET1",Overall!$A$5,Overall!$B$5,"1d","total","time-weighted",0,1,0,"")</f>
        <v>1632.2207764305563</v>
      </c>
      <c r="LN5" s="11">
        <f>_xll.PIAdvCalcDat("\\CEDPI\SEMPRA_MSR1:EDCINV"&amp;LL$2&amp;""&amp;LN$3&amp;"DAYKWH.UNIT1@NET1",Overall!$A$5,Overall!$B$5,"1d","total","time-weighted",0,1,0,"")</f>
        <v>1758.0654049361501</v>
      </c>
      <c r="LO5" s="12">
        <f>_xll.PIAdvCalcDat("\\CEDPI\SEMPRA_MSR1:EDCINV"&amp;LL$2&amp;""&amp;LO$3&amp;"DAYKWH.UNIT1@NET1",Overall!$A$5,Overall!$B$5,"1d","total","time-weighted",0,1,0,"")</f>
        <v>1746.1294483686745</v>
      </c>
      <c r="LP5" s="1"/>
      <c r="LQ5" s="10">
        <f>_xll.PIAdvCalcDat("\\CEDPI\SEMPRA_MSR1:EDCINV"&amp;LQ$2&amp;""&amp;LQ$3&amp;"DAYKWH.UNIT1@NET1",Overall!$A$5,Overall!$B$5,"1d","total","time-weighted",0,1,0,"")</f>
        <v>1730.736356895103</v>
      </c>
      <c r="LR5" s="11">
        <f>_xll.PIAdvCalcDat("\\CEDPI\SEMPRA_MSR1:EDCINV"&amp;LQ$2&amp;""&amp;LR$3&amp;"DAYKWH.UNIT1@NET1",Overall!$A$5,Overall!$B$5,"1d","total","time-weighted",0,1,0,"")</f>
        <v>1764.9073952525152</v>
      </c>
      <c r="LS5" s="11">
        <f>_xll.PIAdvCalcDat("\\CEDPI\SEMPRA_MSR1:EDCINV"&amp;LQ$2&amp;""&amp;LS$3&amp;"DAYKWH.UNIT1@NET1",Overall!$A$5,Overall!$B$5,"1d","total","time-weighted",0,1,0,"")</f>
        <v>1569.4871861844122</v>
      </c>
      <c r="LT5" s="12">
        <f>_xll.PIAdvCalcDat("\\CEDPI\SEMPRA_MSR1:EDCINV"&amp;LQ$2&amp;""&amp;LT$3&amp;"DAYKWH.UNIT1@NET1",Overall!$A$5,Overall!$B$5,"1d","total","time-weighted",0,1,0,"")</f>
        <v>1760.0997873391191</v>
      </c>
      <c r="LU5" s="1"/>
      <c r="LV5" s="10">
        <f>_xll.PIAdvCalcDat("\\CEDPI\SEMPRA_MSR1:EDCINV"&amp;LV$2&amp;""&amp;LV$3&amp;"DAYKWH.UNIT1@NET1",Overall!$A$5,Overall!$B$5,"1d","total","time-weighted",0,1,0,"")</f>
        <v>1552.8856175458309</v>
      </c>
      <c r="LW5" s="11">
        <f>_xll.PIAdvCalcDat("\\CEDPI\SEMPRA_MSR1:EDCINV"&amp;LV$2&amp;""&amp;LW$3&amp;"DAYKWH.UNIT1@NET1",Overall!$A$5,Overall!$B$5,"1d","total","time-weighted",0,1,0,"")</f>
        <v>1765.5881759455874</v>
      </c>
      <c r="LX5" s="11">
        <f>_xll.PIAdvCalcDat("\\CEDPI\SEMPRA_MSR1:EDCINV"&amp;LV$2&amp;""&amp;LX$3&amp;"DAYKWH.UNIT1@NET1",Overall!$A$5,Overall!$B$5,"1d","total","time-weighted",0,1,0,"")</f>
        <v>1566.5342124112112</v>
      </c>
      <c r="LY5" s="12">
        <f>_xll.PIAdvCalcDat("\\CEDPI\SEMPRA_MSR1:EDCINV"&amp;LV$2&amp;""&amp;LY$3&amp;"DAYKWH.UNIT1@NET1",Overall!$A$5,Overall!$B$5,"1d","total","time-weighted",0,1,0,"")</f>
        <v>1764.7883273555083</v>
      </c>
      <c r="LZ5" s="1"/>
      <c r="MA5" s="10">
        <f>_xll.PIAdvCalcDat("\\CEDPI\SEMPRA_MSR1:EDCINV"&amp;MA$2&amp;""&amp;MA$3&amp;"DAYKWH.UNIT1@NET1",Overall!$A$5,Overall!$B$5,"1d","total","time-weighted",0,1,0,"")</f>
        <v>1753.4780884925342</v>
      </c>
      <c r="MB5" s="11">
        <f>_xll.PIAdvCalcDat("\\CEDPI\SEMPRA_MSR1:EDCINV"&amp;MA$2&amp;""&amp;MB$3&amp;"DAYKWH.UNIT1@NET1",Overall!$A$5,Overall!$B$5,"1d","total","time-weighted",0,1,0,"")</f>
        <v>1581.585439664618</v>
      </c>
      <c r="MC5" s="11">
        <f>_xll.PIAdvCalcDat("\\CEDPI\SEMPRA_MSR1:EDCINV"&amp;MA$2&amp;""&amp;MC$3&amp;"DAYKWH.UNIT1@NET1",Overall!$A$5,Overall!$B$5,"1d","total","time-weighted",0,1,0,"")</f>
        <v>1748.9079756392548</v>
      </c>
      <c r="MD5" s="12">
        <f>_xll.PIAdvCalcDat("\\CEDPI\SEMPRA_MSR1:EDCINV"&amp;MA$2&amp;""&amp;MD$3&amp;"DAYKWH.UNIT1@NET1",Overall!$A$5,Overall!$B$5,"1d","total","time-weighted",0,1,0,"")</f>
        <v>1789.4409543531242</v>
      </c>
      <c r="ME5" s="1"/>
      <c r="MF5" s="10">
        <f>_xll.PIAdvCalcDat("\\CEDPI\SEMPRA_MSR1:EDCINV"&amp;MF$2&amp;""&amp;MF$3&amp;"DAYKWH.UNIT1@NET1",Overall!$A$5,Overall!$B$5,"1d","total","time-weighted",0,1,0,"")</f>
        <v>1760.5478990930462</v>
      </c>
      <c r="MG5" s="11">
        <f>_xll.PIAdvCalcDat("\\CEDPI\SEMPRA_MSR1:EDCINV"&amp;MF$2&amp;""&amp;MG$3&amp;"DAYKWH.UNIT1@NET1",Overall!$A$5,Overall!$B$5,"1d","total","time-weighted",0,1,0,"")</f>
        <v>1764.432532150762</v>
      </c>
      <c r="MH5" s="11">
        <f>_xll.PIAdvCalcDat("\\CEDPI\SEMPRA_MSR1:EDCINV"&amp;MF$2&amp;""&amp;MH$3&amp;"DAYKWH.UNIT1@NET1",Overall!$A$5,Overall!$B$5,"1d","total","time-weighted",0,1,0,"")</f>
        <v>1578.544363561203</v>
      </c>
      <c r="MI5" s="12">
        <f>_xll.PIAdvCalcDat("\\CEDPI\SEMPRA_MSR1:EDCINV"&amp;MF$2&amp;""&amp;MI$3&amp;"DAYKWH.UNIT1@NET1",Overall!$A$5,Overall!$B$5,"1d","total","time-weighted",0,1,0,"")</f>
        <v>1756.8038045187088</v>
      </c>
      <c r="MJ5" s="1"/>
      <c r="MK5" s="10">
        <f>_xll.PIAdvCalcDat("\\CEDPI\SEMPRA_MSR1:EDCINV"&amp;MK$2&amp;""&amp;MK$3&amp;"DAYKWH.UNIT1@NET1",Overall!$A$5,Overall!$B$5,"1d","total","time-weighted",0,1,0,"")</f>
        <v>1558.4372078446413</v>
      </c>
      <c r="ML5" s="11">
        <f>_xll.PIAdvCalcDat("\\CEDPI\SEMPRA_MSR1:EDCINV"&amp;MK$2&amp;""&amp;ML$3&amp;"DAYKWH.UNIT1@NET1",Overall!$A$5,Overall!$B$5,"1d","total","time-weighted",0,1,0,"")</f>
        <v>1754.6989375804762</v>
      </c>
      <c r="MM5" s="11">
        <f>_xll.PIAdvCalcDat("\\CEDPI\SEMPRA_MSR1:EDCINV"&amp;MK$2&amp;""&amp;MM$3&amp;"DAYKWH.UNIT1@NET1",Overall!$A$5,Overall!$B$5,"1d","total","time-weighted",0,1,0,"")</f>
        <v>1561.4716785458572</v>
      </c>
      <c r="MN5" s="12">
        <f>_xll.PIAdvCalcDat("\\CEDPI\SEMPRA_MSR1:EDCINV"&amp;MK$2&amp;""&amp;MN$3&amp;"DAYKWH.UNIT1@NET1",Overall!$A$5,Overall!$B$5,"1d","total","time-weighted",0,1,0,"")</f>
        <v>1764.3861694668235</v>
      </c>
      <c r="MO5" s="1"/>
      <c r="MP5" s="10">
        <f>_xll.PIAdvCalcDat("\\CEDPI\SEMPRA_MSR1:EDCINV"&amp;MP$2&amp;""&amp;MP$3&amp;"DAYKWH.UNIT1@NET1",Overall!$A$5,Overall!$B$5,"1d","total","time-weighted",0,1,0,"")</f>
        <v>1857.5127001505673</v>
      </c>
      <c r="MQ5" s="11">
        <f>_xll.PIAdvCalcDat("\\CEDPI\SEMPRA_MSR1:EDCINV"&amp;MP$2&amp;""&amp;MQ$3&amp;"DAYKWH.UNIT1@NET1",Overall!$A$5,Overall!$B$5,"1d","total","time-weighted",0,1,0,"")</f>
        <v>1871.3299853155761</v>
      </c>
      <c r="MR5" s="11">
        <f>_xll.PIAdvCalcDat("\\CEDPI\SEMPRA_MSR1:EDCINV"&amp;MP$2&amp;""&amp;MR$3&amp;"DAYKWH.UNIT1@NET1",Overall!$A$5,Overall!$B$5,"1d","total","time-weighted",0,1,0,"")</f>
        <v>1850.1164054552976</v>
      </c>
      <c r="MS5" s="12">
        <f>_xll.PIAdvCalcDat("\\CEDPI\SEMPRA_MSR1:EDCINV"&amp;MP$2&amp;""&amp;MS$3&amp;"DAYKWH.UNIT1@NET1",Overall!$A$5,Overall!$B$5,"1d","total","time-weighted",0,1,0,"")</f>
        <v>1890.5998522218886</v>
      </c>
      <c r="MT5" s="1"/>
      <c r="MU5" s="10">
        <f>_xll.PIAdvCalcDat("\\CEDPI\SEMPRA_MSR1:EDCINV"&amp;MU$2&amp;""&amp;MU$3&amp;"DAYKWH.UNIT1@NET1",Overall!$A$5,Overall!$B$5,"1d","total","time-weighted",0,1,0,"")</f>
        <v>1587.0576379808201</v>
      </c>
      <c r="MV5" s="11">
        <f>_xll.PIAdvCalcDat("\\CEDPI\SEMPRA_MSR1:EDCINV"&amp;MU$2&amp;""&amp;MV$3&amp;"DAYKWH.UNIT1@NET1",Overall!$A$5,Overall!$B$5,"1d","total","time-weighted",0,1,0,"")</f>
        <v>1761.3556460674822</v>
      </c>
      <c r="MW5" s="11">
        <f>_xll.PIAdvCalcDat("\\CEDPI\SEMPRA_MSR1:EDCINV"&amp;MU$2&amp;""&amp;MW$3&amp;"DAYKWH.UNIT1@NET1",Overall!$A$5,Overall!$B$5,"1d","total","time-weighted",0,1,0,"")</f>
        <v>1559.4228271942964</v>
      </c>
      <c r="MX5" s="12">
        <f>_xll.PIAdvCalcDat("\\CEDPI\SEMPRA_MSR1:EDCINV"&amp;MU$2&amp;""&amp;MX$3&amp;"DAYKWH.UNIT1@NET1",Overall!$A$5,Overall!$B$5,"1d","total","time-weighted",0,1,0,"")</f>
        <v>1751.3444680917351</v>
      </c>
      <c r="MY5" s="1"/>
      <c r="MZ5" s="10">
        <f>_xll.PIAdvCalcDat("\\CEDPI\SEMPRA_MSR1:EDCINV"&amp;MZ$2&amp;""&amp;MZ$3&amp;"DAYKWH.UNIT1@NET1",Overall!$A$5,Overall!$B$5,"1d","total","time-weighted",0,1,0,"")</f>
        <v>1555.0353347962864</v>
      </c>
      <c r="NA5" s="11">
        <f>_xll.PIAdvCalcDat("\\CEDPI\SEMPRA_MSR1:EDCINV"&amp;MZ$2&amp;""&amp;NA$3&amp;"DAYKWH.UNIT1@NET1",Overall!$A$5,Overall!$B$5,"1d","total","time-weighted",0,1,0,"")</f>
        <v>1788.386272909607</v>
      </c>
      <c r="NB5" s="11">
        <f>_xll.PIAdvCalcDat("\\CEDPI\SEMPRA_MSR1:EDCINV"&amp;MZ$2&amp;""&amp;NB$3&amp;"DAYKWH.UNIT1@NET1",Overall!$A$5,Overall!$B$5,"1d","total","time-weighted",0,1,0,"")</f>
        <v>1570.2665335115757</v>
      </c>
      <c r="NC5" s="12">
        <f>_xll.PIAdvCalcDat("\\CEDPI\SEMPRA_MSR1:EDCINV"&amp;MZ$2&amp;""&amp;NC$3&amp;"DAYKWH.UNIT1@NET1",Overall!$A$5,Overall!$B$5,"1d","total","time-weighted",0,1,0,"")</f>
        <v>1758.9318947629531</v>
      </c>
      <c r="ND5" s="1"/>
      <c r="NE5" s="10">
        <f>_xll.PIAdvCalcDat("\\CEDPI\SEMPRA_MSR1:EDCINV"&amp;NE$2&amp;""&amp;NE$3&amp;"DAYKWH.UNIT1@NET1",Overall!$A$5,Overall!$B$5,"1d","total","time-weighted",0,1,0,"")</f>
        <v>1854.8838799182629</v>
      </c>
      <c r="NF5" s="11">
        <f>_xll.PIAdvCalcDat("\\CEDPI\SEMPRA_MSR1:EDCINV"&amp;NE$2&amp;""&amp;NF$3&amp;"DAYKWH.UNIT1@NET1",Overall!$A$5,Overall!$B$5,"1d","total","time-weighted",0,1,0,"")</f>
        <v>1832.9413691917639</v>
      </c>
      <c r="NG5" s="11">
        <f>_xll.PIAdvCalcDat("\\CEDPI\SEMPRA_MSR1:EDCINV"&amp;NE$2&amp;""&amp;NG$3&amp;"DAYKWH.UNIT1@NET1",Overall!$A$5,Overall!$B$5,"1d","total","time-weighted",0,1,0,"")</f>
        <v>1828.011629304938</v>
      </c>
      <c r="NH5" s="12">
        <f>_xll.PIAdvCalcDat("\\CEDPI\SEMPRA_MSR1:EDCINV"&amp;NE$2&amp;""&amp;NH$3&amp;"DAYKWH.UNIT1@NET1",Overall!$A$5,Overall!$B$5,"1d","total","time-weighted",0,1,0,"")</f>
        <v>1847.7288290633342</v>
      </c>
      <c r="NI5" s="1"/>
      <c r="NJ5" s="10">
        <f>_xll.PIAdvCalcDat("\\CEDPI\SEMPRA_MSR1:EDCINV"&amp;NJ$2&amp;""&amp;NJ$3&amp;"DAYKWH.UNIT1@NET1",Overall!$A$5,Overall!$B$5,"1d","total","time-weighted",0,1,0,"")</f>
        <v>1546.8943631774869</v>
      </c>
      <c r="NK5" s="11">
        <f>_xll.PIAdvCalcDat("\\CEDPI\SEMPRA_MSR1:EDCINV"&amp;NJ$2&amp;""&amp;NK$3&amp;"DAYKWH.UNIT1@NET1",Overall!$A$5,Overall!$B$5,"1d","total","time-weighted",0,1,0,"")</f>
        <v>1750.9363906079841</v>
      </c>
      <c r="NL5" s="11">
        <f>_xll.PIAdvCalcDat("\\CEDPI\SEMPRA_MSR1:EDCINV"&amp;NJ$2&amp;""&amp;NL$3&amp;"DAYKWH.UNIT1@NET1",Overall!$A$5,Overall!$B$5,"1d","total","time-weighted",0,1,0,"")</f>
        <v>1545.6112658894447</v>
      </c>
      <c r="NM5" s="12">
        <f>_xll.PIAdvCalcDat("\\CEDPI\SEMPRA_MSR1:EDCINV"&amp;NJ$2&amp;""&amp;NM$3&amp;"DAYKWH.UNIT1@NET1",Overall!$A$5,Overall!$B$5,"1d","total","time-weighted",0,1,0,"")</f>
        <v>1752.3155717174502</v>
      </c>
      <c r="NN5" s="1"/>
      <c r="NO5" s="10">
        <f>_xll.PIAdvCalcDat("\\CEDPI\SEMPRA_MSR1:EDCINV"&amp;NO$2&amp;""&amp;NO$3&amp;"DAYKWH.UNIT1@NET1",Overall!$A$5,Overall!$B$5,"1d","total","time-weighted",0,1,0,"")</f>
        <v>1583.633024309019</v>
      </c>
      <c r="NP5" s="11">
        <f>_xll.PIAdvCalcDat("\\CEDPI\SEMPRA_MSR1:EDCINV"&amp;NO$2&amp;""&amp;NP$3&amp;"DAYKWH.UNIT1@NET1",Overall!$A$5,Overall!$B$5,"1d","total","time-weighted",0,1,0,"")</f>
        <v>1766.9943392234015</v>
      </c>
      <c r="NQ5" s="11">
        <f>_xll.PIAdvCalcDat("\\CEDPI\SEMPRA_MSR1:EDCINV"&amp;NO$2&amp;""&amp;NQ$3&amp;"DAYKWH.UNIT1@NET1",Overall!$A$5,Overall!$B$5,"1d","total","time-weighted",0,1,0,"")</f>
        <v>1567.8502202979237</v>
      </c>
      <c r="NR5" s="12">
        <f>_xll.PIAdvCalcDat("\\CEDPI\SEMPRA_MSR1:EDCINV"&amp;NO$2&amp;""&amp;NR$3&amp;"DAYKWH.UNIT1@NET1",Overall!$A$5,Overall!$B$5,"1d","total","time-weighted",0,1,0,"")</f>
        <v>1749.8742179713461</v>
      </c>
      <c r="NS5" s="1"/>
      <c r="NT5" s="10">
        <f>_xll.PIAdvCalcDat("\\CEDPI\SEMPRA_MSR1:EDCINV"&amp;NT$2&amp;""&amp;NT$3&amp;"DAYKWH.UNIT1@NET1",Overall!$A$5,Overall!$B$5,"1d","total","time-weighted",0,1,0,"")</f>
        <v>1841.1896890582477</v>
      </c>
      <c r="NU5" s="11">
        <f>_xll.PIAdvCalcDat("\\CEDPI\SEMPRA_MSR1:EDCINV"&amp;NT$2&amp;""&amp;NU$3&amp;"DAYKWH.UNIT1@NET1",Overall!$A$5,Overall!$B$5,"1d","total","time-weighted",0,1,0,"")</f>
        <v>1829.2323857907932</v>
      </c>
      <c r="NV5" s="11">
        <f>_xll.PIAdvCalcDat("\\CEDPI\SEMPRA_MSR1:EDCINV"&amp;NT$2&amp;""&amp;NV$3&amp;"DAYKWH.UNIT1@NET1",Overall!$A$5,Overall!$B$5,"1d","total","time-weighted",0,1,0,"")</f>
        <v>1838.7687592786053</v>
      </c>
      <c r="NW5" s="12">
        <f>_xll.PIAdvCalcDat("\\CEDPI\SEMPRA_MSR1:EDCINV"&amp;NT$2&amp;""&amp;NW$3&amp;"DAYKWH.UNIT1@NET1",Overall!$A$5,Overall!$B$5,"1d","total","time-weighted",0,1,0,"")</f>
        <v>1830.8137634219827</v>
      </c>
      <c r="NX5" s="1"/>
      <c r="NY5" s="10">
        <f>_xll.PIAdvCalcDat("\\CEDPI\SEMPRA_MSR1:EDCINV"&amp;NY$2&amp;""&amp;NY$3&amp;"DAYKWH.UNIT1@NET1",Overall!$A$5,Overall!$B$5,"1d","total","time-weighted",0,1,0,"")</f>
        <v>1821.5102540132075</v>
      </c>
      <c r="NZ5" s="11">
        <f>_xll.PIAdvCalcDat("\\CEDPI\SEMPRA_MSR1:EDCINV"&amp;NY$2&amp;""&amp;NZ$3&amp;"DAYKWH.UNIT1@NET1",Overall!$A$5,Overall!$B$5,"1d","total","time-weighted",0,1,0,"")</f>
        <v>1839.2201766147209</v>
      </c>
      <c r="OA5" s="11">
        <f>_xll.PIAdvCalcDat("\\CEDPI\SEMPRA_MSR1:EDCINV"&amp;NY$2&amp;""&amp;OA$3&amp;"DAYKWH.UNIT1@NET1",Overall!$A$5,Overall!$B$5,"1d","total","time-weighted",0,1,0,"")</f>
        <v>1808.3400623079731</v>
      </c>
      <c r="OB5" s="12">
        <f>_xll.PIAdvCalcDat("\\CEDPI\SEMPRA_MSR1:EDCINV"&amp;NY$2&amp;""&amp;OB$3&amp;"DAYKWH.UNIT1@NET1",Overall!$A$5,Overall!$B$5,"1d","total","time-weighted",0,1,0,"")</f>
        <v>1802.6401461178293</v>
      </c>
      <c r="OC5" s="1"/>
      <c r="OD5" s="10">
        <f>_xll.PIAdvCalcDat("\\CEDPI\SEMPRA_MSR1:EDCINV"&amp;OD$2&amp;""&amp;OD$3&amp;"DAYKWH.UNIT1@NET1",Overall!$A$5,Overall!$B$5,"1d","total","time-weighted",0,1,0,"")</f>
        <v>1854.7690849460225</v>
      </c>
      <c r="OE5" s="11">
        <f>_xll.PIAdvCalcDat("\\CEDPI\SEMPRA_MSR1:EDCINV"&amp;OD$2&amp;""&amp;OE$3&amp;"DAYKWH.UNIT1@NET1",Overall!$A$5,Overall!$B$5,"1d","total","time-weighted",0,1,0,"")</f>
        <v>1855.9135188556247</v>
      </c>
      <c r="OF5" s="11">
        <f>_xll.PIAdvCalcDat("\\CEDPI\SEMPRA_MSR1:EDCINV"&amp;OD$2&amp;""&amp;OF$3&amp;"DAYKWH.UNIT1@NET1",Overall!$A$5,Overall!$B$5,"1d","total","time-weighted",0,1,0,"")</f>
        <v>1835.8906194155843</v>
      </c>
      <c r="OG5" s="12">
        <f>_xll.PIAdvCalcDat("\\CEDPI\SEMPRA_MSR1:EDCINV"&amp;OD$2&amp;""&amp;OG$3&amp;"DAYKWH.UNIT1@NET1",Overall!$A$5,Overall!$B$5,"1d","total","time-weighted",0,1,0,"")</f>
        <v>1839.7007620648621</v>
      </c>
      <c r="OH5" s="1"/>
      <c r="OI5" s="10">
        <f>_xll.PIAdvCalcDat("\\CEDPI\SEMPRA_MSR1:EDCINV"&amp;OI$2&amp;""&amp;OI$3&amp;"DAYKWH.UNIT1@NET1",Overall!$A$5,Overall!$B$5,"1d","total","time-weighted",0,1,0,"")</f>
        <v>1829.4898334005434</v>
      </c>
      <c r="OJ5" s="11">
        <f>_xll.PIAdvCalcDat("\\CEDPI\SEMPRA_MSR1:EDCINV"&amp;OI$2&amp;""&amp;OJ$3&amp;"DAYKWH.UNIT1@NET1",Overall!$A$5,Overall!$B$5,"1d","total","time-weighted",0,1,0,"")</f>
        <v>1845.6688279463399</v>
      </c>
      <c r="OK5" s="11">
        <f>_xll.PIAdvCalcDat("\\CEDPI\SEMPRA_MSR1:EDCINV"&amp;OI$2&amp;""&amp;OK$3&amp;"DAYKWH.UNIT1@NET1",Overall!$A$5,Overall!$B$5,"1d","total","time-weighted",0,1,0,"")</f>
        <v>1825.3214282907845</v>
      </c>
      <c r="OL5" s="12">
        <f>_xll.PIAdvCalcDat("\\CEDPI\SEMPRA_MSR1:EDCINV"&amp;OI$2&amp;""&amp;OL$3&amp;"DAYKWH.UNIT1@NET1",Overall!$A$5,Overall!$B$5,"1d","total","time-weighted",0,1,0,"")</f>
        <v>1819.2168357885296</v>
      </c>
      <c r="OM5" s="1"/>
      <c r="ON5" s="10">
        <f>_xll.PIAdvCalcDat("\\CEDPI\SEMPRA_MSR1:EDCINV"&amp;ON$2&amp;""&amp;ON$3&amp;"DAYKWH.UNIT1@NET1",Overall!$A$5,Overall!$B$5,"1d","total","time-weighted",0,1,0,"")</f>
        <v>1846.9022517351864</v>
      </c>
      <c r="OO5" s="11">
        <f>_xll.PIAdvCalcDat("\\CEDPI\SEMPRA_MSR1:EDCINV"&amp;ON$2&amp;""&amp;OO$3&amp;"DAYKWH.UNIT1@NET1",Overall!$A$5,Overall!$B$5,"1d","total","time-weighted",0,1,0,"")</f>
        <v>1856.76922933023</v>
      </c>
      <c r="OP5" s="11">
        <f>_xll.PIAdvCalcDat("\\CEDPI\SEMPRA_MSR1:EDCINV"&amp;ON$2&amp;""&amp;OP$3&amp;"DAYKWH.UNIT1@NET1",Overall!$A$5,Overall!$B$5,"1d","total","time-weighted",0,1,0,"")</f>
        <v>1858.7180404786038</v>
      </c>
      <c r="OQ5" s="12">
        <f>_xll.PIAdvCalcDat("\\CEDPI\SEMPRA_MSR1:EDCINV"&amp;ON$2&amp;""&amp;OQ$3&amp;"DAYKWH.UNIT1@NET1",Overall!$A$5,Overall!$B$5,"1d","total","time-weighted",0,1,0,"")</f>
        <v>1850.2902017689466</v>
      </c>
      <c r="OR5" s="1"/>
      <c r="OS5" s="10">
        <f>_xll.PIAdvCalcDat("\\CEDPI\SEMPRA_MSR1:EDCINV"&amp;OS$2&amp;""&amp;OS$3&amp;"DAYKWH.UNIT1@NET1",Overall!$A$5,Overall!$B$5,"1d","total","time-weighted",0,1,0,"")</f>
        <v>1857.3622095459764</v>
      </c>
      <c r="OT5" s="11">
        <f>_xll.PIAdvCalcDat("\\CEDPI\SEMPRA_MSR1:EDCINV"&amp;OS$2&amp;""&amp;OT$3&amp;"DAYKWH.UNIT1@NET1",Overall!$A$5,Overall!$B$5,"1d","total","time-weighted",0,1,0,"")</f>
        <v>1888.250847718203</v>
      </c>
      <c r="OU5" s="11">
        <f>_xll.PIAdvCalcDat("\\CEDPI\SEMPRA_MSR1:EDCINV"&amp;OS$2&amp;""&amp;OU$3&amp;"DAYKWH.UNIT1@NET1",Overall!$A$5,Overall!$B$5,"1d","total","time-weighted",0,1,0,"")</f>
        <v>1872.9951467763929</v>
      </c>
      <c r="OV5" s="12">
        <f>_xll.PIAdvCalcDat("\\CEDPI\SEMPRA_MSR1:EDCINV"&amp;OS$2&amp;""&amp;OV$3&amp;"DAYKWH.UNIT1@NET1",Overall!$A$5,Overall!$B$5,"1d","total","time-weighted",0,1,0,"")</f>
        <v>1879.8242144142171</v>
      </c>
      <c r="OW5" s="1"/>
      <c r="OX5" s="10">
        <f>_xll.PIAdvCalcDat("\\CEDPI\SEMPRA_MSR1:EDCINV"&amp;OX$2&amp;""&amp;OX$3&amp;"DAYKWH.UNIT1@NET1",Overall!$A$5,Overall!$B$5,"1d","total","time-weighted",0,1,0,"")</f>
        <v>1877.8265787514379</v>
      </c>
      <c r="OY5" s="11">
        <f>_xll.PIAdvCalcDat("\\CEDPI\SEMPRA_MSR1:EDCINV"&amp;OX$2&amp;""&amp;OY$3&amp;"DAYKWH.UNIT1@NET1",Overall!$A$5,Overall!$B$5,"1d","total","time-weighted",0,1,0,"")</f>
        <v>1878.3618106987415</v>
      </c>
      <c r="OZ5" s="11">
        <f>_xll.PIAdvCalcDat("\\CEDPI\SEMPRA_MSR1:EDCINV"&amp;OX$2&amp;""&amp;OZ$3&amp;"DAYKWH.UNIT1@NET1",Overall!$A$5,Overall!$B$5,"1d","total","time-weighted",0,1,0,"")</f>
        <v>1909.6199493973086</v>
      </c>
      <c r="PA5" s="12">
        <f>_xll.PIAdvCalcDat("\\CEDPI\SEMPRA_MSR1:EDCINV"&amp;OX$2&amp;""&amp;PA$3&amp;"DAYKWH.UNIT1@NET1",Overall!$A$5,Overall!$B$5,"1d","total","time-weighted",0,1,0,"")</f>
        <v>1880.0365028245544</v>
      </c>
      <c r="PB5" s="1"/>
      <c r="PC5" s="10">
        <f>_xll.PIAdvCalcDat("\\CEDPI\SEMPRA_MSR1:EDCINV"&amp;PC$2&amp;""&amp;PC$3&amp;"DAYKWH.UNIT1@NET1",Overall!$A$5,Overall!$B$5,"1d","total","time-weighted",0,1,0,"")</f>
        <v>1892.7909429148967</v>
      </c>
      <c r="PD5" s="11">
        <f>_xll.PIAdvCalcDat("\\CEDPI\SEMPRA_MSR1:EDCINV"&amp;PC$2&amp;""&amp;PD$3&amp;"DAYKWH.UNIT1@NET1",Overall!$A$5,Overall!$B$5,"1d","total","time-weighted",0,1,0,"")</f>
        <v>1884.0166225961361</v>
      </c>
      <c r="PE5" s="11">
        <f>_xll.PIAdvCalcDat("\\CEDPI\SEMPRA_MSR1:EDCINV"&amp;PC$2&amp;""&amp;PE$3&amp;"DAYKWH.UNIT1@NET1",Overall!$A$5,Overall!$B$5,"1d","total","time-weighted",0,1,0,"")</f>
        <v>1890.4735810656002</v>
      </c>
      <c r="PF5" s="12">
        <f>_xll.PIAdvCalcDat("\\CEDPI\SEMPRA_MSR1:EDCINV"&amp;PC$2&amp;""&amp;PF$3&amp;"DAYKWH.UNIT1@NET1",Overall!$A$5,Overall!$B$5,"1d","total","time-weighted",0,1,0,"")</f>
        <v>1890.0821921970887</v>
      </c>
      <c r="PG5" s="1"/>
      <c r="PH5" s="10">
        <f>_xll.PIAdvCalcDat("\\CEDPI\SEMPRA_MSR1:EDCINV"&amp;PH$2&amp;""&amp;PH$3&amp;"DAYKWH.UNIT1@NET1",Overall!$A$5,Overall!$B$5,"1d","total","time-weighted",0,1,0,"")</f>
        <v>1871.4172229661251</v>
      </c>
      <c r="PI5" s="11">
        <f>_xll.PIAdvCalcDat("\\CEDPI\SEMPRA_MSR1:EDCINV"&amp;PH$2&amp;""&amp;PI$3&amp;"DAYKWH.UNIT1@NET1",Overall!$A$5,Overall!$B$5,"1d","total","time-weighted",0,1,0,"")</f>
        <v>1878.4459901443156</v>
      </c>
      <c r="PJ5" s="11">
        <f>_xll.PIAdvCalcDat("\\CEDPI\SEMPRA_MSR1:EDCINV"&amp;PH$2&amp;""&amp;PJ$3&amp;"DAYKWH.UNIT1@NET1",Overall!$A$5,Overall!$B$5,"1d","total","time-weighted",0,1,0,"")</f>
        <v>1893.4681785690684</v>
      </c>
      <c r="PK5" s="12">
        <f>_xll.PIAdvCalcDat("\\CEDPI\SEMPRA_MSR1:EDCINV"&amp;PH$2&amp;""&amp;PK$3&amp;"DAYKWH.UNIT1@NET1",Overall!$A$5,Overall!$B$5,"1d","total","time-weighted",0,1,0,"")</f>
        <v>1912.2781889887988</v>
      </c>
    </row>
    <row r="6" spans="1:427" ht="30" x14ac:dyDescent="0.25">
      <c r="A6" s="8">
        <v>42585</v>
      </c>
      <c r="B6" s="8">
        <v>42586</v>
      </c>
      <c r="C6" s="16">
        <v>6.4199563636779784</v>
      </c>
      <c r="D6" s="7">
        <f>_xll.PIAdvCalcDat("\\CEDPI\SEMPRA_MSR1:EDCINV"&amp;$D$2&amp;""&amp;D$3&amp;"DAYKWH.UNIT1@NET1",Overall!$A$6,Overall!$B$6,"1d","total","time-weighted",0,1,0,"")</f>
        <v>1518.3504241298228</v>
      </c>
      <c r="E6" s="9">
        <f>_xll.PIAdvCalcDat("\\CEDPI\SEMPRA_MSR1:EDCINV"&amp;$D$2&amp;""&amp;E$3&amp;"DAYKWH.UNIT1@NET1",Overall!$A$6,Overall!$B$6,"1d","total","time-weighted",0,1,0,"")</f>
        <v>1485.012191728377</v>
      </c>
      <c r="F6" s="9">
        <f>_xll.PIAdvCalcDat("\\CEDPI\SEMPRA_MSR1:EDCINV"&amp;$D$2&amp;""&amp;F$3&amp;"DAYKWH.UNIT1@NET1",Overall!$A$6,Overall!$B$6,"1d","total","time-weighted",0,1,0,"")</f>
        <v>1497.0315594350307</v>
      </c>
      <c r="G6" s="9">
        <f>_xll.PIAdvCalcDat("\\CEDPI\SEMPRA_MSR1:EDCINV"&amp;$D$2&amp;""&amp;G$3&amp;"DAYKWH.UNIT1@NET1",Overall!$A$6,Overall!$B$6,"1d","total","time-weighted",0,1,0,"")</f>
        <v>1547.7904429040868</v>
      </c>
      <c r="H6" s="7"/>
      <c r="I6" s="10">
        <f>_xll.PIAdvCalcDat("\\CEDPI\SEMPRA_MSR1:EDCINV"&amp;I$2&amp;""&amp;I$3&amp;"DAYKWH.UNIT1@NET1",Overall!$A$6,Overall!$B$6,"1d","total","time-weighted",0,1,0,"")</f>
        <v>1544.3439579030733</v>
      </c>
      <c r="J6" s="11">
        <f>_xll.PIAdvCalcDat("\\CEDPI\SEMPRA_MSR1:EDCINV"&amp;I$2&amp;""&amp;J$3&amp;"DAYKWH.UNIT1@NET1",Overall!$A$6,Overall!$B$6,"1d","total","time-weighted",0,1,0,"")</f>
        <v>1489.9673780545336</v>
      </c>
      <c r="K6" s="11">
        <f>_xll.PIAdvCalcDat("\\CEDPI\SEMPRA_MSR1:EDCINV"&amp;I$2&amp;""&amp;K$3&amp;"DAYKWH.UNIT1@NET1",Overall!$A$6,Overall!$B$6,"1d","total","time-weighted",0,1,0,"")</f>
        <v>1492.6814807062144</v>
      </c>
      <c r="L6" s="12">
        <f>_xll.PIAdvCalcDat("\\CEDPI\SEMPRA_MSR1:EDCINV"&amp;I$2&amp;""&amp;L$3&amp;"DAYKWH.UNIT1@NET1",Overall!$A$6,Overall!$B$6,"1d","total","time-weighted",0,1,0,"")</f>
        <v>1547.1350357120366</v>
      </c>
      <c r="M6" s="1"/>
      <c r="N6" s="10">
        <f>_xll.PIAdvCalcDat("\\CEDPI\SEMPRA_MSR1:EDCINV"&amp;N$2&amp;""&amp;N$3&amp;"DAYKWH.UNIT1@NET1",Overall!$A$6,Overall!$B$6,"1d","total","time-weighted",0,1,0,"")</f>
        <v>1512.6321730021684</v>
      </c>
      <c r="O6" s="11">
        <f>_xll.PIAdvCalcDat("\\CEDPI\SEMPRA_MSR1:EDCINV"&amp;N$2&amp;""&amp;O$3&amp;"DAYKWH.UNIT1@NET1",Overall!$A$6,Overall!$B$6,"1d","total","time-weighted",0,1,0,"")</f>
        <v>1483.8286985224411</v>
      </c>
      <c r="P6" s="11">
        <f>_xll.PIAdvCalcDat("\\CEDPI\SEMPRA_MSR1:EDCINV"&amp;N$2&amp;""&amp;P$3&amp;"DAYKWH.UNIT1@NET1",Overall!$A$6,Overall!$B$6,"1d","total","time-weighted",0,1,0,"")</f>
        <v>1485.4688902391108</v>
      </c>
      <c r="Q6" s="12">
        <f>_xll.PIAdvCalcDat("\\CEDPI\SEMPRA_MSR1:EDCINV"&amp;N$2&amp;""&amp;Q$3&amp;"DAYKWH.UNIT1@NET1",Overall!$A$6,Overall!$B$6,"1d","total","time-weighted",0,1,0,"")</f>
        <v>1533.9998501600091</v>
      </c>
      <c r="R6" s="1"/>
      <c r="S6" s="10">
        <f>_xll.PIAdvCalcDat("\\CEDPI\SEMPRA_MSR1:EDCINV"&amp;S$2&amp;""&amp;S$3&amp;"DAYKWH.UNIT1@NET1",Overall!$A$6,Overall!$B$6,"1d","total","time-weighted",0,1,0,"")</f>
        <v>1540.0881077240144</v>
      </c>
      <c r="T6" s="11">
        <f>_xll.PIAdvCalcDat("\\CEDPI\SEMPRA_MSR1:EDCINV"&amp;S$2&amp;""&amp;T$3&amp;"DAYKWH.UNIT1@NET1",Overall!$A$6,Overall!$B$6,"1d","total","time-weighted",0,1,0,"")</f>
        <v>1494.5924458143413</v>
      </c>
      <c r="U6" s="11">
        <f>_xll.PIAdvCalcDat("\\CEDPI\SEMPRA_MSR1:EDCINV"&amp;S$2&amp;""&amp;U$3&amp;"DAYKWH.UNIT1@NET1",Overall!$A$6,Overall!$B$6,"1d","total","time-weighted",0,1,0,"")</f>
        <v>1488.2838419006528</v>
      </c>
      <c r="V6" s="12">
        <f>_xll.PIAdvCalcDat("\\CEDPI\SEMPRA_MSR1:EDCINV"&amp;S$2&amp;""&amp;V$3&amp;"DAYKWH.UNIT1@NET1",Overall!$A$6,Overall!$B$6,"1d","total","time-weighted",0,1,0,"")</f>
        <v>1531.4986323926323</v>
      </c>
      <c r="W6" s="1"/>
      <c r="X6" s="10">
        <f>_xll.PIAdvCalcDat("\\CEDPI\SEMPRA_MSR1:EDCINV"&amp;X$2&amp;""&amp;X$3&amp;"DAYKWH.UNIT1@NET1",Overall!$A$6,Overall!$B$6,"1d","total","time-weighted",0,1,0,"")</f>
        <v>1519.1760551599366</v>
      </c>
      <c r="Y6" s="11">
        <f>_xll.PIAdvCalcDat("\\CEDPI\SEMPRA_MSR1:EDCINV"&amp;X$2&amp;""&amp;Y$3&amp;"DAYKWH.UNIT1@NET1",Overall!$A$6,Overall!$B$6,"1d","total","time-weighted",0,1,0,"")</f>
        <v>1483.432410454518</v>
      </c>
      <c r="Z6" s="11">
        <f>_xll.PIAdvCalcDat("\\CEDPI\SEMPRA_MSR1:EDCINV"&amp;X$2&amp;""&amp;Z$3&amp;"DAYKWH.UNIT1@NET1",Overall!$A$6,Overall!$B$6,"1d","total","time-weighted",0,1,0,"")</f>
        <v>1502.0501850716253</v>
      </c>
      <c r="AA6" s="12">
        <f>_xll.PIAdvCalcDat("\\CEDPI\SEMPRA_MSR1:EDCINV"&amp;X$2&amp;""&amp;AA$3&amp;"DAYKWH.UNIT1@NET1",Overall!$A$6,Overall!$B$6,"1d","total","time-weighted",0,1,0,"")</f>
        <v>1528.961487926794</v>
      </c>
      <c r="AB6" s="1"/>
      <c r="AC6" s="10">
        <f>_xll.PIAdvCalcDat("\\CEDPI\SEMPRA_MSR1:EDCINV"&amp;AC$2&amp;""&amp;AC$3&amp;"DAYKWH.UNIT1@NET1",Overall!$A$6,Overall!$B$6,"1d","total","time-weighted",0,1,0,"")</f>
        <v>1549.74766401598</v>
      </c>
      <c r="AD6" s="11">
        <f>_xll.PIAdvCalcDat("\\CEDPI\SEMPRA_MSR1:EDCINV"&amp;AC$2&amp;""&amp;AD$3&amp;"DAYKWH.UNIT1@NET1",Overall!$A$6,Overall!$B$6,"1d","total","time-weighted",0,1,0,"")</f>
        <v>1502.8083791020035</v>
      </c>
      <c r="AE6" s="11">
        <f>_xll.PIAdvCalcDat("\\CEDPI\SEMPRA_MSR1:EDCINV"&amp;AC$2&amp;""&amp;AE$3&amp;"DAYKWH.UNIT1@NET1",Overall!$A$6,Overall!$B$6,"1d","total","time-weighted",0,1,0,"")</f>
        <v>1498.7631386322632</v>
      </c>
      <c r="AF6" s="12">
        <f>_xll.PIAdvCalcDat("\\CEDPI\SEMPRA_MSR1:EDCINV"&amp;AC$2&amp;""&amp;AF$3&amp;"DAYKWH.UNIT1@NET1",Overall!$A$6,Overall!$B$6,"1d","total","time-weighted",0,1,0,"")</f>
        <v>1541.8072126211312</v>
      </c>
      <c r="AG6" s="1"/>
      <c r="AH6" s="10">
        <f>_xll.PIAdvCalcDat("\\CEDPI\SEMPRA_MSR1:EDCINV"&amp;AH$2&amp;""&amp;AH$3&amp;"DAYKWH.UNIT1@NET1",Overall!$A$6,Overall!$B$6,"1d","total","time-weighted",0,1,0,"")</f>
        <v>1537.3004127471982</v>
      </c>
      <c r="AI6" s="11">
        <f>_xll.PIAdvCalcDat("\\CEDPI\SEMPRA_MSR1:EDCINV"&amp;AH$2&amp;""&amp;AI$3&amp;"DAYKWH.UNIT1@NET1",Overall!$A$6,Overall!$B$6,"1d","total","time-weighted",0,1,0,"")</f>
        <v>1500.1597506554676</v>
      </c>
      <c r="AJ6" s="11">
        <f>_xll.PIAdvCalcDat("\\CEDPI\SEMPRA_MSR1:EDCINV"&amp;AH$2&amp;""&amp;AJ$3&amp;"DAYKWH.UNIT1@NET1",Overall!$A$6,Overall!$B$6,"1d","total","time-weighted",0,1,0,"")</f>
        <v>1503.6592229132896</v>
      </c>
      <c r="AK6" s="12">
        <f>_xll.PIAdvCalcDat("\\CEDPI\SEMPRA_MSR1:EDCINV"&amp;AH$2&amp;""&amp;AK$3&amp;"DAYKWH.UNIT1@NET1",Overall!$A$6,Overall!$B$6,"1d","total","time-weighted",0,1,0,"")</f>
        <v>1561.9957307098184</v>
      </c>
      <c r="AL6" s="1"/>
      <c r="AM6" s="10">
        <f>_xll.PIAdvCalcDat("\\CEDPI\SEMPRA_MSR1:EDCINV"&amp;AM$2&amp;""&amp;AM$3&amp;"DAYKWH.UNIT1@NET1",Overall!$A$6,Overall!$B$6,"1d","total","time-weighted",0,1,0,"")</f>
        <v>1547.1715572111289</v>
      </c>
      <c r="AN6" s="11">
        <f>_xll.PIAdvCalcDat("\\CEDPI\SEMPRA_MSR1:EDCINV"&amp;AM$2&amp;""&amp;AN$3&amp;"DAYKWH.UNIT1@NET1",Overall!$A$6,Overall!$B$6,"1d","total","time-weighted",0,1,0,"")</f>
        <v>1502.2048150891389</v>
      </c>
      <c r="AO6" s="11">
        <f>_xll.PIAdvCalcDat("\\CEDPI\SEMPRA_MSR1:EDCINV"&amp;AM$2&amp;""&amp;AO$3&amp;"DAYKWH.UNIT1@NET1",Overall!$A$6,Overall!$B$6,"1d","total","time-weighted",0,1,0,"")</f>
        <v>1491.6898822502685</v>
      </c>
      <c r="AP6" s="12">
        <f>_xll.PIAdvCalcDat("\\CEDPI\SEMPRA_MSR1:EDCINV"&amp;AM$2&amp;""&amp;AP$3&amp;"DAYKWH.UNIT1@NET1",Overall!$A$6,Overall!$B$6,"1d","total","time-weighted",0,1,0,"")</f>
        <v>1523.6764686696367</v>
      </c>
      <c r="AQ6" s="1"/>
      <c r="AR6" s="10">
        <f>_xll.PIAdvCalcDat("\\CEDPI\SEMPRA_MSR1:EDCINV"&amp;AR$2&amp;""&amp;AR$3&amp;"DAYKWH.UNIT1@NET1",Overall!$A$6,Overall!$B$6,"1d","total","time-weighted",0,1,0,"")</f>
        <v>1536.9273015481149</v>
      </c>
      <c r="AS6" s="11">
        <f>_xll.PIAdvCalcDat("\\CEDPI\SEMPRA_MSR1:EDCINV"&amp;AR$2&amp;""&amp;AS$3&amp;"DAYKWH.UNIT1@NET1",Overall!$A$6,Overall!$B$6,"1d","total","time-weighted",0,1,0,"")</f>
        <v>1482.847499511153</v>
      </c>
      <c r="AT6" s="11">
        <f>_xll.PIAdvCalcDat("\\CEDPI\SEMPRA_MSR1:EDCINV"&amp;AR$2&amp;""&amp;AT$3&amp;"DAYKWH.UNIT1@NET1",Overall!$A$6,Overall!$B$6,"1d","total","time-weighted",0,1,0,"")</f>
        <v>1503.1366979030756</v>
      </c>
      <c r="AU6" s="12">
        <f>_xll.PIAdvCalcDat("\\CEDPI\SEMPRA_MSR1:EDCINV"&amp;AR$2&amp;""&amp;AU$3&amp;"DAYKWH.UNIT1@NET1",Overall!$A$6,Overall!$B$6,"1d","total","time-weighted",0,1,0,"")</f>
        <v>1550.5655049567827</v>
      </c>
      <c r="AV6" s="1"/>
      <c r="AW6" s="10">
        <f>_xll.PIAdvCalcDat("\\CEDPI\SEMPRA_MSR1:EDCINV"&amp;AW$2&amp;""&amp;AW$3&amp;"DAYKWH.UNIT1@NET1",Overall!$A$6,Overall!$B$6,"1d","total","time-weighted",0,1,0,"")</f>
        <v>1566.7456885582446</v>
      </c>
      <c r="AX6" s="11">
        <f>_xll.PIAdvCalcDat("\\CEDPI\SEMPRA_MSR1:EDCINV"&amp;AW$2&amp;""&amp;AX$3&amp;"DAYKWH.UNIT1@NET1",Overall!$A$6,Overall!$B$6,"1d","total","time-weighted",0,1,0,"")</f>
        <v>1510.3386886870273</v>
      </c>
      <c r="AY6" s="11">
        <f>_xll.PIAdvCalcDat("\\CEDPI\SEMPRA_MSR1:EDCINV"&amp;AW$2&amp;""&amp;AY$3&amp;"DAYKWH.UNIT1@NET1",Overall!$A$6,Overall!$B$6,"1d","total","time-weighted",0,1,0,"")</f>
        <v>1507.2923548201725</v>
      </c>
      <c r="AZ6" s="12">
        <f>_xll.PIAdvCalcDat("\\CEDPI\SEMPRA_MSR1:EDCINV"&amp;AW$2&amp;""&amp;AZ$3&amp;"DAYKWH.UNIT1@NET1",Overall!$A$6,Overall!$B$6,"1d","total","time-weighted",0,1,0,"")</f>
        <v>1567.2812589756579</v>
      </c>
      <c r="BA6" s="1"/>
      <c r="BB6" s="10">
        <f>_xll.PIAdvCalcDat("\\CEDPI\SEMPRA_MSR1:EDCINV"&amp;BB$2&amp;""&amp;BB$3&amp;"DAYKWH.UNIT1@NET1",Overall!$A$6,Overall!$B$6,"1d","total","time-weighted",0,1,0,"")</f>
        <v>1527.0845958102057</v>
      </c>
      <c r="BC6" s="11">
        <f>_xll.PIAdvCalcDat("\\CEDPI\SEMPRA_MSR1:EDCINV"&amp;BB$2&amp;""&amp;BC$3&amp;"DAYKWH.UNIT1@NET1",Overall!$A$6,Overall!$B$6,"1d","total","time-weighted",0,1,0,"")</f>
        <v>1503.4651614934448</v>
      </c>
      <c r="BD6" s="11">
        <f>_xll.PIAdvCalcDat("\\CEDPI\SEMPRA_MSR1:EDCINV"&amp;BB$2&amp;""&amp;BD$3&amp;"DAYKWH.UNIT1@NET1",Overall!$A$6,Overall!$B$6,"1d","total","time-weighted",0,1,0,"")</f>
        <v>1494.9282692624761</v>
      </c>
      <c r="BE6" s="12">
        <f>_xll.PIAdvCalcDat("\\CEDPI\SEMPRA_MSR1:EDCINV"&amp;BB$2&amp;""&amp;BE$3&amp;"DAYKWH.UNIT1@NET1",Overall!$A$6,Overall!$B$6,"1d","total","time-weighted",0,1,0,"")</f>
        <v>1549.2413350332888</v>
      </c>
      <c r="BF6" s="1"/>
      <c r="BG6" s="10">
        <f>_xll.PIAdvCalcDat("\\CEDPI\SEMPRA_MSR1:EDCINV"&amp;BG$2&amp;""&amp;BG$3&amp;"DAYKWH.UNIT1@NET1",Overall!$A$6,Overall!$B$6,"1d","total","time-weighted",0,1,0,"")</f>
        <v>1176.7124611503341</v>
      </c>
      <c r="BH6" s="11">
        <f>_xll.PIAdvCalcDat("\\CEDPI\SEMPRA_MSR1:EDCINV"&amp;BG$2&amp;""&amp;BH$3&amp;"DAYKWH.UNIT1@NET1",Overall!$A$6,Overall!$B$6,"1d","total","time-weighted",0,1,0,"")</f>
        <v>1509.3914839860718</v>
      </c>
      <c r="BI6" s="11">
        <f>_xll.PIAdvCalcDat("\\CEDPI\SEMPRA_MSR1:EDCINV"&amp;BG$2&amp;""&amp;BI$3&amp;"DAYKWH.UNIT1@NET1",Overall!$A$6,Overall!$B$6,"1d","total","time-weighted",0,1,0,"")</f>
        <v>1477.1370091091892</v>
      </c>
      <c r="BJ6" s="12">
        <f>_xll.PIAdvCalcDat("\\CEDPI\SEMPRA_MSR1:EDCINV"&amp;BG$2&amp;""&amp;BJ$3&amp;"DAYKWH.UNIT1@NET1",Overall!$A$6,Overall!$B$6,"1d","total","time-weighted",0,1,0,"")</f>
        <v>1515.1115563802191</v>
      </c>
      <c r="BK6" s="1"/>
      <c r="BL6" s="10">
        <f>_xll.PIAdvCalcDat("\\CEDPI\SEMPRA_MSR1:EDCINV"&amp;BL$2&amp;""&amp;BL$3&amp;"DAYKWH.UNIT1@NET1",Overall!$A$6,Overall!$B$6,"1d","total","time-weighted",0,1,0,"")</f>
        <v>1519.1624168109258</v>
      </c>
      <c r="BM6" s="11">
        <f>_xll.PIAdvCalcDat("\\CEDPI\SEMPRA_MSR1:EDCINV"&amp;BL$2&amp;""&amp;BM$3&amp;"DAYKWH.UNIT1@NET1",Overall!$A$6,Overall!$B$6,"1d","total","time-weighted",0,1,0,"")</f>
        <v>1483.3253984646026</v>
      </c>
      <c r="BN6" s="11">
        <f>_xll.PIAdvCalcDat("\\CEDPI\SEMPRA_MSR1:EDCINV"&amp;BL$2&amp;""&amp;BN$3&amp;"DAYKWH.UNIT1@NET1",Overall!$A$6,Overall!$B$6,"1d","total","time-weighted",0,1,0,"")</f>
        <v>1490.9896981528852</v>
      </c>
      <c r="BO6" s="12">
        <f>_xll.PIAdvCalcDat("\\CEDPI\SEMPRA_MSR1:EDCINV"&amp;BL$2&amp;""&amp;BO$3&amp;"DAYKWH.UNIT1@NET1",Overall!$A$6,Overall!$B$6,"1d","total","time-weighted",0,1,0,"")</f>
        <v>1544.4191220448561</v>
      </c>
      <c r="BP6" s="1"/>
      <c r="BQ6" s="10">
        <f>_xll.PIAdvCalcDat("\\CEDPI\SEMPRA_MSR1:EDCINV"&amp;BQ$2&amp;""&amp;BQ$3&amp;"DAYKWH.UNIT1@NET1",Overall!$A$6,Overall!$B$6,"1d","total","time-weighted",0,1,0,"")</f>
        <v>1543.9171779171743</v>
      </c>
      <c r="BR6" s="11">
        <f>_xll.PIAdvCalcDat("\\CEDPI\SEMPRA_MSR1:EDCINV"&amp;BQ$2&amp;""&amp;BR$3&amp;"DAYKWH.UNIT1@NET1",Overall!$A$6,Overall!$B$6,"1d","total","time-weighted",0,1,0,"")</f>
        <v>1522.1006301048005</v>
      </c>
      <c r="BS6" s="11">
        <f>_xll.PIAdvCalcDat("\\CEDPI\SEMPRA_MSR1:EDCINV"&amp;BQ$2&amp;""&amp;BS$3&amp;"DAYKWH.UNIT1@NET1",Overall!$A$6,Overall!$B$6,"1d","total","time-weighted",0,1,0,"")</f>
        <v>1479.0631859672096</v>
      </c>
      <c r="BT6" s="12">
        <f>_xll.PIAdvCalcDat("\\CEDPI\SEMPRA_MSR1:EDCINV"&amp;BQ$2&amp;""&amp;BT$3&amp;"DAYKWH.UNIT1@NET1",Overall!$A$6,Overall!$B$6,"1d","total","time-weighted",0,1,0,"")</f>
        <v>1531.4100454549011</v>
      </c>
      <c r="BU6" s="1"/>
      <c r="BV6" s="10">
        <f>_xll.PIAdvCalcDat("\\CEDPI\SEMPRA_MSR1:EDCINV"&amp;BV$2&amp;""&amp;BV$3&amp;"DAYKWH.UNIT1@NET1",Overall!$A$6,Overall!$B$6,"1d","total","time-weighted",0,1,0,"")</f>
        <v>1516.194766587859</v>
      </c>
      <c r="BW6" s="11">
        <f>_xll.PIAdvCalcDat("\\CEDPI\SEMPRA_MSR1:EDCINV"&amp;BV$2&amp;""&amp;BW$3&amp;"DAYKWH.UNIT1@NET1",Overall!$A$6,Overall!$B$6,"1d","total","time-weighted",0,1,0,"")</f>
        <v>1471.4702261395091</v>
      </c>
      <c r="BX6" s="11">
        <f>_xll.PIAdvCalcDat("\\CEDPI\SEMPRA_MSR1:EDCINV"&amp;BV$2&amp;""&amp;BX$3&amp;"DAYKWH.UNIT1@NET1",Overall!$A$6,Overall!$B$6,"1d","total","time-weighted",0,1,0,"")</f>
        <v>1481.062270579888</v>
      </c>
      <c r="BY6" s="12">
        <f>_xll.PIAdvCalcDat("\\CEDPI\SEMPRA_MSR1:EDCINV"&amp;BV$2&amp;""&amp;BY$3&amp;"DAYKWH.UNIT1@NET1",Overall!$A$6,Overall!$B$6,"1d","total","time-weighted",0,1,0,"")</f>
        <v>1540.4445112178153</v>
      </c>
      <c r="BZ6" s="1"/>
      <c r="CA6" s="10">
        <f>_xll.PIAdvCalcDat("\\CEDPI\SEMPRA_MSR1:EDCINV"&amp;CA$2&amp;""&amp;CA$3&amp;"DAYKWH.UNIT1@NET1",Overall!$A$6,Overall!$B$6,"1d","total","time-weighted",0,1,0,"")</f>
        <v>1547.3930187513497</v>
      </c>
      <c r="CB6" s="11">
        <f>_xll.PIAdvCalcDat("\\CEDPI\SEMPRA_MSR1:EDCINV"&amp;CA$2&amp;""&amp;CB$3&amp;"DAYKWH.UNIT1@NET1",Overall!$A$6,Overall!$B$6,"1d","total","time-weighted",0,1,0,"")</f>
        <v>1517.9411657063572</v>
      </c>
      <c r="CC6" s="11">
        <f>_xll.PIAdvCalcDat("\\CEDPI\SEMPRA_MSR1:EDCINV"&amp;CA$2&amp;""&amp;CC$3&amp;"DAYKWH.UNIT1@NET1",Overall!$A$6,Overall!$B$6,"1d","total","time-weighted",0,1,0,"")</f>
        <v>1439.5659669675713</v>
      </c>
      <c r="CD6" s="12">
        <f>_xll.PIAdvCalcDat("\\CEDPI\SEMPRA_MSR1:EDCINV"&amp;CA$2&amp;""&amp;CD$3&amp;"DAYKWH.UNIT1@NET1",Overall!$A$6,Overall!$B$6,"1d","total","time-weighted",0,1,0,"")</f>
        <v>1532.6656380105655</v>
      </c>
      <c r="CE6" s="1"/>
      <c r="CF6" s="10">
        <f>_xll.PIAdvCalcDat("\\CEDPI\SEMPRA_MSR1:EDCINV"&amp;CF$2&amp;""&amp;CF$3&amp;"DAYKWH.UNIT1@NET1",Overall!$A$6,Overall!$B$6,"1d","total","time-weighted",0,1,0,"")</f>
        <v>1529.2017732259221</v>
      </c>
      <c r="CG6" s="11">
        <f>_xll.PIAdvCalcDat("\\CEDPI\SEMPRA_MSR1:EDCINV"&amp;CF$2&amp;""&amp;CG$3&amp;"DAYKWH.UNIT1@NET1",Overall!$A$6,Overall!$B$6,"1d","total","time-weighted",0,1,0,"")</f>
        <v>1488.4885624989315</v>
      </c>
      <c r="CH6" s="11">
        <f>_xll.PIAdvCalcDat("\\CEDPI\SEMPRA_MSR1:EDCINV"&amp;CF$2&amp;""&amp;CH$3&amp;"DAYKWH.UNIT1@NET1",Overall!$A$6,Overall!$B$6,"1d","total","time-weighted",0,1,0,"")</f>
        <v>1484.6940837796437</v>
      </c>
      <c r="CI6" s="12">
        <f>_xll.PIAdvCalcDat("\\CEDPI\SEMPRA_MSR1:EDCINV"&amp;CF$2&amp;""&amp;CI$3&amp;"DAYKWH.UNIT1@NET1",Overall!$A$6,Overall!$B$6,"1d","total","time-weighted",0,1,0,"")</f>
        <v>1541.7771388829533</v>
      </c>
      <c r="CJ6" s="1"/>
      <c r="CK6" s="10">
        <f>_xll.PIAdvCalcDat("\\CEDPI\SEMPRA_MSR1:EDCINV"&amp;CK$2&amp;""&amp;CK$3&amp;"DAYKWH.UNIT1@NET1",Overall!$A$6,Overall!$B$6,"1d","total","time-weighted",0,1,0,"")</f>
        <v>1537.6768632916041</v>
      </c>
      <c r="CL6" s="11">
        <f>_xll.PIAdvCalcDat("\\CEDPI\SEMPRA_MSR1:EDCINV"&amp;CK$2&amp;""&amp;CL$3&amp;"DAYKWH.UNIT1@NET1",Overall!$A$6,Overall!$B$6,"1d","total","time-weighted",0,1,0,"")</f>
        <v>1482.9781007575516</v>
      </c>
      <c r="CM6" s="11">
        <f>_xll.PIAdvCalcDat("\\CEDPI\SEMPRA_MSR1:EDCINV"&amp;CK$2&amp;""&amp;CM$3&amp;"DAYKWH.UNIT1@NET1",Overall!$A$6,Overall!$B$6,"1d","total","time-weighted",0,1,0,"")</f>
        <v>1484.1006390498089</v>
      </c>
      <c r="CN6" s="12">
        <f>_xll.PIAdvCalcDat("\\CEDPI\SEMPRA_MSR1:EDCINV"&amp;CK$2&amp;""&amp;CN$3&amp;"DAYKWH.UNIT1@NET1",Overall!$A$6,Overall!$B$6,"1d","total","time-weighted",0,1,0,"")</f>
        <v>1528.9140527814136</v>
      </c>
      <c r="CO6" s="1"/>
      <c r="CP6" s="10">
        <f>_xll.PIAdvCalcDat("\\CEDPI\SEMPRA_MSR1:EDCINV"&amp;CP$2&amp;""&amp;CP$3&amp;"DAYKWH.UNIT1@NET1",Overall!$A$6,Overall!$B$6,"1d","total","time-weighted",0,1,0,"")</f>
        <v>1540.4879712998841</v>
      </c>
      <c r="CQ6" s="11">
        <f>_xll.PIAdvCalcDat("\\CEDPI\SEMPRA_MSR1:EDCINV"&amp;CP$2&amp;""&amp;CQ$3&amp;"DAYKWH.UNIT1@NET1",Overall!$A$6,Overall!$B$6,"1d","total","time-weighted",0,1,0,"")</f>
        <v>1481.3655553111705</v>
      </c>
      <c r="CR6" s="11">
        <f>_xll.PIAdvCalcDat("\\CEDPI\SEMPRA_MSR1:EDCINV"&amp;CP$2&amp;""&amp;CR$3&amp;"DAYKWH.UNIT1@NET1",Overall!$A$6,Overall!$B$6,"1d","total","time-weighted",0,1,0,"")</f>
        <v>1478.9632864104358</v>
      </c>
      <c r="CS6" s="12">
        <f>_xll.PIAdvCalcDat("\\CEDPI\SEMPRA_MSR1:EDCINV"&amp;CP$2&amp;""&amp;CS$3&amp;"DAYKWH.UNIT1@NET1",Overall!$A$6,Overall!$B$6,"1d","total","time-weighted",0,1,0,"")</f>
        <v>1518.7886884961777</v>
      </c>
      <c r="CT6" s="1"/>
      <c r="CU6" s="10">
        <f>_xll.PIAdvCalcDat("\\CEDPI\SEMPRA_MSR1:EDCINV"&amp;CU$2&amp;""&amp;CU$3&amp;"DAYKWH.UNIT1@NET1",Overall!$A$6,Overall!$B$6,"1d","total","time-weighted",0,1,0,"")</f>
        <v>1530.7188322333691</v>
      </c>
      <c r="CV6" s="11">
        <f>_xll.PIAdvCalcDat("\\CEDPI\SEMPRA_MSR1:EDCINV"&amp;CU$2&amp;""&amp;CV$3&amp;"DAYKWH.UNIT1@NET1",Overall!$A$6,Overall!$B$6,"1d","total","time-weighted",0,1,0,"")</f>
        <v>1486.292406968817</v>
      </c>
      <c r="CW6" s="11">
        <f>_xll.PIAdvCalcDat("\\CEDPI\SEMPRA_MSR1:EDCINV"&amp;CU$2&amp;""&amp;CW$3&amp;"DAYKWH.UNIT1@NET1",Overall!$A$6,Overall!$B$6,"1d","total","time-weighted",0,1,0,"")</f>
        <v>1479.1028121583556</v>
      </c>
      <c r="CX6" s="12">
        <f>_xll.PIAdvCalcDat("\\CEDPI\SEMPRA_MSR1:EDCINV"&amp;CU$2&amp;""&amp;CX$3&amp;"DAYKWH.UNIT1@NET1",Overall!$A$6,Overall!$B$6,"1d","total","time-weighted",0,1,0,"")</f>
        <v>1521.1889908364928</v>
      </c>
      <c r="CY6" s="1"/>
      <c r="CZ6" s="10">
        <f>_xll.PIAdvCalcDat("\\CEDPI\SEMPRA_MSR1:EDCINV"&amp;CZ$2&amp;""&amp;CZ$3&amp;"DAYKWH.UNIT1@NET1",Overall!$A$6,Overall!$B$6,"1d","total","time-weighted",0,1,0,"")</f>
        <v>1527.491593973466</v>
      </c>
      <c r="DA6" s="11">
        <f>_xll.PIAdvCalcDat("\\CEDPI\SEMPRA_MSR1:EDCINV"&amp;CZ$2&amp;""&amp;DA$3&amp;"DAYKWH.UNIT1@NET1",Overall!$A$6,Overall!$B$6,"1d","total","time-weighted",0,1,0,"")</f>
        <v>1487.8851361506934</v>
      </c>
      <c r="DB6" s="11">
        <f>_xll.PIAdvCalcDat("\\CEDPI\SEMPRA_MSR1:EDCINV"&amp;CZ$2&amp;""&amp;DB$3&amp;"DAYKWH.UNIT1@NET1",Overall!$A$6,Overall!$B$6,"1d","total","time-weighted",0,1,0,"")</f>
        <v>1470.5533512966456</v>
      </c>
      <c r="DC6" s="12">
        <f>_xll.PIAdvCalcDat("\\CEDPI\SEMPRA_MSR1:EDCINV"&amp;CZ$2&amp;""&amp;DC$3&amp;"DAYKWH.UNIT1@NET1",Overall!$A$6,Overall!$B$6,"1d","total","time-weighted",0,1,0,"")</f>
        <v>1532.3176402944985</v>
      </c>
      <c r="DD6" s="1"/>
      <c r="DE6" s="10">
        <f>_xll.PIAdvCalcDat("\\CEDPI\SEMPRA_MSR1:EDCINV"&amp;DE$2&amp;""&amp;DE$3&amp;"DAYKWH.UNIT1@NET1",Overall!$A$6,Overall!$B$6,"1d","total","time-weighted",0,1,0,"")</f>
        <v>1527.0404559437779</v>
      </c>
      <c r="DF6" s="11">
        <f>_xll.PIAdvCalcDat("\\CEDPI\SEMPRA_MSR1:EDCINV"&amp;DE$2&amp;""&amp;DF$3&amp;"DAYKWH.UNIT1@NET1",Overall!$A$6,Overall!$B$6,"1d","total","time-weighted",0,1,0,"")</f>
        <v>1473.2207888853688</v>
      </c>
      <c r="DG6" s="11">
        <f>_xll.PIAdvCalcDat("\\CEDPI\SEMPRA_MSR1:EDCINV"&amp;DE$2&amp;""&amp;DG$3&amp;"DAYKWH.UNIT1@NET1",Overall!$A$6,Overall!$B$6,"1d","total","time-weighted",0,1,0,"")</f>
        <v>1453.159681294703</v>
      </c>
      <c r="DH6" s="12">
        <f>_xll.PIAdvCalcDat("\\CEDPI\SEMPRA_MSR1:EDCINV"&amp;DE$2&amp;""&amp;DH$3&amp;"DAYKWH.UNIT1@NET1",Overall!$A$6,Overall!$B$6,"1d","total","time-weighted",0,1,0,"")</f>
        <v>1512.3081517506214</v>
      </c>
      <c r="DI6" s="1"/>
      <c r="DJ6" s="10">
        <f>_xll.PIAdvCalcDat("\\CEDPI\SEMPRA_MSR1:EDCINV"&amp;DJ$2&amp;""&amp;DJ$3&amp;"DAYKWH.UNIT1@NET1",Overall!$A$6,Overall!$B$6,"1d","total","time-weighted",0,1,0,"")</f>
        <v>1523.4933082504576</v>
      </c>
      <c r="DK6" s="11">
        <f>_xll.PIAdvCalcDat("\\CEDPI\SEMPRA_MSR1:EDCINV"&amp;DJ$2&amp;""&amp;DK$3&amp;"DAYKWH.UNIT1@NET1",Overall!$A$6,Overall!$B$6,"1d","total","time-weighted",0,1,0,"")</f>
        <v>1478.5406017515006</v>
      </c>
      <c r="DL6" s="11" t="str">
        <f>_xll.PIAdvCalcDat("\\CEDPI\SEMPRA_MSR1:EDCINV"&amp;DJ$2&amp;""&amp;DL$3&amp;"DAYKWH.UNIT1@NET1",Overall!$A$6,Overall!$B$6,"1d","total","time-weighted",0,1,0,"")</f>
        <v>Tag not found</v>
      </c>
      <c r="DM6" s="12">
        <f>_xll.PIAdvCalcDat("\\CEDPI\SEMPRA_MSR1:EDCINV"&amp;DJ$2&amp;""&amp;DM$3&amp;"DAYKWH.UNIT1@NET1",Overall!$A$6,Overall!$B$6,"1d","total","time-weighted",0,1,0,"")</f>
        <v>1495.1806531146665</v>
      </c>
      <c r="DN6" s="1"/>
      <c r="DO6" s="10">
        <f>_xll.PIAdvCalcDat("\\CEDPI\SEMPRA_MSR1:EDCINV"&amp;DO$2&amp;""&amp;DO$3&amp;"DAYKWH.UNIT1@NET1",Overall!$A$6,Overall!$B$6,"1d","total","time-weighted",0,1,0,"")</f>
        <v>1534.3962529276901</v>
      </c>
      <c r="DP6" s="11">
        <f>_xll.PIAdvCalcDat("\\CEDPI\SEMPRA_MSR1:EDCINV"&amp;DO$2&amp;""&amp;DP$3&amp;"DAYKWH.UNIT1@NET1",Overall!$A$6,Overall!$B$6,"1d","total","time-weighted",0,1,0,"")</f>
        <v>1491.9632197743656</v>
      </c>
      <c r="DQ6" s="11">
        <f>_xll.PIAdvCalcDat("\\CEDPI\SEMPRA_MSR1:EDCINV"&amp;DO$2&amp;""&amp;DQ$3&amp;"DAYKWH.UNIT1@NET1",Overall!$A$6,Overall!$B$6,"1d","total","time-weighted",0,1,0,"")</f>
        <v>1462.670121899379</v>
      </c>
      <c r="DR6" s="12">
        <f>_xll.PIAdvCalcDat("\\CEDPI\SEMPRA_MSR1:EDCINV"&amp;DO$2&amp;""&amp;DR$3&amp;"DAYKWH.UNIT1@NET1",Overall!$A$6,Overall!$B$6,"1d","total","time-weighted",0,1,0,"")</f>
        <v>1505.5113657686513</v>
      </c>
      <c r="DS6" s="1"/>
      <c r="DT6" s="10">
        <f>_xll.PIAdvCalcDat("\\CEDPI\SEMPRA_MSR1:EDCINV"&amp;DT$2&amp;""&amp;DT$3&amp;"DAYKWH.UNIT1@NET1",Overall!$A$6,Overall!$B$6,"1d","total","time-weighted",0,1,0,"")</f>
        <v>1520.3019502595912</v>
      </c>
      <c r="DU6" s="11">
        <f>_xll.PIAdvCalcDat("\\CEDPI\SEMPRA_MSR1:EDCINV"&amp;DT$2&amp;""&amp;DU$3&amp;"DAYKWH.UNIT1@NET1",Overall!$A$6,Overall!$B$6,"1d","total","time-weighted",0,1,0,"")</f>
        <v>1492.8540648435937</v>
      </c>
      <c r="DV6" s="11">
        <f>_xll.PIAdvCalcDat("\\CEDPI\SEMPRA_MSR1:EDCINV"&amp;DT$2&amp;""&amp;DV$3&amp;"DAYKWH.UNIT1@NET1",Overall!$A$6,Overall!$B$6,"1d","total","time-weighted",0,1,0,"")</f>
        <v>1481.2654857402538</v>
      </c>
      <c r="DW6" s="12">
        <f>_xll.PIAdvCalcDat("\\CEDPI\SEMPRA_MSR1:EDCINV"&amp;DT$2&amp;""&amp;DW$3&amp;"DAYKWH.UNIT1@NET1",Overall!$A$6,Overall!$B$6,"1d","total","time-weighted",0,1,0,"")</f>
        <v>1524.4110060104795</v>
      </c>
      <c r="DX6" s="1"/>
      <c r="DY6" s="10">
        <f>_xll.PIAdvCalcDat("\\CEDPI\SEMPRA_MSR1:EDCINV"&amp;DY$2&amp;""&amp;DY$3&amp;"DAYKWH.UNIT1@NET1",Overall!$A$6,Overall!$B$6,"1d","total","time-weighted",0,1,0,"")</f>
        <v>1513.2655939860504</v>
      </c>
      <c r="DZ6" s="11">
        <f>_xll.PIAdvCalcDat("\\CEDPI\SEMPRA_MSR1:EDCINV"&amp;DY$2&amp;""&amp;DZ$3&amp;"DAYKWH.UNIT1@NET1",Overall!$A$6,Overall!$B$6,"1d","total","time-weighted",0,1,0,"")</f>
        <v>1484.651181917875</v>
      </c>
      <c r="EA6" s="11">
        <f>_xll.PIAdvCalcDat("\\CEDPI\SEMPRA_MSR1:EDCINV"&amp;DY$2&amp;""&amp;EA$3&amp;"DAYKWH.UNIT1@NET1",Overall!$A$6,Overall!$B$6,"1d","total","time-weighted",0,1,0,"")</f>
        <v>1473.9208254667642</v>
      </c>
      <c r="EB6" s="12">
        <f>_xll.PIAdvCalcDat("\\CEDPI\SEMPRA_MSR1:EDCINV"&amp;DY$2&amp;""&amp;EB$3&amp;"DAYKWH.UNIT1@NET1",Overall!$A$6,Overall!$B$6,"1d","total","time-weighted",0,1,0,"")</f>
        <v>1508.4155118607987</v>
      </c>
      <c r="EC6" s="1"/>
      <c r="ED6" s="10">
        <f>_xll.PIAdvCalcDat("\\CEDPI\SEMPRA_MSR1:EDCINV"&amp;ED$2&amp;""&amp;ED$3&amp;"DAYKWH.UNIT1@NET1",Overall!$A$6,Overall!$B$6,"1d","total","time-weighted",0,1,0,"")</f>
        <v>1523.7959899652708</v>
      </c>
      <c r="EE6" s="11">
        <f>_xll.PIAdvCalcDat("\\CEDPI\SEMPRA_MSR1:EDCINV"&amp;ED$2&amp;""&amp;EE$3&amp;"DAYKWH.UNIT1@NET1",Overall!$A$6,Overall!$B$6,"1d","total","time-weighted",0,1,0,"")</f>
        <v>1495.6788738033677</v>
      </c>
      <c r="EF6" s="11">
        <f>_xll.PIAdvCalcDat("\\CEDPI\SEMPRA_MSR1:EDCINV"&amp;ED$2&amp;""&amp;EF$3&amp;"DAYKWH.UNIT1@NET1",Overall!$A$6,Overall!$B$6,"1d","total","time-weighted",0,1,0,"")</f>
        <v>1488.9329140323682</v>
      </c>
      <c r="EG6" s="12">
        <f>_xll.PIAdvCalcDat("\\CEDPI\SEMPRA_MSR1:EDCINV"&amp;ED$2&amp;""&amp;EG$3&amp;"DAYKWH.UNIT1@NET1",Overall!$A$6,Overall!$B$6,"1d","total","time-weighted",0,1,0,"")</f>
        <v>1523.2560960608778</v>
      </c>
      <c r="EH6" s="1"/>
      <c r="EI6" s="10">
        <f>_xll.PIAdvCalcDat("\\CEDPI\SEMPRA_MSR1:EDCINV"&amp;EI$2&amp;""&amp;EI$3&amp;"DAYKWH.UNIT1@NET1",Overall!$A$6,Overall!$B$6,"1d","total","time-weighted",0,1,0,"")</f>
        <v>1510.6586946429031</v>
      </c>
      <c r="EJ6" s="11">
        <f>_xll.PIAdvCalcDat("\\CEDPI\SEMPRA_MSR1:EDCINV"&amp;EI$2&amp;""&amp;EJ$3&amp;"DAYKWH.UNIT1@NET1",Overall!$A$6,Overall!$B$6,"1d","total","time-weighted",0,1,0,"")</f>
        <v>1473.0146628904156</v>
      </c>
      <c r="EK6" s="11">
        <f>_xll.PIAdvCalcDat("\\CEDPI\SEMPRA_MSR1:EDCINV"&amp;EI$2&amp;""&amp;EK$3&amp;"DAYKWH.UNIT1@NET1",Overall!$A$6,Overall!$B$6,"1d","total","time-weighted",0,1,0,"")</f>
        <v>1465.0648616260405</v>
      </c>
      <c r="EL6" s="12">
        <f>_xll.PIAdvCalcDat("\\CEDPI\SEMPRA_MSR1:EDCINV"&amp;EI$2&amp;""&amp;EL$3&amp;"DAYKWH.UNIT1@NET1",Overall!$A$6,Overall!$B$6,"1d","total","time-weighted",0,1,0,"")</f>
        <v>1501.0756114086591</v>
      </c>
      <c r="EM6" s="1"/>
      <c r="EN6" s="10">
        <f>_xll.PIAdvCalcDat("\\CEDPI\SEMPRA_MSR1:EDCINV"&amp;EN$2&amp;""&amp;EN$3&amp;"DAYKWH.UNIT1@NET1",Overall!$A$6,Overall!$B$6,"1d","total","time-weighted",0,1,0,"")</f>
        <v>1531.9141305080848</v>
      </c>
      <c r="EO6" s="11">
        <f>_xll.PIAdvCalcDat("\\CEDPI\SEMPRA_MSR1:EDCINV"&amp;EN$2&amp;""&amp;EO$3&amp;"DAYKWH.UNIT1@NET1",Overall!$A$6,Overall!$B$6,"1d","total","time-weighted",0,1,0,"")</f>
        <v>1490.3807639736156</v>
      </c>
      <c r="EP6" s="11">
        <f>_xll.PIAdvCalcDat("\\CEDPI\SEMPRA_MSR1:EDCINV"&amp;EN$2&amp;""&amp;EP$3&amp;"DAYKWH.UNIT1@NET1",Overall!$A$6,Overall!$B$6,"1d","total","time-weighted",0,1,0,"")</f>
        <v>1485.7430298628769</v>
      </c>
      <c r="EQ6" s="12">
        <f>_xll.PIAdvCalcDat("\\CEDPI\SEMPRA_MSR1:EDCINV"&amp;EN$2&amp;""&amp;EQ$3&amp;"DAYKWH.UNIT1@NET1",Overall!$A$6,Overall!$B$6,"1d","total","time-weighted",0,1,0,"")</f>
        <v>1522.1062947603202</v>
      </c>
      <c r="ER6" s="1"/>
      <c r="ES6" s="10">
        <f>_xll.PIAdvCalcDat("\\CEDPI\SEMPRA_MSR1:EDCINV"&amp;ES$2&amp;""&amp;ES$3&amp;"DAYKWH.UNIT1@NET1",Overall!$A$6,Overall!$B$6,"1d","total","time-weighted",0,1,0,"")</f>
        <v>1513.4247213030837</v>
      </c>
      <c r="ET6" s="11">
        <f>_xll.PIAdvCalcDat("\\CEDPI\SEMPRA_MSR1:EDCINV"&amp;ES$2&amp;""&amp;ET$3&amp;"DAYKWH.UNIT1@NET1",Overall!$A$6,Overall!$B$6,"1d","total","time-weighted",0,1,0,"")</f>
        <v>1479.4872597219307</v>
      </c>
      <c r="EU6" s="11">
        <f>_xll.PIAdvCalcDat("\\CEDPI\SEMPRA_MSR1:EDCINV"&amp;ES$2&amp;""&amp;EU$3&amp;"DAYKWH.UNIT1@NET1",Overall!$A$6,Overall!$B$6,"1d","total","time-weighted",0,1,0,"")</f>
        <v>1464.9359085254616</v>
      </c>
      <c r="EV6" s="12">
        <f>_xll.PIAdvCalcDat("\\CEDPI\SEMPRA_MSR1:EDCINV"&amp;ES$2&amp;""&amp;EV$3&amp;"DAYKWH.UNIT1@NET1",Overall!$A$6,Overall!$B$6,"1d","total","time-weighted",0,1,0,"")</f>
        <v>1501.519768050727</v>
      </c>
      <c r="EW6" s="1"/>
      <c r="EX6" s="10">
        <f>_xll.PIAdvCalcDat("\\CEDPI\SEMPRA_MSR1:EDCINV"&amp;EX$2&amp;""&amp;EX$3&amp;"DAYKWH.UNIT1@NET1",Overall!$A$6,Overall!$B$6,"1d","total","time-weighted",0,1,0,"")</f>
        <v>1212.490820775025</v>
      </c>
      <c r="EY6" s="11">
        <f>_xll.PIAdvCalcDat("\\CEDPI\SEMPRA_MSR1:EDCINV"&amp;EX$2&amp;""&amp;EY$3&amp;"DAYKWH.UNIT1@NET1",Overall!$A$6,Overall!$B$6,"1d","total","time-weighted",0,1,0,"")</f>
        <v>1494.7216069544565</v>
      </c>
      <c r="EZ6" s="11">
        <f>_xll.PIAdvCalcDat("\\CEDPI\SEMPRA_MSR1:EDCINV"&amp;EX$2&amp;""&amp;EZ$3&amp;"DAYKWH.UNIT1@NET1",Overall!$A$6,Overall!$B$6,"1d","total","time-weighted",0,1,0,"")</f>
        <v>1505.7608660586843</v>
      </c>
      <c r="FA6" s="12">
        <f>_xll.PIAdvCalcDat("\\CEDPI\SEMPRA_MSR1:EDCINV"&amp;EX$2&amp;""&amp;FA$3&amp;"DAYKWH.UNIT1@NET1",Overall!$A$6,Overall!$B$6,"1d","total","time-weighted",0,1,0,"")</f>
        <v>1529.5241597473646</v>
      </c>
      <c r="FB6" s="1"/>
      <c r="FC6" s="10">
        <f>_xll.PIAdvCalcDat("\\CEDPI\SEMPRA_MSR1:EDCINV"&amp;FC$2&amp;""&amp;FC$3&amp;"DAYKWH.UNIT1@NET1",Overall!$A$6,Overall!$B$6,"1d","total","time-weighted",0,1,0,"")</f>
        <v>1517.2551386406471</v>
      </c>
      <c r="FD6" s="11">
        <f>_xll.PIAdvCalcDat("\\CEDPI\SEMPRA_MSR1:EDCINV"&amp;FC$2&amp;""&amp;FD$3&amp;"DAYKWH.UNIT1@NET1",Overall!$A$6,Overall!$B$6,"1d","total","time-weighted",0,1,0,"")</f>
        <v>1474.392860957103</v>
      </c>
      <c r="FE6" s="11">
        <f>_xll.PIAdvCalcDat("\\CEDPI\SEMPRA_MSR1:EDCINV"&amp;FC$2&amp;""&amp;FE$3&amp;"DAYKWH.UNIT1@NET1",Overall!$A$6,Overall!$B$6,"1d","total","time-weighted",0,1,0,"")</f>
        <v>1477.2495049716451</v>
      </c>
      <c r="FF6" s="12">
        <f>_xll.PIAdvCalcDat("\\CEDPI\SEMPRA_MSR1:EDCINV"&amp;FC$2&amp;""&amp;FF$3&amp;"DAYKWH.UNIT1@NET1",Overall!$A$6,Overall!$B$6,"1d","total","time-weighted",0,1,0,"")</f>
        <v>1503.9891763044855</v>
      </c>
      <c r="FG6" s="1"/>
      <c r="FH6" s="10">
        <f>_xll.PIAdvCalcDat("\\CEDPI\SEMPRA_MSR1:EDCINV"&amp;FH$2&amp;""&amp;FH$3&amp;"DAYKWH.UNIT1@NET1",Overall!$A$6,Overall!$B$6,"1d","total","time-weighted",0,1,0,"")</f>
        <v>1515.6200044636325</v>
      </c>
      <c r="FI6" s="11">
        <f>_xll.PIAdvCalcDat("\\CEDPI\SEMPRA_MSR1:EDCINV"&amp;FH$2&amp;""&amp;FI$3&amp;"DAYKWH.UNIT1@NET1",Overall!$A$6,Overall!$B$6,"1d","total","time-weighted",0,1,0,"")</f>
        <v>1496.2275620040559</v>
      </c>
      <c r="FJ6" s="11">
        <f>_xll.PIAdvCalcDat("\\CEDPI\SEMPRA_MSR1:EDCINV"&amp;FH$2&amp;""&amp;FJ$3&amp;"DAYKWH.UNIT1@NET1",Overall!$A$6,Overall!$B$6,"1d","total","time-weighted",0,1,0,"")</f>
        <v>1467.3608550744405</v>
      </c>
      <c r="FK6" s="12">
        <f>_xll.PIAdvCalcDat("\\CEDPI\SEMPRA_MSR1:EDCINV"&amp;FH$2&amp;""&amp;FK$3&amp;"DAYKWH.UNIT1@NET1",Overall!$A$6,Overall!$B$6,"1d","total","time-weighted",0,1,0,"")</f>
        <v>1506.0432918160068</v>
      </c>
      <c r="FL6" s="1"/>
      <c r="FM6" s="10">
        <f>_xll.PIAdvCalcDat("\\CEDPI\SEMPRA_MSR1:EDCINV"&amp;FM$2&amp;""&amp;FM$3&amp;"DAYKWH.UNIT1@NET1",Overall!$A$6,Overall!$B$6,"1d","total","time-weighted",0,1,0,"")</f>
        <v>1497.4049905999591</v>
      </c>
      <c r="FN6" s="11">
        <f>_xll.PIAdvCalcDat("\\CEDPI\SEMPRA_MSR1:EDCINV"&amp;FM$2&amp;""&amp;FN$3&amp;"DAYKWH.UNIT1@NET1",Overall!$A$6,Overall!$B$6,"1d","total","time-weighted",0,1,0,"")</f>
        <v>1480.9576784842225</v>
      </c>
      <c r="FO6" s="11">
        <f>_xll.PIAdvCalcDat("\\CEDPI\SEMPRA_MSR1:EDCINV"&amp;FM$2&amp;""&amp;FO$3&amp;"DAYKWH.UNIT1@NET1",Overall!$A$6,Overall!$B$6,"1d","total","time-weighted",0,1,0,"")</f>
        <v>1424.0813149415801</v>
      </c>
      <c r="FP6" s="12">
        <f>_xll.PIAdvCalcDat("\\CEDPI\SEMPRA_MSR1:EDCINV"&amp;FM$2&amp;""&amp;FP$3&amp;"DAYKWH.UNIT1@NET1",Overall!$A$6,Overall!$B$6,"1d","total","time-weighted",0,1,0,"")</f>
        <v>1320.7123298145082</v>
      </c>
      <c r="FQ6" s="1"/>
      <c r="FR6" s="10">
        <f>_xll.PIAdvCalcDat("\\CEDPI\SEMPRA_MSR1:EDCINV"&amp;FR$2&amp;""&amp;FR$3&amp;"DAYKWH.UNIT1@NET1",Overall!$A$6,Overall!$B$6,"1d","total","time-weighted",0,1,0,"")</f>
        <v>1509.4614107138834</v>
      </c>
      <c r="FS6" s="11">
        <f>_xll.PIAdvCalcDat("\\CEDPI\SEMPRA_MSR1:EDCINV"&amp;FR$2&amp;""&amp;FS$3&amp;"DAYKWH.UNIT1@NET1",Overall!$A$6,Overall!$B$6,"1d","total","time-weighted",0,1,0,"")</f>
        <v>1490.5684734736574</v>
      </c>
      <c r="FT6" s="11">
        <f>_xll.PIAdvCalcDat("\\CEDPI\SEMPRA_MSR1:EDCINV"&amp;FR$2&amp;""&amp;FT$3&amp;"DAYKWH.UNIT1@NET1",Overall!$A$6,Overall!$B$6,"1d","total","time-weighted",0,1,0,"")</f>
        <v>1486.2374705099837</v>
      </c>
      <c r="FU6" s="12">
        <f>_xll.PIAdvCalcDat("\\CEDPI\SEMPRA_MSR1:EDCINV"&amp;FR$2&amp;""&amp;FU$3&amp;"DAYKWH.UNIT1@NET1",Overall!$A$6,Overall!$B$6,"1d","total","time-weighted",0,1,0,"")</f>
        <v>1514.4548345640976</v>
      </c>
      <c r="FV6" s="1"/>
      <c r="FW6" s="10">
        <f>_xll.PIAdvCalcDat("\\CEDPI\SEMPRA_MSR1:EDCINV"&amp;FW$2&amp;""&amp;FW$3&amp;"DAYKWH.UNIT1@NET1",Overall!$A$6,Overall!$B$6,"1d","total","time-weighted",0,1,0,"")</f>
        <v>1516.9631094640167</v>
      </c>
      <c r="FX6" s="11">
        <f>_xll.PIAdvCalcDat("\\CEDPI\SEMPRA_MSR1:EDCINV"&amp;FW$2&amp;""&amp;FX$3&amp;"DAYKWH.UNIT1@NET1",Overall!$A$6,Overall!$B$6,"1d","total","time-weighted",0,1,0,"")</f>
        <v>1485.776852344891</v>
      </c>
      <c r="FY6" s="11">
        <f>_xll.PIAdvCalcDat("\\CEDPI\SEMPRA_MSR1:EDCINV"&amp;FW$2&amp;""&amp;FY$3&amp;"DAYKWH.UNIT1@NET1",Overall!$A$6,Overall!$B$6,"1d","total","time-weighted",0,1,0,"")</f>
        <v>1412.8440320415202</v>
      </c>
      <c r="FZ6" s="12">
        <f>_xll.PIAdvCalcDat("\\CEDPI\SEMPRA_MSR1:EDCINV"&amp;FW$2&amp;""&amp;FZ$3&amp;"DAYKWH.UNIT1@NET1",Overall!$A$6,Overall!$B$6,"1d","total","time-weighted",0,1,0,"")</f>
        <v>1315.9792064241485</v>
      </c>
      <c r="GA6" s="1"/>
      <c r="GB6" s="10">
        <f>_xll.PIAdvCalcDat("\\CEDPI\SEMPRA_MSR1:EDCINV"&amp;GB$2&amp;""&amp;GB$3&amp;"DAYKWH.UNIT1@NET1",Overall!$A$6,Overall!$B$6,"1d","total","time-weighted",0,1,0,"")</f>
        <v>1514.2372207282854</v>
      </c>
      <c r="GC6" s="11">
        <f>_xll.PIAdvCalcDat("\\CEDPI\SEMPRA_MSR1:EDCINV"&amp;GB$2&amp;""&amp;GC$3&amp;"DAYKWH.UNIT1@NET1",Overall!$A$6,Overall!$B$6,"1d","total","time-weighted",0,1,0,"")</f>
        <v>1500.938903801956</v>
      </c>
      <c r="GD6" s="11">
        <f>_xll.PIAdvCalcDat("\\CEDPI\SEMPRA_MSR1:EDCINV"&amp;GB$2&amp;""&amp;GD$3&amp;"DAYKWH.UNIT1@NET1",Overall!$A$6,Overall!$B$6,"1d","total","time-weighted",0,1,0,"")</f>
        <v>1477.0870163834322</v>
      </c>
      <c r="GE6" s="12">
        <f>_xll.PIAdvCalcDat("\\CEDPI\SEMPRA_MSR1:EDCINV"&amp;GB$2&amp;""&amp;GE$3&amp;"DAYKWH.UNIT1@NET1",Overall!$A$6,Overall!$B$6,"1d","total","time-weighted",0,1,0,"")</f>
        <v>1496.7122843066038</v>
      </c>
      <c r="GF6" s="1"/>
      <c r="GG6" s="10">
        <f>_xll.PIAdvCalcDat("\\CEDPI\SEMPRA_MSR1:EDCINV"&amp;GG$2&amp;""&amp;GG$3&amp;"DAYKWH.UNIT1@NET1",Overall!$A$6,Overall!$B$6,"1d","total","time-weighted",0,1,0,"")</f>
        <v>1496.358855101086</v>
      </c>
      <c r="GH6" s="11">
        <f>_xll.PIAdvCalcDat("\\CEDPI\SEMPRA_MSR1:EDCINV"&amp;GG$2&amp;""&amp;GH$3&amp;"DAYKWH.UNIT1@NET1",Overall!$A$6,Overall!$B$6,"1d","total","time-weighted",0,1,0,"")</f>
        <v>1507.6746037445023</v>
      </c>
      <c r="GI6" s="11">
        <f>_xll.PIAdvCalcDat("\\CEDPI\SEMPRA_MSR1:EDCINV"&amp;GG$2&amp;""&amp;GI$3&amp;"DAYKWH.UNIT1@NET1",Overall!$A$6,Overall!$B$6,"1d","total","time-weighted",0,1,0,"")</f>
        <v>1344.8065540780481</v>
      </c>
      <c r="GJ6" s="12">
        <f>_xll.PIAdvCalcDat("\\CEDPI\SEMPRA_MSR1:EDCINV"&amp;GG$2&amp;""&amp;GJ$3&amp;"DAYKWH.UNIT1@NET1",Overall!$A$6,Overall!$B$6,"1d","total","time-weighted",0,1,0,"")</f>
        <v>1321.8611348959889</v>
      </c>
      <c r="GK6" s="1"/>
      <c r="GL6" s="10">
        <f>_xll.PIAdvCalcDat("\\CEDPI\SEMPRA_MSR1:EDCINV"&amp;GL$2&amp;""&amp;GL$3&amp;"DAYKWH.UNIT1@NET1",Overall!$A$6,Overall!$B$6,"1d","total","time-weighted",0,1,0,"")</f>
        <v>1498.9684658650722</v>
      </c>
      <c r="GM6" s="11">
        <f>_xll.PIAdvCalcDat("\\CEDPI\SEMPRA_MSR1:EDCINV"&amp;GL$2&amp;""&amp;GM$3&amp;"DAYKWH.UNIT1@NET1",Overall!$A$6,Overall!$B$6,"1d","total","time-weighted",0,1,0,"")</f>
        <v>1473.894150483683</v>
      </c>
      <c r="GN6" s="11">
        <f>_xll.PIAdvCalcDat("\\CEDPI\SEMPRA_MSR1:EDCINV"&amp;GL$2&amp;""&amp;GN$3&amp;"DAYKWH.UNIT1@NET1",Overall!$A$6,Overall!$B$6,"1d","total","time-weighted",0,1,0,"")</f>
        <v>1484.8196716966611</v>
      </c>
      <c r="GO6" s="12">
        <f>_xll.PIAdvCalcDat("\\CEDPI\SEMPRA_MSR1:EDCINV"&amp;GL$2&amp;""&amp;GO$3&amp;"DAYKWH.UNIT1@NET1",Overall!$A$6,Overall!$B$6,"1d","total","time-weighted",0,1,0,"")</f>
        <v>1507.4229226068092</v>
      </c>
      <c r="GP6" s="1"/>
      <c r="GQ6" s="10">
        <f>_xll.PIAdvCalcDat("\\CEDPI\SEMPRA_MSR1:EDCINV"&amp;GQ$2&amp;""&amp;GQ$3&amp;"DAYKWH.UNIT1@NET1",Overall!$A$6,Overall!$B$6,"1d","total","time-weighted",0,1,0,"")</f>
        <v>1500.0649579446172</v>
      </c>
      <c r="GR6" s="11">
        <f>_xll.PIAdvCalcDat("\\CEDPI\SEMPRA_MSR1:EDCINV"&amp;GQ$2&amp;""&amp;GR$3&amp;"DAYKWH.UNIT1@NET1",Overall!$A$6,Overall!$B$6,"1d","total","time-weighted",0,1,0,"")</f>
        <v>1472.2540418959677</v>
      </c>
      <c r="GS6" s="11">
        <f>_xll.PIAdvCalcDat("\\CEDPI\SEMPRA_MSR1:EDCINV"&amp;GQ$2&amp;""&amp;GS$3&amp;"DAYKWH.UNIT1@NET1",Overall!$A$6,Overall!$B$6,"1d","total","time-weighted",0,1,0,"")</f>
        <v>1338.0024407809724</v>
      </c>
      <c r="GT6" s="12">
        <f>_xll.PIAdvCalcDat("\\CEDPI\SEMPRA_MSR1:EDCINV"&amp;GQ$2&amp;""&amp;GT$3&amp;"DAYKWH.UNIT1@NET1",Overall!$A$6,Overall!$B$6,"1d","total","time-weighted",0,1,0,"")</f>
        <v>1323.2228099724193</v>
      </c>
      <c r="GU6" s="1"/>
      <c r="GV6" s="10">
        <f>_xll.PIAdvCalcDat("\\CEDPI\SEMPRA_MSR1:EDCINV"&amp;GV$2&amp;""&amp;GV$3&amp;"DAYKWH.UNIT1@NET1",Overall!$A$6,Overall!$B$6,"1d","total","time-weighted",0,1,0,"")</f>
        <v>1515.3933016215112</v>
      </c>
      <c r="GW6" s="11">
        <f>_xll.PIAdvCalcDat("\\CEDPI\SEMPRA_MSR1:EDCINV"&amp;GV$2&amp;""&amp;GW$3&amp;"DAYKWH.UNIT1@NET1",Overall!$A$6,Overall!$B$6,"1d","total","time-weighted",0,1,0,"")</f>
        <v>1480.66431250859</v>
      </c>
      <c r="GX6" s="11">
        <f>_xll.PIAdvCalcDat("\\CEDPI\SEMPRA_MSR1:EDCINV"&amp;GV$2&amp;""&amp;GX$3&amp;"DAYKWH.UNIT1@NET1",Overall!$A$6,Overall!$B$6,"1d","total","time-weighted",0,1,0,"")</f>
        <v>1478.331518662643</v>
      </c>
      <c r="GY6" s="12">
        <f>_xll.PIAdvCalcDat("\\CEDPI\SEMPRA_MSR1:EDCINV"&amp;GV$2&amp;""&amp;GY$3&amp;"DAYKWH.UNIT1@NET1",Overall!$A$6,Overall!$B$6,"1d","total","time-weighted",0,1,0,"")</f>
        <v>1522.2358145352925</v>
      </c>
      <c r="GZ6" s="1"/>
      <c r="HA6" s="10">
        <f>_xll.PIAdvCalcDat("\\CEDPI\SEMPRA_MSR1:EDCINV"&amp;HA$2&amp;""&amp;HA$3&amp;"DAYKWH.UNIT1@NET1",Overall!$A$6,Overall!$B$6,"1d","total","time-weighted",0,1,0,"")</f>
        <v>1525.5245377566011</v>
      </c>
      <c r="HB6" s="11">
        <f>_xll.PIAdvCalcDat("\\CEDPI\SEMPRA_MSR1:EDCINV"&amp;HA$2&amp;""&amp;HB$3&amp;"DAYKWH.UNIT1@NET1",Overall!$A$6,Overall!$B$6,"1d","total","time-weighted",0,1,0,"")</f>
        <v>1481.3846960461431</v>
      </c>
      <c r="HC6" s="11">
        <f>_xll.PIAdvCalcDat("\\CEDPI\SEMPRA_MSR1:EDCINV"&amp;HA$2&amp;""&amp;HC$3&amp;"DAYKWH.UNIT1@NET1",Overall!$A$6,Overall!$B$6,"1d","total","time-weighted",0,1,0,"")</f>
        <v>1459.0011043797281</v>
      </c>
      <c r="HD6" s="12">
        <f>_xll.PIAdvCalcDat("\\CEDPI\SEMPRA_MSR1:EDCINV"&amp;HA$2&amp;""&amp;HD$3&amp;"DAYKWH.UNIT1@NET1",Overall!$A$6,Overall!$B$6,"1d","total","time-weighted",0,1,0,"")</f>
        <v>1340.0965267242152</v>
      </c>
      <c r="HE6" s="1"/>
      <c r="HF6" s="10">
        <f>_xll.PIAdvCalcDat("\\CEDPI\SEMPRA_MSR1:EDCINV"&amp;HF$2&amp;""&amp;HF$3&amp;"DAYKWH.UNIT1@NET1",Overall!$A$6,Overall!$B$6,"1d","total","time-weighted",0,1,0,"")</f>
        <v>1535.5118695735916</v>
      </c>
      <c r="HG6" s="11">
        <f>_xll.PIAdvCalcDat("\\CEDPI\SEMPRA_MSR1:EDCINV"&amp;HF$2&amp;""&amp;HG$3&amp;"DAYKWH.UNIT1@NET1",Overall!$A$6,Overall!$B$6,"1d","total","time-weighted",0,1,0,"")</f>
        <v>1493.3683582361703</v>
      </c>
      <c r="HH6" s="11">
        <f>_xll.PIAdvCalcDat("\\CEDPI\SEMPRA_MSR1:EDCINV"&amp;HF$2&amp;""&amp;HH$3&amp;"DAYKWH.UNIT1@NET1",Overall!$A$6,Overall!$B$6,"1d","total","time-weighted",0,1,0,"")</f>
        <v>1491.4800903704886</v>
      </c>
      <c r="HI6" s="12">
        <f>_xll.PIAdvCalcDat("\\CEDPI\SEMPRA_MSR1:EDCINV"&amp;HF$2&amp;""&amp;HI$3&amp;"DAYKWH.UNIT1@NET1",Overall!$A$6,Overall!$B$6,"1d","total","time-weighted",0,1,0,"")</f>
        <v>1523.2909319866706</v>
      </c>
      <c r="HJ6" s="1"/>
      <c r="HK6" s="10">
        <f>_xll.PIAdvCalcDat("\\CEDPI\SEMPRA_MSR1:EDCINV"&amp;HK$2&amp;""&amp;HK$3&amp;"DAYKWH.UNIT1@NET1",Overall!$A$6,Overall!$B$6,"1d","total","time-weighted",0,1,0,"")</f>
        <v>1526.0327505903556</v>
      </c>
      <c r="HL6" s="11">
        <f>_xll.PIAdvCalcDat("\\CEDPI\SEMPRA_MSR1:EDCINV"&amp;HK$2&amp;""&amp;HL$3&amp;"DAYKWH.UNIT1@NET1",Overall!$A$6,Overall!$B$6,"1d","total","time-weighted",0,1,0,"")</f>
        <v>1477.3591630386973</v>
      </c>
      <c r="HM6" s="11">
        <f>_xll.PIAdvCalcDat("\\CEDPI\SEMPRA_MSR1:EDCINV"&amp;HK$2&amp;""&amp;HM$3&amp;"DAYKWH.UNIT1@NET1",Overall!$A$6,Overall!$B$6,"1d","total","time-weighted",0,1,0,"")</f>
        <v>1452.331352247754</v>
      </c>
      <c r="HN6" s="12">
        <f>_xll.PIAdvCalcDat("\\CEDPI\SEMPRA_MSR1:EDCINV"&amp;HK$2&amp;""&amp;HN$3&amp;"DAYKWH.UNIT1@NET1",Overall!$A$6,Overall!$B$6,"1d","total","time-weighted",0,1,0,"")</f>
        <v>1297.3042150602489</v>
      </c>
      <c r="HO6" s="1"/>
      <c r="HP6" s="10">
        <f>_xll.PIAdvCalcDat("\\CEDPI\SEMPRA_MSR1:EDCINV"&amp;HP$2&amp;""&amp;HP$3&amp;"DAYKWH.UNIT1@NET1",Overall!$A$6,Overall!$B$6,"1d","total","time-weighted",0,1,0,"")</f>
        <v>1535.7946665056254</v>
      </c>
      <c r="HQ6" s="11">
        <f>_xll.PIAdvCalcDat("\\CEDPI\SEMPRA_MSR1:EDCINV"&amp;HP$2&amp;""&amp;HQ$3&amp;"DAYKWH.UNIT1@NET1",Overall!$A$6,Overall!$B$6,"1d","total","time-weighted",0,1,0,"")</f>
        <v>1494.8374611109712</v>
      </c>
      <c r="HR6" s="11">
        <f>_xll.PIAdvCalcDat("\\CEDPI\SEMPRA_MSR1:EDCINV"&amp;HP$2&amp;""&amp;HR$3&amp;"DAYKWH.UNIT1@NET1",Overall!$A$6,Overall!$B$6,"1d","total","time-weighted",0,1,0,"")</f>
        <v>1487.8771215396764</v>
      </c>
      <c r="HS6" s="12">
        <f>_xll.PIAdvCalcDat("\\CEDPI\SEMPRA_MSR1:EDCINV"&amp;HP$2&amp;""&amp;HS$3&amp;"DAYKWH.UNIT1@NET1",Overall!$A$6,Overall!$B$6,"1d","total","time-weighted",0,1,0,"")</f>
        <v>1529.9230694122318</v>
      </c>
      <c r="HT6" s="1"/>
      <c r="HU6" s="10">
        <f>_xll.PIAdvCalcDat("\\CEDPI\SEMPRA_MSR1:EDCINV"&amp;HU$2&amp;""&amp;HU$3&amp;"DAYKWH.UNIT1@NET1",Overall!$A$6,Overall!$B$6,"1d","total","time-weighted",0,1,0,"")</f>
        <v>1520.4387301692329</v>
      </c>
      <c r="HV6" s="11">
        <f>_xll.PIAdvCalcDat("\\CEDPI\SEMPRA_MSR1:EDCINV"&amp;HU$2&amp;""&amp;HV$3&amp;"DAYKWH.UNIT1@NET1",Overall!$A$6,Overall!$B$6,"1d","total","time-weighted",0,1,0,"")</f>
        <v>1474.1225878844812</v>
      </c>
      <c r="HW6" s="11">
        <f>_xll.PIAdvCalcDat("\\CEDPI\SEMPRA_MSR1:EDCINV"&amp;HU$2&amp;""&amp;HW$3&amp;"DAYKWH.UNIT1@NET1",Overall!$A$6,Overall!$B$6,"1d","total","time-weighted",0,1,0,"")</f>
        <v>1347.9199523324644</v>
      </c>
      <c r="HX6" s="12">
        <f>_xll.PIAdvCalcDat("\\CEDPI\SEMPRA_MSR1:EDCINV"&amp;HU$2&amp;""&amp;HX$3&amp;"DAYKWH.UNIT1@NET1",Overall!$A$6,Overall!$B$6,"1d","total","time-weighted",0,1,0,"")</f>
        <v>1329.2548903550764</v>
      </c>
      <c r="HY6" s="1"/>
      <c r="HZ6" s="10">
        <f>_xll.PIAdvCalcDat("\\CEDPI\SEMPRA_MSR1:EDCINV"&amp;HZ$2&amp;""&amp;HZ$3&amp;"DAYKWH.UNIT1@NET1",Overall!$A$6,Overall!$B$6,"1d","total","time-weighted",0,1,0,"")</f>
        <v>1534.916405124183</v>
      </c>
      <c r="IA6" s="11">
        <f>_xll.PIAdvCalcDat("\\CEDPI\SEMPRA_MSR1:EDCINV"&amp;HZ$2&amp;""&amp;IA$3&amp;"DAYKWH.UNIT1@NET1",Overall!$A$6,Overall!$B$6,"1d","total","time-weighted",0,1,0,"")</f>
        <v>1499.0151829153635</v>
      </c>
      <c r="IB6" s="11">
        <f>_xll.PIAdvCalcDat("\\CEDPI\SEMPRA_MSR1:EDCINV"&amp;HZ$2&amp;""&amp;IB$3&amp;"DAYKWH.UNIT1@NET1",Overall!$A$6,Overall!$B$6,"1d","total","time-weighted",0,1,0,"")</f>
        <v>1492.5490406969707</v>
      </c>
      <c r="IC6" s="12">
        <f>_xll.PIAdvCalcDat("\\CEDPI\SEMPRA_MSR1:EDCINV"&amp;HZ$2&amp;""&amp;IC$3&amp;"DAYKWH.UNIT1@NET1",Overall!$A$6,Overall!$B$6,"1d","total","time-weighted",0,1,0,"")</f>
        <v>1514.389035062211</v>
      </c>
      <c r="ID6" s="1"/>
      <c r="IE6" s="10">
        <f>_xll.PIAdvCalcDat("\\CEDPI\SEMPRA_MSR1:EDCINV"&amp;IE$2&amp;""&amp;IE$3&amp;"DAYKWH.UNIT1@NET1",Overall!$A$6,Overall!$B$6,"1d","total","time-weighted",0,1,0,"")</f>
        <v>1514.2754797482758</v>
      </c>
      <c r="IF6" s="11">
        <f>_xll.PIAdvCalcDat("\\CEDPI\SEMPRA_MSR1:EDCINV"&amp;IE$2&amp;""&amp;IF$3&amp;"DAYKWH.UNIT1@NET1",Overall!$A$6,Overall!$B$6,"1d","total","time-weighted",0,1,0,"")</f>
        <v>1477.950472981129</v>
      </c>
      <c r="IG6" s="11">
        <f>_xll.PIAdvCalcDat("\\CEDPI\SEMPRA_MSR1:EDCINV"&amp;IE$2&amp;""&amp;IG$3&amp;"DAYKWH.UNIT1@NET1",Overall!$A$6,Overall!$B$6,"1d","total","time-weighted",0,1,0,"")</f>
        <v>1373.9751414963657</v>
      </c>
      <c r="IH6" s="12">
        <f>_xll.PIAdvCalcDat("\\CEDPI\SEMPRA_MSR1:EDCINV"&amp;IE$2&amp;""&amp;IH$3&amp;"DAYKWH.UNIT1@NET1",Overall!$A$6,Overall!$B$6,"1d","total","time-weighted",0,1,0,"")</f>
        <v>1364.0369374252359</v>
      </c>
      <c r="II6" s="1"/>
      <c r="IJ6" s="10">
        <f>_xll.PIAdvCalcDat("\\CEDPI\SEMPRA_MSR1:EDCINV"&amp;IJ$2&amp;""&amp;IJ$3&amp;"DAYKWH.UNIT1@NET1",Overall!$A$6,Overall!$B$6,"1d","total","time-weighted",0,1,0,"")</f>
        <v>1555.0204226867095</v>
      </c>
      <c r="IK6" s="11">
        <f>_xll.PIAdvCalcDat("\\CEDPI\SEMPRA_MSR1:EDCINV"&amp;IJ$2&amp;""&amp;IK$3&amp;"DAYKWH.UNIT1@NET1",Overall!$A$6,Overall!$B$6,"1d","total","time-weighted",0,1,0,"")</f>
        <v>1515.9867897083145</v>
      </c>
      <c r="IL6" s="11">
        <f>_xll.PIAdvCalcDat("\\CEDPI\SEMPRA_MSR1:EDCINV"&amp;IJ$2&amp;""&amp;IL$3&amp;"DAYKWH.UNIT1@NET1",Overall!$A$6,Overall!$B$6,"1d","total","time-weighted",0,1,0,"")</f>
        <v>1490.1340550376747</v>
      </c>
      <c r="IM6" s="12">
        <f>_xll.PIAdvCalcDat("\\CEDPI\SEMPRA_MSR1:EDCINV"&amp;IJ$2&amp;""&amp;IM$3&amp;"DAYKWH.UNIT1@NET1",Overall!$A$6,Overall!$B$6,"1d","total","time-weighted",0,1,0,"")</f>
        <v>1515.2330527394076</v>
      </c>
      <c r="IN6" s="1"/>
      <c r="IO6" s="10">
        <f>_xll.PIAdvCalcDat("\\CEDPI\SEMPRA_MSR1:EDCINV"&amp;IO$2&amp;""&amp;IO$3&amp;"DAYKWH.UNIT1@NET1",Overall!$A$6,Overall!$B$6,"1d","total","time-weighted",0,1,0,"")</f>
        <v>1515.6975515305326</v>
      </c>
      <c r="IP6" s="11">
        <f>_xll.PIAdvCalcDat("\\CEDPI\SEMPRA_MSR1:EDCINV"&amp;IO$2&amp;""&amp;IP$3&amp;"DAYKWH.UNIT1@NET1",Overall!$A$6,Overall!$B$6,"1d","total","time-weighted",0,1,0,"")</f>
        <v>1469.746218089515</v>
      </c>
      <c r="IQ6" s="11">
        <f>_xll.PIAdvCalcDat("\\CEDPI\SEMPRA_MSR1:EDCINV"&amp;IO$2&amp;""&amp;IQ$3&amp;"DAYKWH.UNIT1@NET1",Overall!$A$6,Overall!$B$6,"1d","total","time-weighted",0,1,0,"")</f>
        <v>1462.9460120739798</v>
      </c>
      <c r="IR6" s="12">
        <f>_xll.PIAdvCalcDat("\\CEDPI\SEMPRA_MSR1:EDCINV"&amp;IO$2&amp;""&amp;IR$3&amp;"DAYKWH.UNIT1@NET1",Overall!$A$6,Overall!$B$6,"1d","total","time-weighted",0,1,0,"")</f>
        <v>1350.0176802877172</v>
      </c>
      <c r="IS6" s="1"/>
      <c r="IT6" s="10">
        <f>_xll.PIAdvCalcDat("\\CEDPI\SEMPRA_MSR1:EDCINV"&amp;IT$2&amp;""&amp;IT$3&amp;"DAYKWH.UNIT1@NET1",Overall!$A$6,Overall!$B$6,"1d","total","time-weighted",0,1,0,"")</f>
        <v>1567.0642684161051</v>
      </c>
      <c r="IU6" s="11">
        <f>_xll.PIAdvCalcDat("\\CEDPI\SEMPRA_MSR1:EDCINV"&amp;IT$2&amp;""&amp;IU$3&amp;"DAYKWH.UNIT1@NET1",Overall!$A$6,Overall!$B$6,"1d","total","time-weighted",0,1,0,"")</f>
        <v>1506.3777808037169</v>
      </c>
      <c r="IV6" s="11">
        <f>_xll.PIAdvCalcDat("\\CEDPI\SEMPRA_MSR1:EDCINV"&amp;IT$2&amp;""&amp;IV$3&amp;"DAYKWH.UNIT1@NET1",Overall!$A$6,Overall!$B$6,"1d","total","time-weighted",0,1,0,"")</f>
        <v>1496.6774004558617</v>
      </c>
      <c r="IW6" s="12">
        <f>_xll.PIAdvCalcDat("\\CEDPI\SEMPRA_MSR1:EDCINV"&amp;IT$2&amp;""&amp;IW$3&amp;"DAYKWH.UNIT1@NET1",Overall!$A$6,Overall!$B$6,"1d","total","time-weighted",0,1,0,"")</f>
        <v>1531.4787301490533</v>
      </c>
      <c r="IX6" s="1"/>
      <c r="IY6" s="10">
        <f>_xll.PIAdvCalcDat("\\CEDPI\SEMPRA_MSR1:EDCINV"&amp;IY$2&amp;""&amp;IY$3&amp;"DAYKWH.UNIT1@NET1",Overall!$A$6,Overall!$B$6,"1d","total","time-weighted",0,1,0,"")</f>
        <v>1515.2567202402131</v>
      </c>
      <c r="IZ6" s="11">
        <f>_xll.PIAdvCalcDat("\\CEDPI\SEMPRA_MSR1:EDCINV"&amp;IY$2&amp;""&amp;IZ$3&amp;"DAYKWH.UNIT1@NET1",Overall!$A$6,Overall!$B$6,"1d","total","time-weighted",0,1,0,"")</f>
        <v>1475.9723358920589</v>
      </c>
      <c r="JA6" s="11">
        <f>_xll.PIAdvCalcDat("\\CEDPI\SEMPRA_MSR1:EDCINV"&amp;IY$2&amp;""&amp;JA$3&amp;"DAYKWH.UNIT1@NET1",Overall!$A$6,Overall!$B$6,"1d","total","time-weighted",0,1,0,"")</f>
        <v>1470.7161449472203</v>
      </c>
      <c r="JB6" s="12">
        <f>_xll.PIAdvCalcDat("\\CEDPI\SEMPRA_MSR1:EDCINV"&amp;IY$2&amp;""&amp;JB$3&amp;"DAYKWH.UNIT1@NET1",Overall!$A$6,Overall!$B$6,"1d","total","time-weighted",0,1,0,"")</f>
        <v>1346.1397509208666</v>
      </c>
      <c r="JC6" s="1"/>
      <c r="JD6" s="10">
        <f>_xll.PIAdvCalcDat("\\CEDPI\SEMPRA_MSR1:EDCINV"&amp;JD$2&amp;""&amp;JD$3&amp;"DAYKWH.UNIT1@NET1",Overall!$A$6,Overall!$B$6,"1d","total","time-weighted",0,1,0,"")</f>
        <v>1550.4082832944991</v>
      </c>
      <c r="JE6" s="11">
        <f>_xll.PIAdvCalcDat("\\CEDPI\SEMPRA_MSR1:EDCINV"&amp;JD$2&amp;""&amp;JE$3&amp;"DAYKWH.UNIT1@NET1",Overall!$A$6,Overall!$B$6,"1d","total","time-weighted",0,1,0,"")</f>
        <v>1509.5837593946444</v>
      </c>
      <c r="JF6" s="11">
        <f>_xll.PIAdvCalcDat("\\CEDPI\SEMPRA_MSR1:EDCINV"&amp;JD$2&amp;""&amp;JF$3&amp;"DAYKWH.UNIT1@NET1",Overall!$A$6,Overall!$B$6,"1d","total","time-weighted",0,1,0,"")</f>
        <v>1503.4752987946354</v>
      </c>
      <c r="JG6" s="12">
        <f>_xll.PIAdvCalcDat("\\CEDPI\SEMPRA_MSR1:EDCINV"&amp;JD$2&amp;""&amp;JG$3&amp;"DAYKWH.UNIT1@NET1",Overall!$A$6,Overall!$B$6,"1d","total","time-weighted",0,1,0,"")</f>
        <v>1529.8006591165215</v>
      </c>
      <c r="JH6" s="1"/>
      <c r="JI6" s="10">
        <f>_xll.PIAdvCalcDat("\\CEDPI\SEMPRA_MSR1:EDCINV"&amp;JI$2&amp;""&amp;JI$3&amp;"DAYKWH.UNIT1@NET1",Overall!$A$6,Overall!$B$6,"1d","total","time-weighted",0,1,0,"")</f>
        <v>1517.8996776732383</v>
      </c>
      <c r="JJ6" s="11">
        <f>_xll.PIAdvCalcDat("\\CEDPI\SEMPRA_MSR1:EDCINV"&amp;JI$2&amp;""&amp;JJ$3&amp;"DAYKWH.UNIT1@NET1",Overall!$A$6,Overall!$B$6,"1d","total","time-weighted",0,1,0,"")</f>
        <v>1469.3114945393118</v>
      </c>
      <c r="JK6" s="11">
        <f>_xll.PIAdvCalcDat("\\CEDPI\SEMPRA_MSR1:EDCINV"&amp;JI$2&amp;""&amp;JK$3&amp;"DAYKWH.UNIT1@NET1",Overall!$A$6,Overall!$B$6,"1d","total","time-weighted",0,1,0,"")</f>
        <v>1352.4169244047471</v>
      </c>
      <c r="JL6" s="12">
        <f>_xll.PIAdvCalcDat("\\CEDPI\SEMPRA_MSR1:EDCINV"&amp;JI$2&amp;""&amp;JL$3&amp;"DAYKWH.UNIT1@NET1",Overall!$A$6,Overall!$B$6,"1d","total","time-weighted",0,1,0,"")</f>
        <v>1332.7060428388293</v>
      </c>
      <c r="JM6" s="1"/>
      <c r="JN6" s="10">
        <f>_xll.PIAdvCalcDat("\\CEDPI\SEMPRA_MSR1:EDCINV"&amp;JN$2&amp;""&amp;JN$3&amp;"DAYKWH.UNIT1@NET1",Overall!$A$6,Overall!$B$6,"1d","total","time-weighted",0,1,0,"")</f>
        <v>1570.8762576140748</v>
      </c>
      <c r="JO6" s="11">
        <f>_xll.PIAdvCalcDat("\\CEDPI\SEMPRA_MSR1:EDCINV"&amp;JN$2&amp;""&amp;JO$3&amp;"DAYKWH.UNIT1@NET1",Overall!$A$6,Overall!$B$6,"1d","total","time-weighted",0,1,0,"")</f>
        <v>1515.3491172056217</v>
      </c>
      <c r="JP6" s="11">
        <f>_xll.PIAdvCalcDat("\\CEDPI\SEMPRA_MSR1:EDCINV"&amp;JN$2&amp;""&amp;JP$3&amp;"DAYKWH.UNIT1@NET1",Overall!$A$6,Overall!$B$6,"1d","total","time-weighted",0,1,0,"")</f>
        <v>1527.2612416057921</v>
      </c>
      <c r="JQ6" s="12">
        <f>_xll.PIAdvCalcDat("\\CEDPI\SEMPRA_MSR1:EDCINV"&amp;JN$2&amp;""&amp;JQ$3&amp;"DAYKWH.UNIT1@NET1",Overall!$A$6,Overall!$B$6,"1d","total","time-weighted",0,1,0,"")</f>
        <v>1524.353347350275</v>
      </c>
      <c r="JR6" s="1"/>
      <c r="JS6" s="10">
        <f>_xll.PIAdvCalcDat("\\CEDPI\SEMPRA_MSR1:EDCINV"&amp;JS$2&amp;""&amp;JS$3&amp;"DAYKWH.UNIT1@NET1",Overall!$A$6,Overall!$B$6,"1d","total","time-weighted",0,1,0,"")</f>
        <v>1527.6736960651831</v>
      </c>
      <c r="JT6" s="11">
        <f>_xll.PIAdvCalcDat("\\CEDPI\SEMPRA_MSR1:EDCINV"&amp;JS$2&amp;""&amp;JT$3&amp;"DAYKWH.UNIT1@NET1",Overall!$A$6,Overall!$B$6,"1d","total","time-weighted",0,1,0,"")</f>
        <v>1482.023232128704</v>
      </c>
      <c r="JU6" s="11">
        <f>_xll.PIAdvCalcDat("\\CEDPI\SEMPRA_MSR1:EDCINV"&amp;JS$2&amp;""&amp;JU$3&amp;"DAYKWH.UNIT1@NET1",Overall!$A$6,Overall!$B$6,"1d","total","time-weighted",0,1,0,"")</f>
        <v>1359.2539296965431</v>
      </c>
      <c r="JV6" s="12">
        <f>_xll.PIAdvCalcDat("\\CEDPI\SEMPRA_MSR1:EDCINV"&amp;JS$2&amp;""&amp;JV$3&amp;"DAYKWH.UNIT1@NET1",Overall!$A$6,Overall!$B$6,"1d","total","time-weighted",0,1,0,"")</f>
        <v>1345.1660651391214</v>
      </c>
      <c r="JW6" s="1"/>
      <c r="JX6" s="10">
        <f>_xll.PIAdvCalcDat("\\CEDPI\SEMPRA_MSR1:EDCINV"&amp;JX$2&amp;""&amp;JX$3&amp;"DAYKWH.UNIT1@NET1",Overall!$A$6,Overall!$B$6,"1d","total","time-weighted",0,1,0,"")</f>
        <v>1555.7033373696845</v>
      </c>
      <c r="JY6" s="11">
        <f>_xll.PIAdvCalcDat("\\CEDPI\SEMPRA_MSR1:EDCINV"&amp;JX$2&amp;""&amp;JY$3&amp;"DAYKWH.UNIT1@NET1",Overall!$A$6,Overall!$B$6,"1d","total","time-weighted",0,1,0,"")</f>
        <v>1511.0531845637008</v>
      </c>
      <c r="JZ6" s="11">
        <f>_xll.PIAdvCalcDat("\\CEDPI\SEMPRA_MSR1:EDCINV"&amp;JX$2&amp;""&amp;JZ$3&amp;"DAYKWH.UNIT1@NET1",Overall!$A$6,Overall!$B$6,"1d","total","time-weighted",0,1,0,"")</f>
        <v>1513.85582228472</v>
      </c>
      <c r="KA6" s="12">
        <f>_xll.PIAdvCalcDat("\\CEDPI\SEMPRA_MSR1:EDCINV"&amp;JX$2&amp;""&amp;KA$3&amp;"DAYKWH.UNIT1@NET1",Overall!$A$6,Overall!$B$6,"1d","total","time-weighted",0,1,0,"")</f>
        <v>1546.7715490113433</v>
      </c>
      <c r="KB6" s="1"/>
      <c r="KC6" s="10">
        <f>_xll.PIAdvCalcDat("\\CEDPI\SEMPRA_MSR1:EDCINV"&amp;KC$2&amp;""&amp;KC$3&amp;"DAYKWH.UNIT1@NET1",Overall!$A$6,Overall!$B$6,"1d","total","time-weighted",0,1,0,"")</f>
        <v>1538.7190043020748</v>
      </c>
      <c r="KD6" s="11">
        <f>_xll.PIAdvCalcDat("\\CEDPI\SEMPRA_MSR1:EDCINV"&amp;KC$2&amp;""&amp;KD$3&amp;"DAYKWH.UNIT1@NET1",Overall!$A$6,Overall!$B$6,"1d","total","time-weighted",0,1,0,"")</f>
        <v>1514.0063338606201</v>
      </c>
      <c r="KE6" s="11">
        <f>_xll.PIAdvCalcDat("\\CEDPI\SEMPRA_MSR1:EDCINV"&amp;KC$2&amp;""&amp;KE$3&amp;"DAYKWH.UNIT1@NET1",Overall!$A$6,Overall!$B$6,"1d","total","time-weighted",0,1,0,"")</f>
        <v>1500.387876942759</v>
      </c>
      <c r="KF6" s="12">
        <f>_xll.PIAdvCalcDat("\\CEDPI\SEMPRA_MSR1:EDCINV"&amp;KC$2&amp;""&amp;KF$3&amp;"DAYKWH.UNIT1@NET1",Overall!$A$6,Overall!$B$6,"1d","total","time-weighted",0,1,0,"")</f>
        <v>2323.7371785285486</v>
      </c>
      <c r="KG6" s="1"/>
      <c r="KH6" s="10">
        <f>_xll.PIAdvCalcDat("\\CEDPI\SEMPRA_MSR1:EDCINV"&amp;KH$2&amp;""&amp;KH$3&amp;"DAYKWH.UNIT1@NET1",Overall!$A$6,Overall!$B$6,"1d","total","time-weighted",0,1,0,"")</f>
        <v>1553.4864872679802</v>
      </c>
      <c r="KI6" s="11">
        <f>_xll.PIAdvCalcDat("\\CEDPI\SEMPRA_MSR1:EDCINV"&amp;KH$2&amp;""&amp;KI$3&amp;"DAYKWH.UNIT1@NET1",Overall!$A$6,Overall!$B$6,"1d","total","time-weighted",0,1,0,"")</f>
        <v>1510.9533511806414</v>
      </c>
      <c r="KJ6" s="11">
        <f>_xll.PIAdvCalcDat("\\CEDPI\SEMPRA_MSR1:EDCINV"&amp;KH$2&amp;""&amp;KJ$3&amp;"DAYKWH.UNIT1@NET1",Overall!$A$6,Overall!$B$6,"1d","total","time-weighted",0,1,0,"")</f>
        <v>1513.3594112526114</v>
      </c>
      <c r="KK6" s="12">
        <f>_xll.PIAdvCalcDat("\\CEDPI\SEMPRA_MSR1:EDCINV"&amp;KH$2&amp;""&amp;KK$3&amp;"DAYKWH.UNIT1@NET1",Overall!$A$6,Overall!$B$6,"1d","total","time-weighted",0,1,0,"")</f>
        <v>1553.1941945327458</v>
      </c>
      <c r="KL6" s="1"/>
      <c r="KM6" s="10">
        <f>_xll.PIAdvCalcDat("\\CEDPI\SEMPRA_MSR1:EDCINV"&amp;KM$2&amp;""&amp;KM$3&amp;"DAYKWH.UNIT1@NET1",Overall!$A$6,Overall!$B$6,"1d","total","time-weighted",0,1,0,"")</f>
        <v>1546.2534923188005</v>
      </c>
      <c r="KN6" s="11">
        <f>_xll.PIAdvCalcDat("\\CEDPI\SEMPRA_MSR1:EDCINV"&amp;KM$2&amp;""&amp;KN$3&amp;"DAYKWH.UNIT1@NET1",Overall!$A$6,Overall!$B$6,"1d","total","time-weighted",0,1,0,"")</f>
        <v>1521.0762557623202</v>
      </c>
      <c r="KO6" s="11">
        <f>_xll.PIAdvCalcDat("\\CEDPI\SEMPRA_MSR1:EDCINV"&amp;KM$2&amp;""&amp;KO$3&amp;"DAYKWH.UNIT1@NET1",Overall!$A$6,Overall!$B$6,"1d","total","time-weighted",0,1,0,"")</f>
        <v>1505.1173775556206</v>
      </c>
      <c r="KP6" s="12">
        <f>_xll.PIAdvCalcDat("\\CEDPI\SEMPRA_MSR1:EDCINV"&amp;KM$2&amp;""&amp;KP$3&amp;"DAYKWH.UNIT1@NET1",Overall!$A$6,Overall!$B$6,"1d","total","time-weighted",0,1,0,"")</f>
        <v>1374.3329456671484</v>
      </c>
      <c r="KQ6" s="1"/>
      <c r="KR6" s="10">
        <f>_xll.PIAdvCalcDat("\\CEDPI\SEMPRA_MSR1:EDCINV"&amp;KR$2&amp;""&amp;KR$3&amp;"DAYKWH.UNIT1@NET1",Overall!$A$6,Overall!$B$6,"1d","total","time-weighted",0,1,0,"")</f>
        <v>1562.2752860311059</v>
      </c>
      <c r="KS6" s="11">
        <f>_xll.PIAdvCalcDat("\\CEDPI\SEMPRA_MSR1:EDCINV"&amp;KR$2&amp;""&amp;KS$3&amp;"DAYKWH.UNIT1@NET1",Overall!$A$6,Overall!$B$6,"1d","total","time-weighted",0,1,0,"")</f>
        <v>1518.8287920906118</v>
      </c>
      <c r="KT6" s="11">
        <f>_xll.PIAdvCalcDat("\\CEDPI\SEMPRA_MSR1:EDCINV"&amp;KR$2&amp;""&amp;KT$3&amp;"DAYKWH.UNIT1@NET1",Overall!$A$6,Overall!$B$6,"1d","total","time-weighted",0,1,0,"")</f>
        <v>1542.1925518844105</v>
      </c>
      <c r="KU6" s="12">
        <f>_xll.PIAdvCalcDat("\\CEDPI\SEMPRA_MSR1:EDCINV"&amp;KR$2&amp;""&amp;KU$3&amp;"DAYKWH.UNIT1@NET1",Overall!$A$6,Overall!$B$6,"1d","total","time-weighted",0,1,0,"")</f>
        <v>1582.9058159927897</v>
      </c>
      <c r="KV6" s="1"/>
      <c r="KW6" s="10">
        <f>_xll.PIAdvCalcDat("\\CEDPI\SEMPRA_MSR1:EDCINV"&amp;KW$2&amp;""&amp;KW$3&amp;"DAYKWH.UNIT1@NET1",Overall!$A$6,Overall!$B$6,"1d","total","time-weighted",0,1,0,"")</f>
        <v>1567.2459576493895</v>
      </c>
      <c r="KX6" s="11">
        <f>_xll.PIAdvCalcDat("\\CEDPI\SEMPRA_MSR1:EDCINV"&amp;KW$2&amp;""&amp;KX$3&amp;"DAYKWH.UNIT1@NET1",Overall!$A$6,Overall!$B$6,"1d","total","time-weighted",0,1,0,"")</f>
        <v>1542.194591738813</v>
      </c>
      <c r="KY6" s="11">
        <f>_xll.PIAdvCalcDat("\\CEDPI\SEMPRA_MSR1:EDCINV"&amp;KW$2&amp;""&amp;KY$3&amp;"DAYKWH.UNIT1@NET1",Overall!$A$6,Overall!$B$6,"1d","total","time-weighted",0,1,0,"")</f>
        <v>1431.8205842572454</v>
      </c>
      <c r="KZ6" s="12">
        <f>_xll.PIAdvCalcDat("\\CEDPI\SEMPRA_MSR1:EDCINV"&amp;KW$2&amp;""&amp;KZ$3&amp;"DAYKWH.UNIT1@NET1",Overall!$A$6,Overall!$B$6,"1d","total","time-weighted",0,1,0,"")</f>
        <v>1385.8293591231359</v>
      </c>
      <c r="LA6" s="1"/>
      <c r="LB6" s="10">
        <f>_xll.PIAdvCalcDat("\\CEDPI\SEMPRA_MSR1:EDCINV"&amp;LB$2&amp;""&amp;LB$3&amp;"DAYKWH.UNIT1@NET1",Overall!$A$6,Overall!$B$6,"1d","total","time-weighted",0,1,0,"")</f>
        <v>1559.1894173984581</v>
      </c>
      <c r="LC6" s="11">
        <f>_xll.PIAdvCalcDat("\\CEDPI\SEMPRA_MSR1:EDCINV"&amp;LB$2&amp;""&amp;LC$3&amp;"DAYKWH.UNIT1@NET1",Overall!$A$6,Overall!$B$6,"1d","total","time-weighted",0,1,0,"")</f>
        <v>1518.9494943051607</v>
      </c>
      <c r="LD6" s="11">
        <f>_xll.PIAdvCalcDat("\\CEDPI\SEMPRA_MSR1:EDCINV"&amp;LB$2&amp;""&amp;LD$3&amp;"DAYKWH.UNIT1@NET1",Overall!$A$6,Overall!$B$6,"1d","total","time-weighted",0,1,0,"")</f>
        <v>1527.8703755382401</v>
      </c>
      <c r="LE6" s="12">
        <f>_xll.PIAdvCalcDat("\\CEDPI\SEMPRA_MSR1:EDCINV"&amp;LB$2&amp;""&amp;LE$3&amp;"DAYKWH.UNIT1@NET1",Overall!$A$6,Overall!$B$6,"1d","total","time-weighted",0,1,0,"")</f>
        <v>1574.2147746645815</v>
      </c>
      <c r="LF6" s="1"/>
      <c r="LG6" s="10">
        <f>_xll.PIAdvCalcDat("\\CEDPI\SEMPRA_MSR1:EDCINV"&amp;LG$2&amp;""&amp;LG$3&amp;"DAYKWH.UNIT1@NET1",Overall!$A$6,Overall!$B$6,"1d","total","time-weighted",0,1,0,"")</f>
        <v>1576.6912369751062</v>
      </c>
      <c r="LH6" s="11">
        <f>_xll.PIAdvCalcDat("\\CEDPI\SEMPRA_MSR1:EDCINV"&amp;LG$2&amp;""&amp;LH$3&amp;"DAYKWH.UNIT1@NET1",Overall!$A$6,Overall!$B$6,"1d","total","time-weighted",0,1,0,"")</f>
        <v>1537.5435027617023</v>
      </c>
      <c r="LI6" s="11">
        <f>_xll.PIAdvCalcDat("\\CEDPI\SEMPRA_MSR1:EDCINV"&amp;LG$2&amp;""&amp;LI$3&amp;"DAYKWH.UNIT1@NET1",Overall!$A$6,Overall!$B$6,"1d","total","time-weighted",0,1,0,"")</f>
        <v>1431.165212606631</v>
      </c>
      <c r="LJ6" s="12">
        <f>_xll.PIAdvCalcDat("\\CEDPI\SEMPRA_MSR1:EDCINV"&amp;LG$2&amp;""&amp;LJ$3&amp;"DAYKWH.UNIT1@NET1",Overall!$A$6,Overall!$B$6,"1d","total","time-weighted",0,1,0,"")</f>
        <v>1387.1126833961901</v>
      </c>
      <c r="LK6" s="1"/>
      <c r="LL6" s="10">
        <f>_xll.PIAdvCalcDat("\\CEDPI\SEMPRA_MSR1:EDCINV"&amp;LL$2&amp;""&amp;LL$3&amp;"DAYKWH.UNIT1@NET1",Overall!$A$6,Overall!$B$6,"1d","total","time-weighted",0,1,0,"")</f>
        <v>1465.9545193228375</v>
      </c>
      <c r="LM6" s="11">
        <f>_xll.PIAdvCalcDat("\\CEDPI\SEMPRA_MSR1:EDCINV"&amp;LL$2&amp;""&amp;LM$3&amp;"DAYKWH.UNIT1@NET1",Overall!$A$6,Overall!$B$6,"1d","total","time-weighted",0,1,0,"")</f>
        <v>1357.9399750091641</v>
      </c>
      <c r="LN6" s="11">
        <f>_xll.PIAdvCalcDat("\\CEDPI\SEMPRA_MSR1:EDCINV"&amp;LL$2&amp;""&amp;LN$3&amp;"DAYKWH.UNIT1@NET1",Overall!$A$6,Overall!$B$6,"1d","total","time-weighted",0,1,0,"")</f>
        <v>1455.8816024206908</v>
      </c>
      <c r="LO6" s="12">
        <f>_xll.PIAdvCalcDat("\\CEDPI\SEMPRA_MSR1:EDCINV"&amp;LL$2&amp;""&amp;LO$3&amp;"DAYKWH.UNIT1@NET1",Overall!$A$6,Overall!$B$6,"1d","total","time-weighted",0,1,0,"")</f>
        <v>1420.5417820260054</v>
      </c>
      <c r="LP6" s="1"/>
      <c r="LQ6" s="10">
        <f>_xll.PIAdvCalcDat("\\CEDPI\SEMPRA_MSR1:EDCINV"&amp;LQ$2&amp;""&amp;LQ$3&amp;"DAYKWH.UNIT1@NET1",Overall!$A$6,Overall!$B$6,"1d","total","time-weighted",0,1,0,"")</f>
        <v>1446.9173321958365</v>
      </c>
      <c r="LR6" s="11">
        <f>_xll.PIAdvCalcDat("\\CEDPI\SEMPRA_MSR1:EDCINV"&amp;LQ$2&amp;""&amp;LR$3&amp;"DAYKWH.UNIT1@NET1",Overall!$A$6,Overall!$B$6,"1d","total","time-weighted",0,1,0,"")</f>
        <v>1481.6176102176239</v>
      </c>
      <c r="LS6" s="11">
        <f>_xll.PIAdvCalcDat("\\CEDPI\SEMPRA_MSR1:EDCINV"&amp;LQ$2&amp;""&amp;LS$3&amp;"DAYKWH.UNIT1@NET1",Overall!$A$6,Overall!$B$6,"1d","total","time-weighted",0,1,0,"")</f>
        <v>1324.845290164074</v>
      </c>
      <c r="LT6" s="12">
        <f>_xll.PIAdvCalcDat("\\CEDPI\SEMPRA_MSR1:EDCINV"&amp;LQ$2&amp;""&amp;LT$3&amp;"DAYKWH.UNIT1@NET1",Overall!$A$6,Overall!$B$6,"1d","total","time-weighted",0,1,0,"")</f>
        <v>1485.4247860668377</v>
      </c>
      <c r="LU6" s="1"/>
      <c r="LV6" s="10">
        <f>_xll.PIAdvCalcDat("\\CEDPI\SEMPRA_MSR1:EDCINV"&amp;LV$2&amp;""&amp;LV$3&amp;"DAYKWH.UNIT1@NET1",Overall!$A$6,Overall!$B$6,"1d","total","time-weighted",0,1,0,"")</f>
        <v>1316.2145797498747</v>
      </c>
      <c r="LW6" s="11">
        <f>_xll.PIAdvCalcDat("\\CEDPI\SEMPRA_MSR1:EDCINV"&amp;LV$2&amp;""&amp;LW$3&amp;"DAYKWH.UNIT1@NET1",Overall!$A$6,Overall!$B$6,"1d","total","time-weighted",0,1,0,"")</f>
        <v>1497.2164541829941</v>
      </c>
      <c r="LX6" s="11">
        <f>_xll.PIAdvCalcDat("\\CEDPI\SEMPRA_MSR1:EDCINV"&amp;LV$2&amp;""&amp;LX$3&amp;"DAYKWH.UNIT1@NET1",Overall!$A$6,Overall!$B$6,"1d","total","time-weighted",0,1,0,"")</f>
        <v>1331.6805858246573</v>
      </c>
      <c r="LY6" s="12">
        <f>_xll.PIAdvCalcDat("\\CEDPI\SEMPRA_MSR1:EDCINV"&amp;LV$2&amp;""&amp;LY$3&amp;"DAYKWH.UNIT1@NET1",Overall!$A$6,Overall!$B$6,"1d","total","time-weighted",0,1,0,"")</f>
        <v>1492.9817357156492</v>
      </c>
      <c r="LZ6" s="1"/>
      <c r="MA6" s="10">
        <f>_xll.PIAdvCalcDat("\\CEDPI\SEMPRA_MSR1:EDCINV"&amp;MA$2&amp;""&amp;MA$3&amp;"DAYKWH.UNIT1@NET1",Overall!$A$6,Overall!$B$6,"1d","total","time-weighted",0,1,0,"")</f>
        <v>1479.2993416208014</v>
      </c>
      <c r="MB6" s="11">
        <f>_xll.PIAdvCalcDat("\\CEDPI\SEMPRA_MSR1:EDCINV"&amp;MA$2&amp;""&amp;MB$3&amp;"DAYKWH.UNIT1@NET1",Overall!$A$6,Overall!$B$6,"1d","total","time-weighted",0,1,0,"")</f>
        <v>1335.5058438238805</v>
      </c>
      <c r="MC6" s="11">
        <f>_xll.PIAdvCalcDat("\\CEDPI\SEMPRA_MSR1:EDCINV"&amp;MA$2&amp;""&amp;MC$3&amp;"DAYKWH.UNIT1@NET1",Overall!$A$6,Overall!$B$6,"1d","total","time-weighted",0,1,0,"")</f>
        <v>1474.2210511977028</v>
      </c>
      <c r="MD6" s="12">
        <f>_xll.PIAdvCalcDat("\\CEDPI\SEMPRA_MSR1:EDCINV"&amp;MA$2&amp;""&amp;MD$3&amp;"DAYKWH.UNIT1@NET1",Overall!$A$6,Overall!$B$6,"1d","total","time-weighted",0,1,0,"")</f>
        <v>1503.8017265745832</v>
      </c>
      <c r="ME6" s="1"/>
      <c r="MF6" s="10">
        <f>_xll.PIAdvCalcDat("\\CEDPI\SEMPRA_MSR1:EDCINV"&amp;MF$2&amp;""&amp;MF$3&amp;"DAYKWH.UNIT1@NET1",Overall!$A$6,Overall!$B$6,"1d","total","time-weighted",0,1,0,"")</f>
        <v>1485.7917087582398</v>
      </c>
      <c r="MG6" s="11">
        <f>_xll.PIAdvCalcDat("\\CEDPI\SEMPRA_MSR1:EDCINV"&amp;MF$2&amp;""&amp;MG$3&amp;"DAYKWH.UNIT1@NET1",Overall!$A$6,Overall!$B$6,"1d","total","time-weighted",0,1,0,"")</f>
        <v>1494.715685785668</v>
      </c>
      <c r="MH6" s="11">
        <f>_xll.PIAdvCalcDat("\\CEDPI\SEMPRA_MSR1:EDCINV"&amp;MF$2&amp;""&amp;MH$3&amp;"DAYKWH.UNIT1@NET1",Overall!$A$6,Overall!$B$6,"1d","total","time-weighted",0,1,0,"")</f>
        <v>1342.4050472559995</v>
      </c>
      <c r="MI6" s="12">
        <f>_xll.PIAdvCalcDat("\\CEDPI\SEMPRA_MSR1:EDCINV"&amp;MF$2&amp;""&amp;MI$3&amp;"DAYKWH.UNIT1@NET1",Overall!$A$6,Overall!$B$6,"1d","total","time-weighted",0,1,0,"")</f>
        <v>1492.2841145072573</v>
      </c>
      <c r="MJ6" s="1"/>
      <c r="MK6" s="10">
        <f>_xll.PIAdvCalcDat("\\CEDPI\SEMPRA_MSR1:EDCINV"&amp;MK$2&amp;""&amp;MK$3&amp;"DAYKWH.UNIT1@NET1",Overall!$A$6,Overall!$B$6,"1d","total","time-weighted",0,1,0,"")</f>
        <v>1330.3559696056523</v>
      </c>
      <c r="ML6" s="11">
        <f>_xll.PIAdvCalcDat("\\CEDPI\SEMPRA_MSR1:EDCINV"&amp;MK$2&amp;""&amp;ML$3&amp;"DAYKWH.UNIT1@NET1",Overall!$A$6,Overall!$B$6,"1d","total","time-weighted",0,1,0,"")</f>
        <v>1492.4023110067772</v>
      </c>
      <c r="MM6" s="11">
        <f>_xll.PIAdvCalcDat("\\CEDPI\SEMPRA_MSR1:EDCINV"&amp;MK$2&amp;""&amp;MM$3&amp;"DAYKWH.UNIT1@NET1",Overall!$A$6,Overall!$B$6,"1d","total","time-weighted",0,1,0,"")</f>
        <v>1334.3815318787235</v>
      </c>
      <c r="MN6" s="12">
        <f>_xll.PIAdvCalcDat("\\CEDPI\SEMPRA_MSR1:EDCINV"&amp;MK$2&amp;""&amp;MN$3&amp;"DAYKWH.UNIT1@NET1",Overall!$A$6,Overall!$B$6,"1d","total","time-weighted",0,1,0,"")</f>
        <v>1499.9288734033021</v>
      </c>
      <c r="MO6" s="1"/>
      <c r="MP6" s="10">
        <f>_xll.PIAdvCalcDat("\\CEDPI\SEMPRA_MSR1:EDCINV"&amp;MP$2&amp;""&amp;MP$3&amp;"DAYKWH.UNIT1@NET1",Overall!$A$6,Overall!$B$6,"1d","total","time-weighted",0,1,0,"")</f>
        <v>1578.9702654217424</v>
      </c>
      <c r="MQ6" s="11">
        <f>_xll.PIAdvCalcDat("\\CEDPI\SEMPRA_MSR1:EDCINV"&amp;MP$2&amp;""&amp;MQ$3&amp;"DAYKWH.UNIT1@NET1",Overall!$A$6,Overall!$B$6,"1d","total","time-weighted",0,1,0,"")</f>
        <v>1587.2253614952194</v>
      </c>
      <c r="MR6" s="11">
        <f>_xll.PIAdvCalcDat("\\CEDPI\SEMPRA_MSR1:EDCINV"&amp;MP$2&amp;""&amp;MR$3&amp;"DAYKWH.UNIT1@NET1",Overall!$A$6,Overall!$B$6,"1d","total","time-weighted",0,1,0,"")</f>
        <v>1565.8923532470819</v>
      </c>
      <c r="MS6" s="12">
        <f>_xll.PIAdvCalcDat("\\CEDPI\SEMPRA_MSR1:EDCINV"&amp;MP$2&amp;""&amp;MS$3&amp;"DAYKWH.UNIT1@NET1",Overall!$A$6,Overall!$B$6,"1d","total","time-weighted",0,1,0,"")</f>
        <v>1601.2964151969113</v>
      </c>
      <c r="MT6" s="1"/>
      <c r="MU6" s="10">
        <f>_xll.PIAdvCalcDat("\\CEDPI\SEMPRA_MSR1:EDCINV"&amp;MU$2&amp;""&amp;MU$3&amp;"DAYKWH.UNIT1@NET1",Overall!$A$6,Overall!$B$6,"1d","total","time-weighted",0,1,0,"")</f>
        <v>1359.9237655909828</v>
      </c>
      <c r="MV6" s="11">
        <f>_xll.PIAdvCalcDat("\\CEDPI\SEMPRA_MSR1:EDCINV"&amp;MU$2&amp;""&amp;MV$3&amp;"DAYKWH.UNIT1@NET1",Overall!$A$6,Overall!$B$6,"1d","total","time-weighted",0,1,0,"")</f>
        <v>1512.2392229463796</v>
      </c>
      <c r="MW6" s="11">
        <f>_xll.PIAdvCalcDat("\\CEDPI\SEMPRA_MSR1:EDCINV"&amp;MU$2&amp;""&amp;MW$3&amp;"DAYKWH.UNIT1@NET1",Overall!$A$6,Overall!$B$6,"1d","total","time-weighted",0,1,0,"")</f>
        <v>1342.3872288026546</v>
      </c>
      <c r="MX6" s="12">
        <f>_xll.PIAdvCalcDat("\\CEDPI\SEMPRA_MSR1:EDCINV"&amp;MU$2&amp;""&amp;MX$3&amp;"DAYKWH.UNIT1@NET1",Overall!$A$6,Overall!$B$6,"1d","total","time-weighted",0,1,0,"")</f>
        <v>1504.0970432992494</v>
      </c>
      <c r="MY6" s="1"/>
      <c r="MZ6" s="10">
        <f>_xll.PIAdvCalcDat("\\CEDPI\SEMPRA_MSR1:EDCINV"&amp;MZ$2&amp;""&amp;MZ$3&amp;"DAYKWH.UNIT1@NET1",Overall!$A$6,Overall!$B$6,"1d","total","time-weighted",0,1,0,"")</f>
        <v>1337.7090693098796</v>
      </c>
      <c r="NA6" s="11">
        <f>_xll.PIAdvCalcDat("\\CEDPI\SEMPRA_MSR1:EDCINV"&amp;MZ$2&amp;""&amp;NA$3&amp;"DAYKWH.UNIT1@NET1",Overall!$A$6,Overall!$B$6,"1d","total","time-weighted",0,1,0,"")</f>
        <v>1530.3213221368778</v>
      </c>
      <c r="NB6" s="11">
        <f>_xll.PIAdvCalcDat("\\CEDPI\SEMPRA_MSR1:EDCINV"&amp;MZ$2&amp;""&amp;NB$3&amp;"DAYKWH.UNIT1@NET1",Overall!$A$6,Overall!$B$6,"1d","total","time-weighted",0,1,0,"")</f>
        <v>1345.7713005133462</v>
      </c>
      <c r="NC6" s="12">
        <f>_xll.PIAdvCalcDat("\\CEDPI\SEMPRA_MSR1:EDCINV"&amp;MZ$2&amp;""&amp;NC$3&amp;"DAYKWH.UNIT1@NET1",Overall!$A$6,Overall!$B$6,"1d","total","time-weighted",0,1,0,"")</f>
        <v>1509.8188165750275</v>
      </c>
      <c r="ND6" s="1"/>
      <c r="NE6" s="10">
        <f>_xll.PIAdvCalcDat("\\CEDPI\SEMPRA_MSR1:EDCINV"&amp;NE$2&amp;""&amp;NE$3&amp;"DAYKWH.UNIT1@NET1",Overall!$A$6,Overall!$B$6,"1d","total","time-weighted",0,1,0,"")</f>
        <v>1589.6325987696048</v>
      </c>
      <c r="NF6" s="11">
        <f>_xll.PIAdvCalcDat("\\CEDPI\SEMPRA_MSR1:EDCINV"&amp;NE$2&amp;""&amp;NF$3&amp;"DAYKWH.UNIT1@NET1",Overall!$A$6,Overall!$B$6,"1d","total","time-weighted",0,1,0,"")</f>
        <v>1573.3561497804592</v>
      </c>
      <c r="NG6" s="11">
        <f>_xll.PIAdvCalcDat("\\CEDPI\SEMPRA_MSR1:EDCINV"&amp;NE$2&amp;""&amp;NG$3&amp;"DAYKWH.UNIT1@NET1",Overall!$A$6,Overall!$B$6,"1d","total","time-weighted",0,1,0,"")</f>
        <v>1568.8189667319034</v>
      </c>
      <c r="NH6" s="12">
        <f>_xll.PIAdvCalcDat("\\CEDPI\SEMPRA_MSR1:EDCINV"&amp;NE$2&amp;""&amp;NH$3&amp;"DAYKWH.UNIT1@NET1",Overall!$A$6,Overall!$B$6,"1d","total","time-weighted",0,1,0,"")</f>
        <v>1588.5813847261809</v>
      </c>
      <c r="NI6" s="1"/>
      <c r="NJ6" s="10">
        <f>_xll.PIAdvCalcDat("\\CEDPI\SEMPRA_MSR1:EDCINV"&amp;NJ$2&amp;""&amp;NJ$3&amp;"DAYKWH.UNIT1@NET1",Overall!$A$6,Overall!$B$6,"1d","total","time-weighted",0,1,0,"")</f>
        <v>1340.8357188585223</v>
      </c>
      <c r="NK6" s="11">
        <f>_xll.PIAdvCalcDat("\\CEDPI\SEMPRA_MSR1:EDCINV"&amp;NJ$2&amp;""&amp;NK$3&amp;"DAYKWH.UNIT1@NET1",Overall!$A$6,Overall!$B$6,"1d","total","time-weighted",0,1,0,"")</f>
        <v>1515.9068535210151</v>
      </c>
      <c r="NL6" s="11">
        <f>_xll.PIAdvCalcDat("\\CEDPI\SEMPRA_MSR1:EDCINV"&amp;NJ$2&amp;""&amp;NL$3&amp;"DAYKWH.UNIT1@NET1",Overall!$A$6,Overall!$B$6,"1d","total","time-weighted",0,1,0,"")</f>
        <v>1338.4600779852121</v>
      </c>
      <c r="NM6" s="12">
        <f>_xll.PIAdvCalcDat("\\CEDPI\SEMPRA_MSR1:EDCINV"&amp;NJ$2&amp;""&amp;NM$3&amp;"DAYKWH.UNIT1@NET1",Overall!$A$6,Overall!$B$6,"1d","total","time-weighted",0,1,0,"")</f>
        <v>1515.6275680875249</v>
      </c>
      <c r="NN6" s="1"/>
      <c r="NO6" s="10">
        <f>_xll.PIAdvCalcDat("\\CEDPI\SEMPRA_MSR1:EDCINV"&amp;NO$2&amp;""&amp;NO$3&amp;"DAYKWH.UNIT1@NET1",Overall!$A$6,Overall!$B$6,"1d","total","time-weighted",0,1,0,"")</f>
        <v>1371.6112511658544</v>
      </c>
      <c r="NP6" s="11">
        <f>_xll.PIAdvCalcDat("\\CEDPI\SEMPRA_MSR1:EDCINV"&amp;NO$2&amp;""&amp;NP$3&amp;"DAYKWH.UNIT1@NET1",Overall!$A$6,Overall!$B$6,"1d","total","time-weighted",0,1,0,"")</f>
        <v>1527.6730922762492</v>
      </c>
      <c r="NQ6" s="11">
        <f>_xll.PIAdvCalcDat("\\CEDPI\SEMPRA_MSR1:EDCINV"&amp;NO$2&amp;""&amp;NQ$3&amp;"DAYKWH.UNIT1@NET1",Overall!$A$6,Overall!$B$6,"1d","total","time-weighted",0,1,0,"")</f>
        <v>1364.9944519385074</v>
      </c>
      <c r="NR6" s="12">
        <f>_xll.PIAdvCalcDat("\\CEDPI\SEMPRA_MSR1:EDCINV"&amp;NO$2&amp;""&amp;NR$3&amp;"DAYKWH.UNIT1@NET1",Overall!$A$6,Overall!$B$6,"1d","total","time-weighted",0,1,0,"")</f>
        <v>1521.9570654168426</v>
      </c>
      <c r="NS6" s="1"/>
      <c r="NT6" s="10">
        <f>_xll.PIAdvCalcDat("\\CEDPI\SEMPRA_MSR1:EDCINV"&amp;NT$2&amp;""&amp;NT$3&amp;"DAYKWH.UNIT1@NET1",Overall!$A$6,Overall!$B$6,"1d","total","time-weighted",0,1,0,"")</f>
        <v>1617.7106006637371</v>
      </c>
      <c r="NU6" s="11">
        <f>_xll.PIAdvCalcDat("\\CEDPI\SEMPRA_MSR1:EDCINV"&amp;NT$2&amp;""&amp;NU$3&amp;"DAYKWH.UNIT1@NET1",Overall!$A$6,Overall!$B$6,"1d","total","time-weighted",0,1,0,"")</f>
        <v>1610.0686142499515</v>
      </c>
      <c r="NV6" s="11">
        <f>_xll.PIAdvCalcDat("\\CEDPI\SEMPRA_MSR1:EDCINV"&amp;NT$2&amp;""&amp;NV$3&amp;"DAYKWH.UNIT1@NET1",Overall!$A$6,Overall!$B$6,"1d","total","time-weighted",0,1,0,"")</f>
        <v>1618.7914409934478</v>
      </c>
      <c r="NW6" s="12">
        <f>_xll.PIAdvCalcDat("\\CEDPI\SEMPRA_MSR1:EDCINV"&amp;NT$2&amp;""&amp;NW$3&amp;"DAYKWH.UNIT1@NET1",Overall!$A$6,Overall!$B$6,"1d","total","time-weighted",0,1,0,"")</f>
        <v>1616.7669773581001</v>
      </c>
      <c r="NX6" s="1"/>
      <c r="NY6" s="10">
        <f>_xll.PIAdvCalcDat("\\CEDPI\SEMPRA_MSR1:EDCINV"&amp;NY$2&amp;""&amp;NY$3&amp;"DAYKWH.UNIT1@NET1",Overall!$A$6,Overall!$B$6,"1d","total","time-weighted",0,1,0,"")</f>
        <v>1608.3081758913302</v>
      </c>
      <c r="NZ6" s="11">
        <f>_xll.PIAdvCalcDat("\\CEDPI\SEMPRA_MSR1:EDCINV"&amp;NY$2&amp;""&amp;NZ$3&amp;"DAYKWH.UNIT1@NET1",Overall!$A$6,Overall!$B$6,"1d","total","time-weighted",0,1,0,"")</f>
        <v>1623.2222600978873</v>
      </c>
      <c r="OA6" s="11">
        <f>_xll.PIAdvCalcDat("\\CEDPI\SEMPRA_MSR1:EDCINV"&amp;NY$2&amp;""&amp;OA$3&amp;"DAYKWH.UNIT1@NET1",Overall!$A$6,Overall!$B$6,"1d","total","time-weighted",0,1,0,"")</f>
        <v>1595.4907234512591</v>
      </c>
      <c r="OB6" s="12">
        <f>_xll.PIAdvCalcDat("\\CEDPI\SEMPRA_MSR1:EDCINV"&amp;NY$2&amp;""&amp;OB$3&amp;"DAYKWH.UNIT1@NET1",Overall!$A$6,Overall!$B$6,"1d","total","time-weighted",0,1,0,"")</f>
        <v>1591.6934961908607</v>
      </c>
      <c r="OC6" s="1"/>
      <c r="OD6" s="10">
        <f>_xll.PIAdvCalcDat("\\CEDPI\SEMPRA_MSR1:EDCINV"&amp;OD$2&amp;""&amp;OD$3&amp;"DAYKWH.UNIT1@NET1",Overall!$A$6,Overall!$B$6,"1d","total","time-weighted",0,1,0,"")</f>
        <v>1606.9207208558066</v>
      </c>
      <c r="OE6" s="11">
        <f>_xll.PIAdvCalcDat("\\CEDPI\SEMPRA_MSR1:EDCINV"&amp;OD$2&amp;""&amp;OE$3&amp;"DAYKWH.UNIT1@NET1",Overall!$A$6,Overall!$B$6,"1d","total","time-weighted",0,1,0,"")</f>
        <v>1614.1994338765464</v>
      </c>
      <c r="OF6" s="11">
        <f>_xll.PIAdvCalcDat("\\CEDPI\SEMPRA_MSR1:EDCINV"&amp;OD$2&amp;""&amp;OF$3&amp;"DAYKWH.UNIT1@NET1",Overall!$A$6,Overall!$B$6,"1d","total","time-weighted",0,1,0,"")</f>
        <v>1606.000968735962</v>
      </c>
      <c r="OG6" s="12">
        <f>_xll.PIAdvCalcDat("\\CEDPI\SEMPRA_MSR1:EDCINV"&amp;OD$2&amp;""&amp;OG$3&amp;"DAYKWH.UNIT1@NET1",Overall!$A$6,Overall!$B$6,"1d","total","time-weighted",0,1,0,"")</f>
        <v>1612.9056234423699</v>
      </c>
      <c r="OH6" s="1"/>
      <c r="OI6" s="10">
        <f>_xll.PIAdvCalcDat("\\CEDPI\SEMPRA_MSR1:EDCINV"&amp;OI$2&amp;""&amp;OI$3&amp;"DAYKWH.UNIT1@NET1",Overall!$A$6,Overall!$B$6,"1d","total","time-weighted",0,1,0,"")</f>
        <v>1602.6856459805063</v>
      </c>
      <c r="OJ6" s="11">
        <f>_xll.PIAdvCalcDat("\\CEDPI\SEMPRA_MSR1:EDCINV"&amp;OI$2&amp;""&amp;OJ$3&amp;"DAYKWH.UNIT1@NET1",Overall!$A$6,Overall!$B$6,"1d","total","time-weighted",0,1,0,"")</f>
        <v>1611.4500103638313</v>
      </c>
      <c r="OK6" s="11">
        <f>_xll.PIAdvCalcDat("\\CEDPI\SEMPRA_MSR1:EDCINV"&amp;OI$2&amp;""&amp;OK$3&amp;"DAYKWH.UNIT1@NET1",Overall!$A$6,Overall!$B$6,"1d","total","time-weighted",0,1,0,"")</f>
        <v>1584.5015204320405</v>
      </c>
      <c r="OL6" s="12">
        <f>_xll.PIAdvCalcDat("\\CEDPI\SEMPRA_MSR1:EDCINV"&amp;OI$2&amp;""&amp;OL$3&amp;"DAYKWH.UNIT1@NET1",Overall!$A$6,Overall!$B$6,"1d","total","time-weighted",0,1,0,"")</f>
        <v>1573.8415446808606</v>
      </c>
      <c r="OM6" s="1"/>
      <c r="ON6" s="10">
        <f>_xll.PIAdvCalcDat("\\CEDPI\SEMPRA_MSR1:EDCINV"&amp;ON$2&amp;""&amp;ON$3&amp;"DAYKWH.UNIT1@NET1",Overall!$A$6,Overall!$B$6,"1d","total","time-weighted",0,1,0,"")</f>
        <v>1573.9269894298386</v>
      </c>
      <c r="OO6" s="11">
        <f>_xll.PIAdvCalcDat("\\CEDPI\SEMPRA_MSR1:EDCINV"&amp;ON$2&amp;""&amp;OO$3&amp;"DAYKWH.UNIT1@NET1",Overall!$A$6,Overall!$B$6,"1d","total","time-weighted",0,1,0,"")</f>
        <v>1581.4666866265604</v>
      </c>
      <c r="OP6" s="11">
        <f>_xll.PIAdvCalcDat("\\CEDPI\SEMPRA_MSR1:EDCINV"&amp;ON$2&amp;""&amp;OP$3&amp;"DAYKWH.UNIT1@NET1",Overall!$A$6,Overall!$B$6,"1d","total","time-weighted",0,1,0,"")</f>
        <v>1588.8427238319505</v>
      </c>
      <c r="OQ6" s="12">
        <f>_xll.PIAdvCalcDat("\\CEDPI\SEMPRA_MSR1:EDCINV"&amp;ON$2&amp;""&amp;OQ$3&amp;"DAYKWH.UNIT1@NET1",Overall!$A$6,Overall!$B$6,"1d","total","time-weighted",0,1,0,"")</f>
        <v>1588.8034954102388</v>
      </c>
      <c r="OR6" s="1"/>
      <c r="OS6" s="10">
        <f>_xll.PIAdvCalcDat("\\CEDPI\SEMPRA_MSR1:EDCINV"&amp;OS$2&amp;""&amp;OS$3&amp;"DAYKWH.UNIT1@NET1",Overall!$A$6,Overall!$B$6,"1d","total","time-weighted",0,1,0,"")</f>
        <v>1584.9158786492583</v>
      </c>
      <c r="OT6" s="11">
        <f>_xll.PIAdvCalcDat("\\CEDPI\SEMPRA_MSR1:EDCINV"&amp;OS$2&amp;""&amp;OT$3&amp;"DAYKWH.UNIT1@NET1",Overall!$A$6,Overall!$B$6,"1d","total","time-weighted",0,1,0,"")</f>
        <v>1612.2923805511143</v>
      </c>
      <c r="OU6" s="11">
        <f>_xll.PIAdvCalcDat("\\CEDPI\SEMPRA_MSR1:EDCINV"&amp;OS$2&amp;""&amp;OU$3&amp;"DAYKWH.UNIT1@NET1",Overall!$A$6,Overall!$B$6,"1d","total","time-weighted",0,1,0,"")</f>
        <v>1591.5913335018777</v>
      </c>
      <c r="OV6" s="12">
        <f>_xll.PIAdvCalcDat("\\CEDPI\SEMPRA_MSR1:EDCINV"&amp;OS$2&amp;""&amp;OV$3&amp;"DAYKWH.UNIT1@NET1",Overall!$A$6,Overall!$B$6,"1d","total","time-weighted",0,1,0,"")</f>
        <v>1599.7127774147637</v>
      </c>
      <c r="OW6" s="1"/>
      <c r="OX6" s="10">
        <f>_xll.PIAdvCalcDat("\\CEDPI\SEMPRA_MSR1:EDCINV"&amp;OX$2&amp;""&amp;OX$3&amp;"DAYKWH.UNIT1@NET1",Overall!$A$6,Overall!$B$6,"1d","total","time-weighted",0,1,0,"")</f>
        <v>1580.6209328724576</v>
      </c>
      <c r="OY6" s="11">
        <f>_xll.PIAdvCalcDat("\\CEDPI\SEMPRA_MSR1:EDCINV"&amp;OX$2&amp;""&amp;OY$3&amp;"DAYKWH.UNIT1@NET1",Overall!$A$6,Overall!$B$6,"1d","total","time-weighted",0,1,0,"")</f>
        <v>1575.2545457995857</v>
      </c>
      <c r="OZ6" s="11">
        <f>_xll.PIAdvCalcDat("\\CEDPI\SEMPRA_MSR1:EDCINV"&amp;OX$2&amp;""&amp;OZ$3&amp;"DAYKWH.UNIT1@NET1",Overall!$A$6,Overall!$B$6,"1d","total","time-weighted",0,1,0,"")</f>
        <v>1591.9082749151532</v>
      </c>
      <c r="PA6" s="12">
        <f>_xll.PIAdvCalcDat("\\CEDPI\SEMPRA_MSR1:EDCINV"&amp;OX$2&amp;""&amp;PA$3&amp;"DAYKWH.UNIT1@NET1",Overall!$A$6,Overall!$B$6,"1d","total","time-weighted",0,1,0,"")</f>
        <v>1574.4841908141173</v>
      </c>
      <c r="PB6" s="1"/>
      <c r="PC6" s="10">
        <f>_xll.PIAdvCalcDat("\\CEDPI\SEMPRA_MSR1:EDCINV"&amp;PC$2&amp;""&amp;PC$3&amp;"DAYKWH.UNIT1@NET1",Overall!$A$6,Overall!$B$6,"1d","total","time-weighted",0,1,0,"")</f>
        <v>1582.803865078939</v>
      </c>
      <c r="PD6" s="11">
        <f>_xll.PIAdvCalcDat("\\CEDPI\SEMPRA_MSR1:EDCINV"&amp;PC$2&amp;""&amp;PD$3&amp;"DAYKWH.UNIT1@NET1",Overall!$A$6,Overall!$B$6,"1d","total","time-weighted",0,1,0,"")</f>
        <v>1579.4720773112297</v>
      </c>
      <c r="PE6" s="11">
        <f>_xll.PIAdvCalcDat("\\CEDPI\SEMPRA_MSR1:EDCINV"&amp;PC$2&amp;""&amp;PE$3&amp;"DAYKWH.UNIT1@NET1",Overall!$A$6,Overall!$B$6,"1d","total","time-weighted",0,1,0,"")</f>
        <v>1583.4263028012206</v>
      </c>
      <c r="PF6" s="12">
        <f>_xll.PIAdvCalcDat("\\CEDPI\SEMPRA_MSR1:EDCINV"&amp;PC$2&amp;""&amp;PF$3&amp;"DAYKWH.UNIT1@NET1",Overall!$A$6,Overall!$B$6,"1d","total","time-weighted",0,1,0,"")</f>
        <v>1584.3612808092685</v>
      </c>
      <c r="PG6" s="1"/>
      <c r="PH6" s="10">
        <f>_xll.PIAdvCalcDat("\\CEDPI\SEMPRA_MSR1:EDCINV"&amp;PH$2&amp;""&amp;PH$3&amp;"DAYKWH.UNIT1@NET1",Overall!$A$6,Overall!$B$6,"1d","total","time-weighted",0,1,0,"")</f>
        <v>1562.1921329176023</v>
      </c>
      <c r="PI6" s="11">
        <f>_xll.PIAdvCalcDat("\\CEDPI\SEMPRA_MSR1:EDCINV"&amp;PH$2&amp;""&amp;PI$3&amp;"DAYKWH.UNIT1@NET1",Overall!$A$6,Overall!$B$6,"1d","total","time-weighted",0,1,0,"")</f>
        <v>1563.4650064366504</v>
      </c>
      <c r="PJ6" s="11">
        <f>_xll.PIAdvCalcDat("\\CEDPI\SEMPRA_MSR1:EDCINV"&amp;PH$2&amp;""&amp;PJ$3&amp;"DAYKWH.UNIT1@NET1",Overall!$A$6,Overall!$B$6,"1d","total","time-weighted",0,1,0,"")</f>
        <v>1565.2590639129346</v>
      </c>
      <c r="PK6" s="12">
        <f>_xll.PIAdvCalcDat("\\CEDPI\SEMPRA_MSR1:EDCINV"&amp;PH$2&amp;""&amp;PK$3&amp;"DAYKWH.UNIT1@NET1",Overall!$A$6,Overall!$B$6,"1d","total","time-weighted",0,1,0,"")</f>
        <v>1578.2995105338632</v>
      </c>
    </row>
    <row r="7" spans="1:427" ht="24.75" customHeight="1" x14ac:dyDescent="0.25">
      <c r="A7" s="8">
        <v>42586</v>
      </c>
      <c r="B7" s="8">
        <v>42587</v>
      </c>
      <c r="C7" s="16">
        <v>7.2486125240325929</v>
      </c>
      <c r="D7" s="7">
        <f>_xll.PIAdvCalcDat("\\CEDPI\SEMPRA_MSR1:EDCINV"&amp;$D$2&amp;""&amp;D$3&amp;"DAYKWH.UNIT1@NET1",Overall!$A$7,Overall!$B$7,"1d","total","time-weighted",0,1,0,"")</f>
        <v>1736.8523591916412</v>
      </c>
      <c r="E7" s="9">
        <f>_xll.PIAdvCalcDat("\\CEDPI\SEMPRA_MSR1:EDCINV"&amp;$D$2&amp;""&amp;E$3&amp;"DAYKWH.UNIT1@NET1",Overall!$A$7,Overall!$B$7,"1d","total","time-weighted",0,1,0,"")</f>
        <v>1715.4143576720323</v>
      </c>
      <c r="F7" s="9">
        <f>_xll.PIAdvCalcDat("\\CEDPI\SEMPRA_MSR1:EDCINV"&amp;$D$2&amp;""&amp;F$3&amp;"DAYKWH.UNIT1@NET1",Overall!$A$7,Overall!$B$7,"1d","total","time-weighted",0,1,0,"")</f>
        <v>1731.0603428023167</v>
      </c>
      <c r="G7" s="9">
        <f>_xll.PIAdvCalcDat("\\CEDPI\SEMPRA_MSR1:EDCINV"&amp;$D$2&amp;""&amp;G$3&amp;"DAYKWH.UNIT1@NET1",Overall!$A$7,Overall!$B$7,"1d","total","time-weighted",0,1,0,"")</f>
        <v>1799.1334346637827</v>
      </c>
      <c r="H7" s="7"/>
      <c r="I7" s="10">
        <f>_xll.PIAdvCalcDat("\\CEDPI\SEMPRA_MSR1:EDCINV"&amp;I$2&amp;""&amp;I$3&amp;"DAYKWH.UNIT1@NET1",Overall!$A$7,Overall!$B$7,"1d","total","time-weighted",0,1,0,"")</f>
        <v>1752.7369169317258</v>
      </c>
      <c r="J7" s="11">
        <f>_xll.PIAdvCalcDat("\\CEDPI\SEMPRA_MSR1:EDCINV"&amp;I$2&amp;""&amp;J$3&amp;"DAYKWH.UNIT1@NET1",Overall!$A$7,Overall!$B$7,"1d","total","time-weighted",0,1,0,"")</f>
        <v>1705.1109147031123</v>
      </c>
      <c r="K7" s="11">
        <f>_xll.PIAdvCalcDat("\\CEDPI\SEMPRA_MSR1:EDCINV"&amp;I$2&amp;""&amp;K$3&amp;"DAYKWH.UNIT1@NET1",Overall!$A$7,Overall!$B$7,"1d","total","time-weighted",0,1,0,"")</f>
        <v>1708.4379803315226</v>
      </c>
      <c r="L7" s="12">
        <f>_xll.PIAdvCalcDat("\\CEDPI\SEMPRA_MSR1:EDCINV"&amp;I$2&amp;""&amp;L$3&amp;"DAYKWH.UNIT1@NET1",Overall!$A$7,Overall!$B$7,"1d","total","time-weighted",0,1,0,"")</f>
        <v>1771.0724580672759</v>
      </c>
      <c r="M7" s="1"/>
      <c r="N7" s="10">
        <f>_xll.PIAdvCalcDat("\\CEDPI\SEMPRA_MSR1:EDCINV"&amp;N$2&amp;""&amp;N$3&amp;"DAYKWH.UNIT1@NET1",Overall!$A$7,Overall!$B$7,"1d","total","time-weighted",0,1,0,"")</f>
        <v>1777.7905512037853</v>
      </c>
      <c r="O7" s="11">
        <f>_xll.PIAdvCalcDat("\\CEDPI\SEMPRA_MSR1:EDCINV"&amp;N$2&amp;""&amp;O$3&amp;"DAYKWH.UNIT1@NET1",Overall!$A$7,Overall!$B$7,"1d","total","time-weighted",0,1,0,"")</f>
        <v>1688.6004233485751</v>
      </c>
      <c r="P7" s="11">
        <f>_xll.PIAdvCalcDat("\\CEDPI\SEMPRA_MSR1:EDCINV"&amp;N$2&amp;""&amp;P$3&amp;"DAYKWH.UNIT1@NET1",Overall!$A$7,Overall!$B$7,"1d","total","time-weighted",0,1,0,"")</f>
        <v>1691.4953622880616</v>
      </c>
      <c r="Q7" s="12">
        <f>_xll.PIAdvCalcDat("\\CEDPI\SEMPRA_MSR1:EDCINV"&amp;N$2&amp;""&amp;Q$3&amp;"DAYKWH.UNIT1@NET1",Overall!$A$7,Overall!$B$7,"1d","total","time-weighted",0,1,0,"")</f>
        <v>1746.0262907650933</v>
      </c>
      <c r="R7" s="1"/>
      <c r="S7" s="10">
        <f>_xll.PIAdvCalcDat("\\CEDPI\SEMPRA_MSR1:EDCINV"&amp;S$2&amp;""&amp;S$3&amp;"DAYKWH.UNIT1@NET1",Overall!$A$7,Overall!$B$7,"1d","total","time-weighted",0,1,0,"")</f>
        <v>1750.9096048913343</v>
      </c>
      <c r="T7" s="11">
        <f>_xll.PIAdvCalcDat("\\CEDPI\SEMPRA_MSR1:EDCINV"&amp;S$2&amp;""&amp;T$3&amp;"DAYKWH.UNIT1@NET1",Overall!$A$7,Overall!$B$7,"1d","total","time-weighted",0,1,0,"")</f>
        <v>1702.1749265633541</v>
      </c>
      <c r="U7" s="11">
        <f>_xll.PIAdvCalcDat("\\CEDPI\SEMPRA_MSR1:EDCINV"&amp;S$2&amp;""&amp;U$3&amp;"DAYKWH.UNIT1@NET1",Overall!$A$7,Overall!$B$7,"1d","total","time-weighted",0,1,0,"")</f>
        <v>1700.0327051380207</v>
      </c>
      <c r="V7" s="12">
        <f>_xll.PIAdvCalcDat("\\CEDPI\SEMPRA_MSR1:EDCINV"&amp;S$2&amp;""&amp;V$3&amp;"DAYKWH.UNIT1@NET1",Overall!$A$7,Overall!$B$7,"1d","total","time-weighted",0,1,0,"")</f>
        <v>1752.0393481010708</v>
      </c>
      <c r="W7" s="1"/>
      <c r="X7" s="10">
        <f>_xll.PIAdvCalcDat("\\CEDPI\SEMPRA_MSR1:EDCINV"&amp;X$2&amp;""&amp;X$3&amp;"DAYKWH.UNIT1@NET1",Overall!$A$7,Overall!$B$7,"1d","total","time-weighted",0,1,0,"")</f>
        <v>1744.1326895230302</v>
      </c>
      <c r="Y7" s="11">
        <f>_xll.PIAdvCalcDat("\\CEDPI\SEMPRA_MSR1:EDCINV"&amp;X$2&amp;""&amp;Y$3&amp;"DAYKWH.UNIT1@NET1",Overall!$A$7,Overall!$B$7,"1d","total","time-weighted",0,1,0,"")</f>
        <v>1701.2120778338669</v>
      </c>
      <c r="Z7" s="11">
        <f>_xll.PIAdvCalcDat("\\CEDPI\SEMPRA_MSR1:EDCINV"&amp;X$2&amp;""&amp;Z$3&amp;"DAYKWH.UNIT1@NET1",Overall!$A$7,Overall!$B$7,"1d","total","time-weighted",0,1,0,"")</f>
        <v>1719.4431355852421</v>
      </c>
      <c r="AA7" s="12">
        <f>_xll.PIAdvCalcDat("\\CEDPI\SEMPRA_MSR1:EDCINV"&amp;X$2&amp;""&amp;AA$3&amp;"DAYKWH.UNIT1@NET1",Overall!$A$7,Overall!$B$7,"1d","total","time-weighted",0,1,0,"")</f>
        <v>1747.5703019360099</v>
      </c>
      <c r="AB7" s="1"/>
      <c r="AC7" s="10">
        <f>_xll.PIAdvCalcDat("\\CEDPI\SEMPRA_MSR1:EDCINV"&amp;AC$2&amp;""&amp;AC$3&amp;"DAYKWH.UNIT1@NET1",Overall!$A$7,Overall!$B$7,"1d","total","time-weighted",0,1,0,"")</f>
        <v>1766.3994901303415</v>
      </c>
      <c r="AD7" s="11">
        <f>_xll.PIAdvCalcDat("\\CEDPI\SEMPRA_MSR1:EDCINV"&amp;AC$2&amp;""&amp;AD$3&amp;"DAYKWH.UNIT1@NET1",Overall!$A$7,Overall!$B$7,"1d","total","time-weighted",0,1,0,"")</f>
        <v>1711.9265870141307</v>
      </c>
      <c r="AE7" s="11">
        <f>_xll.PIAdvCalcDat("\\CEDPI\SEMPRA_MSR1:EDCINV"&amp;AC$2&amp;""&amp;AE$3&amp;"DAYKWH.UNIT1@NET1",Overall!$A$7,Overall!$B$7,"1d","total","time-weighted",0,1,0,"")</f>
        <v>1711.5682046211011</v>
      </c>
      <c r="AF7" s="12">
        <f>_xll.PIAdvCalcDat("\\CEDPI\SEMPRA_MSR1:EDCINV"&amp;AC$2&amp;""&amp;AF$3&amp;"DAYKWH.UNIT1@NET1",Overall!$A$7,Overall!$B$7,"1d","total","time-weighted",0,1,0,"")</f>
        <v>1759.1698913405342</v>
      </c>
      <c r="AG7" s="1"/>
      <c r="AH7" s="10">
        <f>_xll.PIAdvCalcDat("\\CEDPI\SEMPRA_MSR1:EDCINV"&amp;AH$2&amp;""&amp;AH$3&amp;"DAYKWH.UNIT1@NET1",Overall!$A$7,Overall!$B$7,"1d","total","time-weighted",0,1,0,"")</f>
        <v>1755.6786510270108</v>
      </c>
      <c r="AI7" s="11">
        <f>_xll.PIAdvCalcDat("\\CEDPI\SEMPRA_MSR1:EDCINV"&amp;AH$2&amp;""&amp;AI$3&amp;"DAYKWH.UNIT1@NET1",Overall!$A$7,Overall!$B$7,"1d","total","time-weighted",0,1,0,"")</f>
        <v>1712.7542946773322</v>
      </c>
      <c r="AJ7" s="11">
        <f>_xll.PIAdvCalcDat("\\CEDPI\SEMPRA_MSR1:EDCINV"&amp;AH$2&amp;""&amp;AJ$3&amp;"DAYKWH.UNIT1@NET1",Overall!$A$7,Overall!$B$7,"1d","total","time-weighted",0,1,0,"")</f>
        <v>1716.293017446367</v>
      </c>
      <c r="AK7" s="12">
        <f>_xll.PIAdvCalcDat("\\CEDPI\SEMPRA_MSR1:EDCINV"&amp;AH$2&amp;""&amp;AK$3&amp;"DAYKWH.UNIT1@NET1",Overall!$A$7,Overall!$B$7,"1d","total","time-weighted",0,1,0,"")</f>
        <v>1780.1198442302189</v>
      </c>
      <c r="AL7" s="1"/>
      <c r="AM7" s="10">
        <f>_xll.PIAdvCalcDat("\\CEDPI\SEMPRA_MSR1:EDCINV"&amp;AM$2&amp;""&amp;AM$3&amp;"DAYKWH.UNIT1@NET1",Overall!$A$7,Overall!$B$7,"1d","total","time-weighted",0,1,0,"")</f>
        <v>1766.733447344199</v>
      </c>
      <c r="AN7" s="11">
        <f>_xll.PIAdvCalcDat("\\CEDPI\SEMPRA_MSR1:EDCINV"&amp;AM$2&amp;""&amp;AN$3&amp;"DAYKWH.UNIT1@NET1",Overall!$A$7,Overall!$B$7,"1d","total","time-weighted",0,1,0,"")</f>
        <v>1725.7848001543371</v>
      </c>
      <c r="AO7" s="11">
        <f>_xll.PIAdvCalcDat("\\CEDPI\SEMPRA_MSR1:EDCINV"&amp;AM$2&amp;""&amp;AO$3&amp;"DAYKWH.UNIT1@NET1",Overall!$A$7,Overall!$B$7,"1d","total","time-weighted",0,1,0,"")</f>
        <v>1719.8087045099551</v>
      </c>
      <c r="AP7" s="12">
        <f>_xll.PIAdvCalcDat("\\CEDPI\SEMPRA_MSR1:EDCINV"&amp;AM$2&amp;""&amp;AP$3&amp;"DAYKWH.UNIT1@NET1",Overall!$A$7,Overall!$B$7,"1d","total","time-weighted",0,1,0,"")</f>
        <v>1753.8910641357461</v>
      </c>
      <c r="AQ7" s="1"/>
      <c r="AR7" s="10">
        <f>_xll.PIAdvCalcDat("\\CEDPI\SEMPRA_MSR1:EDCINV"&amp;AR$2&amp;""&amp;AR$3&amp;"DAYKWH.UNIT1@NET1",Overall!$A$7,Overall!$B$7,"1d","total","time-weighted",0,1,0,"")</f>
        <v>1750.7753429863865</v>
      </c>
      <c r="AS7" s="11">
        <f>_xll.PIAdvCalcDat("\\CEDPI\SEMPRA_MSR1:EDCINV"&amp;AR$2&amp;""&amp;AS$3&amp;"DAYKWH.UNIT1@NET1",Overall!$A$7,Overall!$B$7,"1d","total","time-weighted",0,1,0,"")</f>
        <v>1694.0864658970606</v>
      </c>
      <c r="AT7" s="11">
        <f>_xll.PIAdvCalcDat("\\CEDPI\SEMPRA_MSR1:EDCINV"&amp;AR$2&amp;""&amp;AT$3&amp;"DAYKWH.UNIT1@NET1",Overall!$A$7,Overall!$B$7,"1d","total","time-weighted",0,1,0,"")</f>
        <v>1717.7282503686208</v>
      </c>
      <c r="AU7" s="12">
        <f>_xll.PIAdvCalcDat("\\CEDPI\SEMPRA_MSR1:EDCINV"&amp;AR$2&amp;""&amp;AU$3&amp;"DAYKWH.UNIT1@NET1",Overall!$A$7,Overall!$B$7,"1d","total","time-weighted",0,1,0,"")</f>
        <v>1772.498644415811</v>
      </c>
      <c r="AV7" s="1"/>
      <c r="AW7" s="10">
        <f>_xll.PIAdvCalcDat("\\CEDPI\SEMPRA_MSR1:EDCINV"&amp;AW$2&amp;""&amp;AW$3&amp;"DAYKWH.UNIT1@NET1",Overall!$A$7,Overall!$B$7,"1d","total","time-weighted",0,1,0,"")</f>
        <v>1790.1518950296042</v>
      </c>
      <c r="AX7" s="11">
        <f>_xll.PIAdvCalcDat("\\CEDPI\SEMPRA_MSR1:EDCINV"&amp;AW$2&amp;""&amp;AX$3&amp;"DAYKWH.UNIT1@NET1",Overall!$A$7,Overall!$B$7,"1d","total","time-weighted",0,1,0,"")</f>
        <v>1729.5556294790122</v>
      </c>
      <c r="AY7" s="11">
        <f>_xll.PIAdvCalcDat("\\CEDPI\SEMPRA_MSR1:EDCINV"&amp;AW$2&amp;""&amp;AY$3&amp;"DAYKWH.UNIT1@NET1",Overall!$A$7,Overall!$B$7,"1d","total","time-weighted",0,1,0,"")</f>
        <v>1729.3278484256696</v>
      </c>
      <c r="AZ7" s="12">
        <f>_xll.PIAdvCalcDat("\\CEDPI\SEMPRA_MSR1:EDCINV"&amp;AW$2&amp;""&amp;AZ$3&amp;"DAYKWH.UNIT1@NET1",Overall!$A$7,Overall!$B$7,"1d","total","time-weighted",0,1,0,"")</f>
        <v>1798.1693453299326</v>
      </c>
      <c r="BA7" s="1"/>
      <c r="BB7" s="10">
        <f>_xll.PIAdvCalcDat("\\CEDPI\SEMPRA_MSR1:EDCINV"&amp;BB$2&amp;""&amp;BB$3&amp;"DAYKWH.UNIT1@NET1",Overall!$A$7,Overall!$B$7,"1d","total","time-weighted",0,1,0,"")</f>
        <v>1749.2506160989865</v>
      </c>
      <c r="BC7" s="11">
        <f>_xll.PIAdvCalcDat("\\CEDPI\SEMPRA_MSR1:EDCINV"&amp;BB$2&amp;""&amp;BC$3&amp;"DAYKWH.UNIT1@NET1",Overall!$A$7,Overall!$B$7,"1d","total","time-weighted",0,1,0,"")</f>
        <v>1722.6511782577008</v>
      </c>
      <c r="BD7" s="11">
        <f>_xll.PIAdvCalcDat("\\CEDPI\SEMPRA_MSR1:EDCINV"&amp;BB$2&amp;""&amp;BD$3&amp;"DAYKWH.UNIT1@NET1",Overall!$A$7,Overall!$B$7,"1d","total","time-weighted",0,1,0,"")</f>
        <v>1713.9355691402764</v>
      </c>
      <c r="BE7" s="12">
        <f>_xll.PIAdvCalcDat("\\CEDPI\SEMPRA_MSR1:EDCINV"&amp;BB$2&amp;""&amp;BE$3&amp;"DAYKWH.UNIT1@NET1",Overall!$A$7,Overall!$B$7,"1d","total","time-weighted",0,1,0,"")</f>
        <v>1777.3159056586082</v>
      </c>
      <c r="BF7" s="1"/>
      <c r="BG7" s="10">
        <f>_xll.PIAdvCalcDat("\\CEDPI\SEMPRA_MSR1:EDCINV"&amp;BG$2&amp;""&amp;BG$3&amp;"DAYKWH.UNIT1@NET1",Overall!$A$7,Overall!$B$7,"1d","total","time-weighted",0,1,0,"")</f>
        <v>0</v>
      </c>
      <c r="BH7" s="11">
        <f>_xll.PIAdvCalcDat("\\CEDPI\SEMPRA_MSR1:EDCINV"&amp;BG$2&amp;""&amp;BH$3&amp;"DAYKWH.UNIT1@NET1",Overall!$A$7,Overall!$B$7,"1d","total","time-weighted",0,1,0,"")</f>
        <v>1729.9716550990063</v>
      </c>
      <c r="BI7" s="11">
        <f>_xll.PIAdvCalcDat("\\CEDPI\SEMPRA_MSR1:EDCINV"&amp;BG$2&amp;""&amp;BI$3&amp;"DAYKWH.UNIT1@NET1",Overall!$A$7,Overall!$B$7,"1d","total","time-weighted",0,1,0,"")</f>
        <v>1699.9260144682321</v>
      </c>
      <c r="BJ7" s="12">
        <f>_xll.PIAdvCalcDat("\\CEDPI\SEMPRA_MSR1:EDCINV"&amp;BG$2&amp;""&amp;BJ$3&amp;"DAYKWH.UNIT1@NET1",Overall!$A$7,Overall!$B$7,"1d","total","time-weighted",0,1,0,"")</f>
        <v>1746.8906827891203</v>
      </c>
      <c r="BK7" s="1"/>
      <c r="BL7" s="10">
        <f>_xll.PIAdvCalcDat("\\CEDPI\SEMPRA_MSR1:EDCINV"&amp;BL$2&amp;""&amp;BL$3&amp;"DAYKWH.UNIT1@NET1",Overall!$A$7,Overall!$B$7,"1d","total","time-weighted",0,1,0,"")</f>
        <v>1755.6867286937063</v>
      </c>
      <c r="BM7" s="11">
        <f>_xll.PIAdvCalcDat("\\CEDPI\SEMPRA_MSR1:EDCINV"&amp;BL$2&amp;""&amp;BM$3&amp;"DAYKWH.UNIT1@NET1",Overall!$A$7,Overall!$B$7,"1d","total","time-weighted",0,1,0,"")</f>
        <v>1707.307701540966</v>
      </c>
      <c r="BN7" s="11">
        <f>_xll.PIAdvCalcDat("\\CEDPI\SEMPRA_MSR1:EDCINV"&amp;BL$2&amp;""&amp;BN$3&amp;"DAYKWH.UNIT1@NET1",Overall!$A$7,Overall!$B$7,"1d","total","time-weighted",0,1,0,"")</f>
        <v>1715.5660027124409</v>
      </c>
      <c r="BO7" s="12">
        <f>_xll.PIAdvCalcDat("\\CEDPI\SEMPRA_MSR1:EDCINV"&amp;BL$2&amp;""&amp;BO$3&amp;"DAYKWH.UNIT1@NET1",Overall!$A$7,Overall!$B$7,"1d","total","time-weighted",0,1,0,"")</f>
        <v>1772.1782696989362</v>
      </c>
      <c r="BP7" s="1"/>
      <c r="BQ7" s="10">
        <f>_xll.PIAdvCalcDat("\\CEDPI\SEMPRA_MSR1:EDCINV"&amp;BQ$2&amp;""&amp;BQ$3&amp;"DAYKWH.UNIT1@NET1",Overall!$A$7,Overall!$B$7,"1d","total","time-weighted",0,1,0,"")</f>
        <v>1771.7987379043252</v>
      </c>
      <c r="BR7" s="11">
        <f>_xll.PIAdvCalcDat("\\CEDPI\SEMPRA_MSR1:EDCINV"&amp;BQ$2&amp;""&amp;BR$3&amp;"DAYKWH.UNIT1@NET1",Overall!$A$7,Overall!$B$7,"1d","total","time-weighted",0,1,0,"")</f>
        <v>1748.2421563101216</v>
      </c>
      <c r="BS7" s="11">
        <f>_xll.PIAdvCalcDat("\\CEDPI\SEMPRA_MSR1:EDCINV"&amp;BQ$2&amp;""&amp;BS$3&amp;"DAYKWH.UNIT1@NET1",Overall!$A$7,Overall!$B$7,"1d","total","time-weighted",0,1,0,"")</f>
        <v>1699.4186441987915</v>
      </c>
      <c r="BT7" s="12">
        <f>_xll.PIAdvCalcDat("\\CEDPI\SEMPRA_MSR1:EDCINV"&amp;BQ$2&amp;""&amp;BT$3&amp;"DAYKWH.UNIT1@NET1",Overall!$A$7,Overall!$B$7,"1d","total","time-weighted",0,1,0,"")</f>
        <v>1754.4611216315666</v>
      </c>
      <c r="BU7" s="1"/>
      <c r="BV7" s="10">
        <f>_xll.PIAdvCalcDat("\\CEDPI\SEMPRA_MSR1:EDCINV"&amp;BV$2&amp;""&amp;BV$3&amp;"DAYKWH.UNIT1@NET1",Overall!$A$7,Overall!$B$7,"1d","total","time-weighted",0,1,0,"")</f>
        <v>1761.722357371061</v>
      </c>
      <c r="BW7" s="11">
        <f>_xll.PIAdvCalcDat("\\CEDPI\SEMPRA_MSR1:EDCINV"&amp;BV$2&amp;""&amp;BW$3&amp;"DAYKWH.UNIT1@NET1",Overall!$A$7,Overall!$B$7,"1d","total","time-weighted",0,1,0,"")</f>
        <v>1707.2704431445013</v>
      </c>
      <c r="BX7" s="11">
        <f>_xll.PIAdvCalcDat("\\CEDPI\SEMPRA_MSR1:EDCINV"&amp;BV$2&amp;""&amp;BX$3&amp;"DAYKWH.UNIT1@NET1",Overall!$A$7,Overall!$B$7,"1d","total","time-weighted",0,1,0,"")</f>
        <v>1712.4080235968358</v>
      </c>
      <c r="BY7" s="12">
        <f>_xll.PIAdvCalcDat("\\CEDPI\SEMPRA_MSR1:EDCINV"&amp;BV$2&amp;""&amp;BY$3&amp;"DAYKWH.UNIT1@NET1",Overall!$A$7,Overall!$B$7,"1d","total","time-weighted",0,1,0,"")</f>
        <v>1771.600474881121</v>
      </c>
      <c r="BZ7" s="1"/>
      <c r="CA7" s="10">
        <f>_xll.PIAdvCalcDat("\\CEDPI\SEMPRA_MSR1:EDCINV"&amp;CA$2&amp;""&amp;CA$3&amp;"DAYKWH.UNIT1@NET1",Overall!$A$7,Overall!$B$7,"1d","total","time-weighted",0,1,0,"")</f>
        <v>1780.5833543934721</v>
      </c>
      <c r="CB7" s="11">
        <f>_xll.PIAdvCalcDat("\\CEDPI\SEMPRA_MSR1:EDCINV"&amp;CA$2&amp;""&amp;CB$3&amp;"DAYKWH.UNIT1@NET1",Overall!$A$7,Overall!$B$7,"1d","total","time-weighted",0,1,0,"")</f>
        <v>1743.6712362629071</v>
      </c>
      <c r="CC7" s="11">
        <f>_xll.PIAdvCalcDat("\\CEDPI\SEMPRA_MSR1:EDCINV"&amp;CA$2&amp;""&amp;CC$3&amp;"DAYKWH.UNIT1@NET1",Overall!$A$7,Overall!$B$7,"1d","total","time-weighted",0,1,0,"")</f>
        <v>1719.9340244097539</v>
      </c>
      <c r="CD7" s="12">
        <f>_xll.PIAdvCalcDat("\\CEDPI\SEMPRA_MSR1:EDCINV"&amp;CA$2&amp;""&amp;CD$3&amp;"DAYKWH.UNIT1@NET1",Overall!$A$7,Overall!$B$7,"1d","total","time-weighted",0,1,0,"")</f>
        <v>1764.1432405288276</v>
      </c>
      <c r="CE7" s="1"/>
      <c r="CF7" s="10">
        <f>_xll.PIAdvCalcDat("\\CEDPI\SEMPRA_MSR1:EDCINV"&amp;CF$2&amp;""&amp;CF$3&amp;"DAYKWH.UNIT1@NET1",Overall!$A$7,Overall!$B$7,"1d","total","time-weighted",0,1,0,"")</f>
        <v>1843.418280049953</v>
      </c>
      <c r="CG7" s="11">
        <f>_xll.PIAdvCalcDat("\\CEDPI\SEMPRA_MSR1:EDCINV"&amp;CF$2&amp;""&amp;CG$3&amp;"DAYKWH.UNIT1@NET1",Overall!$A$7,Overall!$B$7,"1d","total","time-weighted",0,1,0,"")</f>
        <v>1795.626232834099</v>
      </c>
      <c r="CH7" s="11">
        <f>_xll.PIAdvCalcDat("\\CEDPI\SEMPRA_MSR1:EDCINV"&amp;CF$2&amp;""&amp;CH$3&amp;"DAYKWH.UNIT1@NET1",Overall!$A$7,Overall!$B$7,"1d","total","time-weighted",0,1,0,"")</f>
        <v>1753.2541496195017</v>
      </c>
      <c r="CI7" s="12">
        <f>_xll.PIAdvCalcDat("\\CEDPI\SEMPRA_MSR1:EDCINV"&amp;CF$2&amp;""&amp;CI$3&amp;"DAYKWH.UNIT1@NET1",Overall!$A$7,Overall!$B$7,"1d","total","time-weighted",0,1,0,"")</f>
        <v>1771.028121248158</v>
      </c>
      <c r="CJ7" s="1"/>
      <c r="CK7" s="10">
        <f>_xll.PIAdvCalcDat("\\CEDPI\SEMPRA_MSR1:EDCINV"&amp;CK$2&amp;""&amp;CK$3&amp;"DAYKWH.UNIT1@NET1",Overall!$A$7,Overall!$B$7,"1d","total","time-weighted",0,1,0,"")</f>
        <v>1885.427065952726</v>
      </c>
      <c r="CL7" s="11">
        <f>_xll.PIAdvCalcDat("\\CEDPI\SEMPRA_MSR1:EDCINV"&amp;CK$2&amp;""&amp;CL$3&amp;"DAYKWH.UNIT1@NET1",Overall!$A$7,Overall!$B$7,"1d","total","time-weighted",0,1,0,"")</f>
        <v>1802.5096923966832</v>
      </c>
      <c r="CM7" s="11">
        <f>_xll.PIAdvCalcDat("\\CEDPI\SEMPRA_MSR1:EDCINV"&amp;CK$2&amp;""&amp;CM$3&amp;"DAYKWH.UNIT1@NET1",Overall!$A$7,Overall!$B$7,"1d","total","time-weighted",0,1,0,"")</f>
        <v>1752.8433175319219</v>
      </c>
      <c r="CN7" s="12">
        <f>_xll.PIAdvCalcDat("\\CEDPI\SEMPRA_MSR1:EDCINV"&amp;CK$2&amp;""&amp;CN$3&amp;"DAYKWH.UNIT1@NET1",Overall!$A$7,Overall!$B$7,"1d","total","time-weighted",0,1,0,"")</f>
        <v>1875.2558693694041</v>
      </c>
      <c r="CO7" s="1"/>
      <c r="CP7" s="10">
        <f>_xll.PIAdvCalcDat("\\CEDPI\SEMPRA_MSR1:EDCINV"&amp;CP$2&amp;""&amp;CP$3&amp;"DAYKWH.UNIT1@NET1",Overall!$A$7,Overall!$B$7,"1d","total","time-weighted",0,1,0,"")</f>
        <v>1864.3138697309951</v>
      </c>
      <c r="CQ7" s="11">
        <f>_xll.PIAdvCalcDat("\\CEDPI\SEMPRA_MSR1:EDCINV"&amp;CP$2&amp;""&amp;CQ$3&amp;"DAYKWH.UNIT1@NET1",Overall!$A$7,Overall!$B$7,"1d","total","time-weighted",0,1,0,"")</f>
        <v>1795.6285899720704</v>
      </c>
      <c r="CR7" s="11">
        <f>_xll.PIAdvCalcDat("\\CEDPI\SEMPRA_MSR1:EDCINV"&amp;CP$2&amp;""&amp;CR$3&amp;"DAYKWH.UNIT1@NET1",Overall!$A$7,Overall!$B$7,"1d","total","time-weighted",0,1,0,"")</f>
        <v>1741.5413278328977</v>
      </c>
      <c r="CS7" s="12">
        <f>_xll.PIAdvCalcDat("\\CEDPI\SEMPRA_MSR1:EDCINV"&amp;CP$2&amp;""&amp;CS$3&amp;"DAYKWH.UNIT1@NET1",Overall!$A$7,Overall!$B$7,"1d","total","time-weighted",0,1,0,"")</f>
        <v>1846.8152852706853</v>
      </c>
      <c r="CT7" s="1"/>
      <c r="CU7" s="10">
        <f>_xll.PIAdvCalcDat("\\CEDPI\SEMPRA_MSR1:EDCINV"&amp;CU$2&amp;""&amp;CU$3&amp;"DAYKWH.UNIT1@NET1",Overall!$A$7,Overall!$B$7,"1d","total","time-weighted",0,1,0,"")</f>
        <v>1821.9399665719434</v>
      </c>
      <c r="CV7" s="11">
        <f>_xll.PIAdvCalcDat("\\CEDPI\SEMPRA_MSR1:EDCINV"&amp;CU$2&amp;""&amp;CV$3&amp;"DAYKWH.UNIT1@NET1",Overall!$A$7,Overall!$B$7,"1d","total","time-weighted",0,1,0,"")</f>
        <v>1730.9769407403448</v>
      </c>
      <c r="CW7" s="11">
        <f>_xll.PIAdvCalcDat("\\CEDPI\SEMPRA_MSR1:EDCINV"&amp;CU$2&amp;""&amp;CW$3&amp;"DAYKWH.UNIT1@NET1",Overall!$A$7,Overall!$B$7,"1d","total","time-weighted",0,1,0,"")</f>
        <v>1709.8154508955604</v>
      </c>
      <c r="CX7" s="12">
        <f>_xll.PIAdvCalcDat("\\CEDPI\SEMPRA_MSR1:EDCINV"&amp;CU$2&amp;""&amp;CX$3&amp;"DAYKWH.UNIT1@NET1",Overall!$A$7,Overall!$B$7,"1d","total","time-weighted",0,1,0,"")</f>
        <v>1867.920600887584</v>
      </c>
      <c r="CY7" s="1"/>
      <c r="CZ7" s="10">
        <f>_xll.PIAdvCalcDat("\\CEDPI\SEMPRA_MSR1:EDCINV"&amp;CZ$2&amp;""&amp;CZ$3&amp;"DAYKWH.UNIT1@NET1",Overall!$A$7,Overall!$B$7,"1d","total","time-weighted",0,1,0,"")</f>
        <v>1795.8823238611287</v>
      </c>
      <c r="DA7" s="11">
        <f>_xll.PIAdvCalcDat("\\CEDPI\SEMPRA_MSR1:EDCINV"&amp;CZ$2&amp;""&amp;DA$3&amp;"DAYKWH.UNIT1@NET1",Overall!$A$7,Overall!$B$7,"1d","total","time-weighted",0,1,0,"")</f>
        <v>1831.4301653900602</v>
      </c>
      <c r="DB7" s="11">
        <f>_xll.PIAdvCalcDat("\\CEDPI\SEMPRA_MSR1:EDCINV"&amp;CZ$2&amp;""&amp;DB$3&amp;"DAYKWH.UNIT1@NET1",Overall!$A$7,Overall!$B$7,"1d","total","time-weighted",0,1,0,"")</f>
        <v>1776.1348074664481</v>
      </c>
      <c r="DC7" s="12">
        <f>_xll.PIAdvCalcDat("\\CEDPI\SEMPRA_MSR1:EDCINV"&amp;CZ$2&amp;""&amp;DC$3&amp;"DAYKWH.UNIT1@NET1",Overall!$A$7,Overall!$B$7,"1d","total","time-weighted",0,1,0,"")</f>
        <v>1898.5221211836838</v>
      </c>
      <c r="DD7" s="1"/>
      <c r="DE7" s="10">
        <f>_xll.PIAdvCalcDat("\\CEDPI\SEMPRA_MSR1:EDCINV"&amp;DE$2&amp;""&amp;DE$3&amp;"DAYKWH.UNIT1@NET1",Overall!$A$7,Overall!$B$7,"1d","total","time-weighted",0,1,0,"")</f>
        <v>1858.0925376418634</v>
      </c>
      <c r="DF7" s="11">
        <f>_xll.PIAdvCalcDat("\\CEDPI\SEMPRA_MSR1:EDCINV"&amp;DE$2&amp;""&amp;DF$3&amp;"DAYKWH.UNIT1@NET1",Overall!$A$7,Overall!$B$7,"1d","total","time-weighted",0,1,0,"")</f>
        <v>1772.7465104887569</v>
      </c>
      <c r="DG7" s="11">
        <f>_xll.PIAdvCalcDat("\\CEDPI\SEMPRA_MSR1:EDCINV"&amp;DE$2&amp;""&amp;DG$3&amp;"DAYKWH.UNIT1@NET1",Overall!$A$7,Overall!$B$7,"1d","total","time-weighted",0,1,0,"")</f>
        <v>1668.8014882608761</v>
      </c>
      <c r="DH7" s="12">
        <f>_xll.PIAdvCalcDat("\\CEDPI\SEMPRA_MSR1:EDCINV"&amp;DE$2&amp;""&amp;DH$3&amp;"DAYKWH.UNIT1@NET1",Overall!$A$7,Overall!$B$7,"1d","total","time-weighted",0,1,0,"")</f>
        <v>1816.6780360342</v>
      </c>
      <c r="DI7" s="1"/>
      <c r="DJ7" s="10">
        <f>_xll.PIAdvCalcDat("\\CEDPI\SEMPRA_MSR1:EDCINV"&amp;DJ$2&amp;""&amp;DJ$3&amp;"DAYKWH.UNIT1@NET1",Overall!$A$7,Overall!$B$7,"1d","total","time-weighted",0,1,0,"")</f>
        <v>1868.6268228679353</v>
      </c>
      <c r="DK7" s="11">
        <f>_xll.PIAdvCalcDat("\\CEDPI\SEMPRA_MSR1:EDCINV"&amp;DJ$2&amp;""&amp;DK$3&amp;"DAYKWH.UNIT1@NET1",Overall!$A$7,Overall!$B$7,"1d","total","time-weighted",0,1,0,"")</f>
        <v>1818.5936857264128</v>
      </c>
      <c r="DL7" s="11" t="str">
        <f>_xll.PIAdvCalcDat("\\CEDPI\SEMPRA_MSR1:EDCINV"&amp;DJ$2&amp;""&amp;DL$3&amp;"DAYKWH.UNIT1@NET1",Overall!$A$7,Overall!$B$7,"1d","total","time-weighted",0,1,0,"")</f>
        <v>Tag not found</v>
      </c>
      <c r="DM7" s="12">
        <f>_xll.PIAdvCalcDat("\\CEDPI\SEMPRA_MSR1:EDCINV"&amp;DJ$2&amp;""&amp;DM$3&amp;"DAYKWH.UNIT1@NET1",Overall!$A$7,Overall!$B$7,"1d","total","time-weighted",0,1,0,"")</f>
        <v>1858.0738898209054</v>
      </c>
      <c r="DN7" s="1"/>
      <c r="DO7" s="10">
        <f>_xll.PIAdvCalcDat("\\CEDPI\SEMPRA_MSR1:EDCINV"&amp;DO$2&amp;""&amp;DO$3&amp;"DAYKWH.UNIT1@NET1",Overall!$A$7,Overall!$B$7,"1d","total","time-weighted",0,1,0,"")</f>
        <v>1842.1621827044323</v>
      </c>
      <c r="DP7" s="11">
        <f>_xll.PIAdvCalcDat("\\CEDPI\SEMPRA_MSR1:EDCINV"&amp;DO$2&amp;""&amp;DP$3&amp;"DAYKWH.UNIT1@NET1",Overall!$A$7,Overall!$B$7,"1d","total","time-weighted",0,1,0,"")</f>
        <v>1812.5910245912287</v>
      </c>
      <c r="DQ7" s="11">
        <f>_xll.PIAdvCalcDat("\\CEDPI\SEMPRA_MSR1:EDCINV"&amp;DO$2&amp;""&amp;DQ$3&amp;"DAYKWH.UNIT1@NET1",Overall!$A$7,Overall!$B$7,"1d","total","time-weighted",0,1,0,"")</f>
        <v>1786.3472746670809</v>
      </c>
      <c r="DR7" s="12">
        <f>_xll.PIAdvCalcDat("\\CEDPI\SEMPRA_MSR1:EDCINV"&amp;DO$2&amp;""&amp;DR$3&amp;"DAYKWH.UNIT1@NET1",Overall!$A$7,Overall!$B$7,"1d","total","time-weighted",0,1,0,"")</f>
        <v>1738.6574103818716</v>
      </c>
      <c r="DS7" s="1"/>
      <c r="DT7" s="10">
        <f>_xll.PIAdvCalcDat("\\CEDPI\SEMPRA_MSR1:EDCINV"&amp;DT$2&amp;""&amp;DT$3&amp;"DAYKWH.UNIT1@NET1",Overall!$A$7,Overall!$B$7,"1d","total","time-weighted",0,1,0,"")</f>
        <v>1742.0117340598497</v>
      </c>
      <c r="DU7" s="11">
        <f>_xll.PIAdvCalcDat("\\CEDPI\SEMPRA_MSR1:EDCINV"&amp;DT$2&amp;""&amp;DU$3&amp;"DAYKWH.UNIT1@NET1",Overall!$A$7,Overall!$B$7,"1d","total","time-weighted",0,1,0,"")</f>
        <v>1800.7405543822899</v>
      </c>
      <c r="DV7" s="11">
        <f>_xll.PIAdvCalcDat("\\CEDPI\SEMPRA_MSR1:EDCINV"&amp;DT$2&amp;""&amp;DV$3&amp;"DAYKWH.UNIT1@NET1",Overall!$A$7,Overall!$B$7,"1d","total","time-weighted",0,1,0,"")</f>
        <v>1776.2328121436747</v>
      </c>
      <c r="DW7" s="12">
        <f>_xll.PIAdvCalcDat("\\CEDPI\SEMPRA_MSR1:EDCINV"&amp;DT$2&amp;""&amp;DW$3&amp;"DAYKWH.UNIT1@NET1",Overall!$A$7,Overall!$B$7,"1d","total","time-weighted",0,1,0,"")</f>
        <v>1829.2336295857713</v>
      </c>
      <c r="DX7" s="1"/>
      <c r="DY7" s="10">
        <f>_xll.PIAdvCalcDat("\\CEDPI\SEMPRA_MSR1:EDCINV"&amp;DY$2&amp;""&amp;DY$3&amp;"DAYKWH.UNIT1@NET1",Overall!$A$7,Overall!$B$7,"1d","total","time-weighted",0,1,0,"")</f>
        <v>1785.2747341977984</v>
      </c>
      <c r="DZ7" s="11">
        <f>_xll.PIAdvCalcDat("\\CEDPI\SEMPRA_MSR1:EDCINV"&amp;DY$2&amp;""&amp;DZ$3&amp;"DAYKWH.UNIT1@NET1",Overall!$A$7,Overall!$B$7,"1d","total","time-weighted",0,1,0,"")</f>
        <v>1779.1169260384495</v>
      </c>
      <c r="EA7" s="11">
        <f>_xll.PIAdvCalcDat("\\CEDPI\SEMPRA_MSR1:EDCINV"&amp;DY$2&amp;""&amp;EA$3&amp;"DAYKWH.UNIT1@NET1",Overall!$A$7,Overall!$B$7,"1d","total","time-weighted",0,1,0,"")</f>
        <v>1743.9243299835116</v>
      </c>
      <c r="EB7" s="12">
        <f>_xll.PIAdvCalcDat("\\CEDPI\SEMPRA_MSR1:EDCINV"&amp;DY$2&amp;""&amp;EB$3&amp;"DAYKWH.UNIT1@NET1",Overall!$A$7,Overall!$B$7,"1d","total","time-weighted",0,1,0,"")</f>
        <v>1776.5333283659284</v>
      </c>
      <c r="EC7" s="1"/>
      <c r="ED7" s="10">
        <f>_xll.PIAdvCalcDat("\\CEDPI\SEMPRA_MSR1:EDCINV"&amp;ED$2&amp;""&amp;ED$3&amp;"DAYKWH.UNIT1@NET1",Overall!$A$7,Overall!$B$7,"1d","total","time-weighted",0,1,0,"")</f>
        <v>1897.7326204868075</v>
      </c>
      <c r="EE7" s="11">
        <f>_xll.PIAdvCalcDat("\\CEDPI\SEMPRA_MSR1:EDCINV"&amp;ED$2&amp;""&amp;EE$3&amp;"DAYKWH.UNIT1@NET1",Overall!$A$7,Overall!$B$7,"1d","total","time-weighted",0,1,0,"")</f>
        <v>1897.3540914770233</v>
      </c>
      <c r="EF7" s="11">
        <f>_xll.PIAdvCalcDat("\\CEDPI\SEMPRA_MSR1:EDCINV"&amp;ED$2&amp;""&amp;EF$3&amp;"DAYKWH.UNIT1@NET1",Overall!$A$7,Overall!$B$7,"1d","total","time-weighted",0,1,0,"")</f>
        <v>1859.3106094117313</v>
      </c>
      <c r="EG7" s="12">
        <f>_xll.PIAdvCalcDat("\\CEDPI\SEMPRA_MSR1:EDCINV"&amp;ED$2&amp;""&amp;EG$3&amp;"DAYKWH.UNIT1@NET1",Overall!$A$7,Overall!$B$7,"1d","total","time-weighted",0,1,0,"")</f>
        <v>1824.6150962323029</v>
      </c>
      <c r="EH7" s="1"/>
      <c r="EI7" s="10">
        <f>_xll.PIAdvCalcDat("\\CEDPI\SEMPRA_MSR1:EDCINV"&amp;EI$2&amp;""&amp;EI$3&amp;"DAYKWH.UNIT1@NET1",Overall!$A$7,Overall!$B$7,"1d","total","time-weighted",0,1,0,"")</f>
        <v>1865.7699045387635</v>
      </c>
      <c r="EJ7" s="11">
        <f>_xll.PIAdvCalcDat("\\CEDPI\SEMPRA_MSR1:EDCINV"&amp;EI$2&amp;""&amp;EJ$3&amp;"DAYKWH.UNIT1@NET1",Overall!$A$7,Overall!$B$7,"1d","total","time-weighted",0,1,0,"")</f>
        <v>1718.0382960754823</v>
      </c>
      <c r="EK7" s="11">
        <f>_xll.PIAdvCalcDat("\\CEDPI\SEMPRA_MSR1:EDCINV"&amp;EI$2&amp;""&amp;EK$3&amp;"DAYKWH.UNIT1@NET1",Overall!$A$7,Overall!$B$7,"1d","total","time-weighted",0,1,0,"")</f>
        <v>1774.362130349733</v>
      </c>
      <c r="EL7" s="12">
        <f>_xll.PIAdvCalcDat("\\CEDPI\SEMPRA_MSR1:EDCINV"&amp;EI$2&amp;""&amp;EL$3&amp;"DAYKWH.UNIT1@NET1",Overall!$A$7,Overall!$B$7,"1d","total","time-weighted",0,1,0,"")</f>
        <v>1813.4076752317708</v>
      </c>
      <c r="EM7" s="1"/>
      <c r="EN7" s="10">
        <f>_xll.PIAdvCalcDat("\\CEDPI\SEMPRA_MSR1:EDCINV"&amp;EN$2&amp;""&amp;EN$3&amp;"DAYKWH.UNIT1@NET1",Overall!$A$7,Overall!$B$7,"1d","total","time-weighted",0,1,0,"")</f>
        <v>1905.7932450937667</v>
      </c>
      <c r="EO7" s="11">
        <f>_xll.PIAdvCalcDat("\\CEDPI\SEMPRA_MSR1:EDCINV"&amp;EN$2&amp;""&amp;EO$3&amp;"DAYKWH.UNIT1@NET1",Overall!$A$7,Overall!$B$7,"1d","total","time-weighted",0,1,0,"")</f>
        <v>1855.2366453875336</v>
      </c>
      <c r="EP7" s="11">
        <f>_xll.PIAdvCalcDat("\\CEDPI\SEMPRA_MSR1:EDCINV"&amp;EN$2&amp;""&amp;EP$3&amp;"DAYKWH.UNIT1@NET1",Overall!$A$7,Overall!$B$7,"1d","total","time-weighted",0,1,0,"")</f>
        <v>1830.1239349174662</v>
      </c>
      <c r="EQ7" s="12">
        <f>_xll.PIAdvCalcDat("\\CEDPI\SEMPRA_MSR1:EDCINV"&amp;EN$2&amp;""&amp;EQ$3&amp;"DAYKWH.UNIT1@NET1",Overall!$A$7,Overall!$B$7,"1d","total","time-weighted",0,1,0,"")</f>
        <v>1926.2802079003245</v>
      </c>
      <c r="ER7" s="1"/>
      <c r="ES7" s="10">
        <f>_xll.PIAdvCalcDat("\\CEDPI\SEMPRA_MSR1:EDCINV"&amp;ES$2&amp;""&amp;ES$3&amp;"DAYKWH.UNIT1@NET1",Overall!$A$7,Overall!$B$7,"1d","total","time-weighted",0,1,0,"")</f>
        <v>1920.2600503483786</v>
      </c>
      <c r="ET7" s="11">
        <f>_xll.PIAdvCalcDat("\\CEDPI\SEMPRA_MSR1:EDCINV"&amp;ES$2&amp;""&amp;ET$3&amp;"DAYKWH.UNIT1@NET1",Overall!$A$7,Overall!$B$7,"1d","total","time-weighted",0,1,0,"")</f>
        <v>1839.7895228677746</v>
      </c>
      <c r="EU7" s="11">
        <f>_xll.PIAdvCalcDat("\\CEDPI\SEMPRA_MSR1:EDCINV"&amp;ES$2&amp;""&amp;EU$3&amp;"DAYKWH.UNIT1@NET1",Overall!$A$7,Overall!$B$7,"1d","total","time-weighted",0,1,0,"")</f>
        <v>1845.844820715377</v>
      </c>
      <c r="EV7" s="12">
        <f>_xll.PIAdvCalcDat("\\CEDPI\SEMPRA_MSR1:EDCINV"&amp;ES$2&amp;""&amp;EV$3&amp;"DAYKWH.UNIT1@NET1",Overall!$A$7,Overall!$B$7,"1d","total","time-weighted",0,1,0,"")</f>
        <v>1869.0499495024796</v>
      </c>
      <c r="EW7" s="1"/>
      <c r="EX7" s="10">
        <f>_xll.PIAdvCalcDat("\\CEDPI\SEMPRA_MSR1:EDCINV"&amp;EX$2&amp;""&amp;EX$3&amp;"DAYKWH.UNIT1@NET1",Overall!$A$7,Overall!$B$7,"1d","total","time-weighted",0,1,0,"")</f>
        <v>1712.2935920123934</v>
      </c>
      <c r="EY7" s="11">
        <f>_xll.PIAdvCalcDat("\\CEDPI\SEMPRA_MSR1:EDCINV"&amp;EX$2&amp;""&amp;EY$3&amp;"DAYKWH.UNIT1@NET1",Overall!$A$7,Overall!$B$7,"1d","total","time-weighted",0,1,0,"")</f>
        <v>1733.5880499912012</v>
      </c>
      <c r="EZ7" s="11">
        <f>_xll.PIAdvCalcDat("\\CEDPI\SEMPRA_MSR1:EDCINV"&amp;EX$2&amp;""&amp;EZ$3&amp;"DAYKWH.UNIT1@NET1",Overall!$A$7,Overall!$B$7,"1d","total","time-weighted",0,1,0,"")</f>
        <v>1753.2540035513509</v>
      </c>
      <c r="FA7" s="12">
        <f>_xll.PIAdvCalcDat("\\CEDPI\SEMPRA_MSR1:EDCINV"&amp;EX$2&amp;""&amp;FA$3&amp;"DAYKWH.UNIT1@NET1",Overall!$A$7,Overall!$B$7,"1d","total","time-weighted",0,1,0,"")</f>
        <v>1785.8717579288571</v>
      </c>
      <c r="FB7" s="1"/>
      <c r="FC7" s="10">
        <f>_xll.PIAdvCalcDat("\\CEDPI\SEMPRA_MSR1:EDCINV"&amp;FC$2&amp;""&amp;FC$3&amp;"DAYKWH.UNIT1@NET1",Overall!$A$7,Overall!$B$7,"1d","total","time-weighted",0,1,0,"")</f>
        <v>1871.744604523331</v>
      </c>
      <c r="FD7" s="11">
        <f>_xll.PIAdvCalcDat("\\CEDPI\SEMPRA_MSR1:EDCINV"&amp;FC$2&amp;""&amp;FD$3&amp;"DAYKWH.UNIT1@NET1",Overall!$A$7,Overall!$B$7,"1d","total","time-weighted",0,1,0,"")</f>
        <v>1808.6193172487879</v>
      </c>
      <c r="FE7" s="11">
        <f>_xll.PIAdvCalcDat("\\CEDPI\SEMPRA_MSR1:EDCINV"&amp;FC$2&amp;""&amp;FE$3&amp;"DAYKWH.UNIT1@NET1",Overall!$A$7,Overall!$B$7,"1d","total","time-weighted",0,1,0,"")</f>
        <v>1792.5992824446394</v>
      </c>
      <c r="FF7" s="12">
        <f>_xll.PIAdvCalcDat("\\CEDPI\SEMPRA_MSR1:EDCINV"&amp;FC$2&amp;""&amp;FF$3&amp;"DAYKWH.UNIT1@NET1",Overall!$A$7,Overall!$B$7,"1d","total","time-weighted",0,1,0,"")</f>
        <v>1836.8353774515012</v>
      </c>
      <c r="FG7" s="1"/>
      <c r="FH7" s="10">
        <f>_xll.PIAdvCalcDat("\\CEDPI\SEMPRA_MSR1:EDCINV"&amp;FH$2&amp;""&amp;FH$3&amp;"DAYKWH.UNIT1@NET1",Overall!$A$7,Overall!$B$7,"1d","total","time-weighted",0,1,0,"")</f>
        <v>1817.6119433851202</v>
      </c>
      <c r="FI7" s="11">
        <f>_xll.PIAdvCalcDat("\\CEDPI\SEMPRA_MSR1:EDCINV"&amp;FH$2&amp;""&amp;FI$3&amp;"DAYKWH.UNIT1@NET1",Overall!$A$7,Overall!$B$7,"1d","total","time-weighted",0,1,0,"")</f>
        <v>1764.5203212070583</v>
      </c>
      <c r="FJ7" s="11">
        <f>_xll.PIAdvCalcDat("\\CEDPI\SEMPRA_MSR1:EDCINV"&amp;FH$2&amp;""&amp;FJ$3&amp;"DAYKWH.UNIT1@NET1",Overall!$A$7,Overall!$B$7,"1d","total","time-weighted",0,1,0,"")</f>
        <v>1783.3470329416132</v>
      </c>
      <c r="FK7" s="12">
        <f>_xll.PIAdvCalcDat("\\CEDPI\SEMPRA_MSR1:EDCINV"&amp;FH$2&amp;""&amp;FK$3&amp;"DAYKWH.UNIT1@NET1",Overall!$A$7,Overall!$B$7,"1d","total","time-weighted",0,1,0,"")</f>
        <v>1749.4837052601226</v>
      </c>
      <c r="FL7" s="1"/>
      <c r="FM7" s="10">
        <f>_xll.PIAdvCalcDat("\\CEDPI\SEMPRA_MSR1:EDCINV"&amp;FM$2&amp;""&amp;FM$3&amp;"DAYKWH.UNIT1@NET1",Overall!$A$7,Overall!$B$7,"1d","total","time-weighted",0,1,0,"")</f>
        <v>1861.4708892169788</v>
      </c>
      <c r="FN7" s="11">
        <f>_xll.PIAdvCalcDat("\\CEDPI\SEMPRA_MSR1:EDCINV"&amp;FM$2&amp;""&amp;FN$3&amp;"DAYKWH.UNIT1@NET1",Overall!$A$7,Overall!$B$7,"1d","total","time-weighted",0,1,0,"")</f>
        <v>1829.8742235138511</v>
      </c>
      <c r="FO7" s="11">
        <f>_xll.PIAdvCalcDat("\\CEDPI\SEMPRA_MSR1:EDCINV"&amp;FM$2&amp;""&amp;FO$3&amp;"DAYKWH.UNIT1@NET1",Overall!$A$7,Overall!$B$7,"1d","total","time-weighted",0,1,0,"")</f>
        <v>1691.188279605708</v>
      </c>
      <c r="FP7" s="12">
        <f>_xll.PIAdvCalcDat("\\CEDPI\SEMPRA_MSR1:EDCINV"&amp;FM$2&amp;""&amp;FP$3&amp;"DAYKWH.UNIT1@NET1",Overall!$A$7,Overall!$B$7,"1d","total","time-weighted",0,1,0,"")</f>
        <v>1603.8653859630583</v>
      </c>
      <c r="FQ7" s="1"/>
      <c r="FR7" s="10">
        <f>_xll.PIAdvCalcDat("\\CEDPI\SEMPRA_MSR1:EDCINV"&amp;FR$2&amp;""&amp;FR$3&amp;"DAYKWH.UNIT1@NET1",Overall!$A$7,Overall!$B$7,"1d","total","time-weighted",0,1,0,"")</f>
        <v>1844.3029566663438</v>
      </c>
      <c r="FS7" s="11">
        <f>_xll.PIAdvCalcDat("\\CEDPI\SEMPRA_MSR1:EDCINV"&amp;FR$2&amp;""&amp;FS$3&amp;"DAYKWH.UNIT1@NET1",Overall!$A$7,Overall!$B$7,"1d","total","time-weighted",0,1,0,"")</f>
        <v>1811.6698280816411</v>
      </c>
      <c r="FT7" s="11">
        <f>_xll.PIAdvCalcDat("\\CEDPI\SEMPRA_MSR1:EDCINV"&amp;FR$2&amp;""&amp;FT$3&amp;"DAYKWH.UNIT1@NET1",Overall!$A$7,Overall!$B$7,"1d","total","time-weighted",0,1,0,"")</f>
        <v>1816.5272110770925</v>
      </c>
      <c r="FU7" s="12">
        <f>_xll.PIAdvCalcDat("\\CEDPI\SEMPRA_MSR1:EDCINV"&amp;FR$2&amp;""&amp;FU$3&amp;"DAYKWH.UNIT1@NET1",Overall!$A$7,Overall!$B$7,"1d","total","time-weighted",0,1,0,"")</f>
        <v>1884.3146240446811</v>
      </c>
      <c r="FV7" s="1"/>
      <c r="FW7" s="10">
        <f>_xll.PIAdvCalcDat("\\CEDPI\SEMPRA_MSR1:EDCINV"&amp;FW$2&amp;""&amp;FW$3&amp;"DAYKWH.UNIT1@NET1",Overall!$A$7,Overall!$B$7,"1d","total","time-weighted",0,1,0,"")</f>
        <v>1837.608227475471</v>
      </c>
      <c r="FX7" s="11">
        <f>_xll.PIAdvCalcDat("\\CEDPI\SEMPRA_MSR1:EDCINV"&amp;FW$2&amp;""&amp;FX$3&amp;"DAYKWH.UNIT1@NET1",Overall!$A$7,Overall!$B$7,"1d","total","time-weighted",0,1,0,"")</f>
        <v>1787.5436805839049</v>
      </c>
      <c r="FY7" s="11">
        <f>_xll.PIAdvCalcDat("\\CEDPI\SEMPRA_MSR1:EDCINV"&amp;FW$2&amp;""&amp;FY$3&amp;"DAYKWH.UNIT1@NET1",Overall!$A$7,Overall!$B$7,"1d","total","time-weighted",0,1,0,"")</f>
        <v>1727.9681104262665</v>
      </c>
      <c r="FZ7" s="12">
        <f>_xll.PIAdvCalcDat("\\CEDPI\SEMPRA_MSR1:EDCINV"&amp;FW$2&amp;""&amp;FZ$3&amp;"DAYKWH.UNIT1@NET1",Overall!$A$7,Overall!$B$7,"1d","total","time-weighted",0,1,0,"")</f>
        <v>1646.0204695168986</v>
      </c>
      <c r="GA7" s="1"/>
      <c r="GB7" s="10">
        <f>_xll.PIAdvCalcDat("\\CEDPI\SEMPRA_MSR1:EDCINV"&amp;GB$2&amp;""&amp;GB$3&amp;"DAYKWH.UNIT1@NET1",Overall!$A$7,Overall!$B$7,"1d","total","time-weighted",0,1,0,"")</f>
        <v>1848.7761143200617</v>
      </c>
      <c r="GC7" s="11">
        <f>_xll.PIAdvCalcDat("\\CEDPI\SEMPRA_MSR1:EDCINV"&amp;GB$2&amp;""&amp;GC$3&amp;"DAYKWH.UNIT1@NET1",Overall!$A$7,Overall!$B$7,"1d","total","time-weighted",0,1,0,"")</f>
        <v>1744.0016857603614</v>
      </c>
      <c r="GD7" s="11">
        <f>_xll.PIAdvCalcDat("\\CEDPI\SEMPRA_MSR1:EDCINV"&amp;GB$2&amp;""&amp;GD$3&amp;"DAYKWH.UNIT1@NET1",Overall!$A$7,Overall!$B$7,"1d","total","time-weighted",0,1,0,"")</f>
        <v>1840.9034272259025</v>
      </c>
      <c r="GE7" s="12">
        <f>_xll.PIAdvCalcDat("\\CEDPI\SEMPRA_MSR1:EDCINV"&amp;GB$2&amp;""&amp;GE$3&amp;"DAYKWH.UNIT1@NET1",Overall!$A$7,Overall!$B$7,"1d","total","time-weighted",0,1,0,"")</f>
        <v>1808.2708128204479</v>
      </c>
      <c r="GF7" s="1"/>
      <c r="GG7" s="10">
        <f>_xll.PIAdvCalcDat("\\CEDPI\SEMPRA_MSR1:EDCINV"&amp;GG$2&amp;""&amp;GG$3&amp;"DAYKWH.UNIT1@NET1",Overall!$A$7,Overall!$B$7,"1d","total","time-weighted",0,1,0,"")</f>
        <v>1769.1064322619093</v>
      </c>
      <c r="GH7" s="11">
        <f>_xll.PIAdvCalcDat("\\CEDPI\SEMPRA_MSR1:EDCINV"&amp;GG$2&amp;""&amp;GH$3&amp;"DAYKWH.UNIT1@NET1",Overall!$A$7,Overall!$B$7,"1d","total","time-weighted",0,1,0,"")</f>
        <v>1826.5470912258438</v>
      </c>
      <c r="GI7" s="11">
        <f>_xll.PIAdvCalcDat("\\CEDPI\SEMPRA_MSR1:EDCINV"&amp;GG$2&amp;""&amp;GI$3&amp;"DAYKWH.UNIT1@NET1",Overall!$A$7,Overall!$B$7,"1d","total","time-weighted",0,1,0,"")</f>
        <v>1647.1348610904306</v>
      </c>
      <c r="GJ7" s="12">
        <f>_xll.PIAdvCalcDat("\\CEDPI\SEMPRA_MSR1:EDCINV"&amp;GG$2&amp;""&amp;GJ$3&amp;"DAYKWH.UNIT1@NET1",Overall!$A$7,Overall!$B$7,"1d","total","time-weighted",0,1,0,"")</f>
        <v>1552.4528851886603</v>
      </c>
      <c r="GK7" s="1"/>
      <c r="GL7" s="10">
        <f>_xll.PIAdvCalcDat("\\CEDPI\SEMPRA_MSR1:EDCINV"&amp;GL$2&amp;""&amp;GL$3&amp;"DAYKWH.UNIT1@NET1",Overall!$A$7,Overall!$B$7,"1d","total","time-weighted",0,1,0,"")</f>
        <v>1798.8002358861788</v>
      </c>
      <c r="GM7" s="11">
        <f>_xll.PIAdvCalcDat("\\CEDPI\SEMPRA_MSR1:EDCINV"&amp;GL$2&amp;""&amp;GM$3&amp;"DAYKWH.UNIT1@NET1",Overall!$A$7,Overall!$B$7,"1d","total","time-weighted",0,1,0,"")</f>
        <v>1624.3058445866679</v>
      </c>
      <c r="GN7" s="11">
        <f>_xll.PIAdvCalcDat("\\CEDPI\SEMPRA_MSR1:EDCINV"&amp;GL$2&amp;""&amp;GN$3&amp;"DAYKWH.UNIT1@NET1",Overall!$A$7,Overall!$B$7,"1d","total","time-weighted",0,1,0,"")</f>
        <v>1796.9036742450246</v>
      </c>
      <c r="GO7" s="12">
        <f>_xll.PIAdvCalcDat("\\CEDPI\SEMPRA_MSR1:EDCINV"&amp;GL$2&amp;""&amp;GO$3&amp;"DAYKWH.UNIT1@NET1",Overall!$A$7,Overall!$B$7,"1d","total","time-weighted",0,1,0,"")</f>
        <v>1814.456449237322</v>
      </c>
      <c r="GP7" s="1"/>
      <c r="GQ7" s="10">
        <f>_xll.PIAdvCalcDat("\\CEDPI\SEMPRA_MSR1:EDCINV"&amp;GQ$2&amp;""&amp;GQ$3&amp;"DAYKWH.UNIT1@NET1",Overall!$A$7,Overall!$B$7,"1d","total","time-weighted",0,1,0,"")</f>
        <v>1834.1327015693262</v>
      </c>
      <c r="GR7" s="11">
        <f>_xll.PIAdvCalcDat("\\CEDPI\SEMPRA_MSR1:EDCINV"&amp;GQ$2&amp;""&amp;GR$3&amp;"DAYKWH.UNIT1@NET1",Overall!$A$7,Overall!$B$7,"1d","total","time-weighted",0,1,0,"")</f>
        <v>1817.13537979188</v>
      </c>
      <c r="GS7" s="11">
        <f>_xll.PIAdvCalcDat("\\CEDPI\SEMPRA_MSR1:EDCINV"&amp;GQ$2&amp;""&amp;GS$3&amp;"DAYKWH.UNIT1@NET1",Overall!$A$7,Overall!$B$7,"1d","total","time-weighted",0,1,0,"")</f>
        <v>1615.6693248679103</v>
      </c>
      <c r="GT7" s="12">
        <f>_xll.PIAdvCalcDat("\\CEDPI\SEMPRA_MSR1:EDCINV"&amp;GQ$2&amp;""&amp;GT$3&amp;"DAYKWH.UNIT1@NET1",Overall!$A$7,Overall!$B$7,"1d","total","time-weighted",0,1,0,"")</f>
        <v>1605.2630512579099</v>
      </c>
      <c r="GU7" s="1"/>
      <c r="GV7" s="10">
        <f>_xll.PIAdvCalcDat("\\CEDPI\SEMPRA_MSR1:EDCINV"&amp;GV$2&amp;""&amp;GV$3&amp;"DAYKWH.UNIT1@NET1",Overall!$A$7,Overall!$B$7,"1d","total","time-weighted",0,1,0,"")</f>
        <v>1814.438774410532</v>
      </c>
      <c r="GW7" s="11">
        <f>_xll.PIAdvCalcDat("\\CEDPI\SEMPRA_MSR1:EDCINV"&amp;GV$2&amp;""&amp;GW$3&amp;"DAYKWH.UNIT1@NET1",Overall!$A$7,Overall!$B$7,"1d","total","time-weighted",0,1,0,"")</f>
        <v>1832.8104721957811</v>
      </c>
      <c r="GX7" s="11">
        <f>_xll.PIAdvCalcDat("\\CEDPI\SEMPRA_MSR1:EDCINV"&amp;GV$2&amp;""&amp;GX$3&amp;"DAYKWH.UNIT1@NET1",Overall!$A$7,Overall!$B$7,"1d","total","time-weighted",0,1,0,"")</f>
        <v>1763.5440965398498</v>
      </c>
      <c r="GY7" s="12">
        <f>_xll.PIAdvCalcDat("\\CEDPI\SEMPRA_MSR1:EDCINV"&amp;GV$2&amp;""&amp;GY$3&amp;"DAYKWH.UNIT1@NET1",Overall!$A$7,Overall!$B$7,"1d","total","time-weighted",0,1,0,"")</f>
        <v>1775.3420277257358</v>
      </c>
      <c r="GZ7" s="1"/>
      <c r="HA7" s="10">
        <f>_xll.PIAdvCalcDat("\\CEDPI\SEMPRA_MSR1:EDCINV"&amp;HA$2&amp;""&amp;HA$3&amp;"DAYKWH.UNIT1@NET1",Overall!$A$7,Overall!$B$7,"1d","total","time-weighted",0,1,0,"")</f>
        <v>1861.369223760501</v>
      </c>
      <c r="HB7" s="11">
        <f>_xll.PIAdvCalcDat("\\CEDPI\SEMPRA_MSR1:EDCINV"&amp;HA$2&amp;""&amp;HB$3&amp;"DAYKWH.UNIT1@NET1",Overall!$A$7,Overall!$B$7,"1d","total","time-weighted",0,1,0,"")</f>
        <v>1814.8324510168461</v>
      </c>
      <c r="HC7" s="11">
        <f>_xll.PIAdvCalcDat("\\CEDPI\SEMPRA_MSR1:EDCINV"&amp;HA$2&amp;""&amp;HC$3&amp;"DAYKWH.UNIT1@NET1",Overall!$A$7,Overall!$B$7,"1d","total","time-weighted",0,1,0,"")</f>
        <v>1781.0693168364562</v>
      </c>
      <c r="HD7" s="12">
        <f>_xll.PIAdvCalcDat("\\CEDPI\SEMPRA_MSR1:EDCINV"&amp;HA$2&amp;""&amp;HD$3&amp;"DAYKWH.UNIT1@NET1",Overall!$A$7,Overall!$B$7,"1d","total","time-weighted",0,1,0,"")</f>
        <v>1594.96183698288</v>
      </c>
      <c r="HE7" s="1"/>
      <c r="HF7" s="10">
        <f>_xll.PIAdvCalcDat("\\CEDPI\SEMPRA_MSR1:EDCINV"&amp;HF$2&amp;""&amp;HF$3&amp;"DAYKWH.UNIT1@NET1",Overall!$A$7,Overall!$B$7,"1d","total","time-weighted",0,1,0,"")</f>
        <v>1762.0565955687555</v>
      </c>
      <c r="HG7" s="11">
        <f>_xll.PIAdvCalcDat("\\CEDPI\SEMPRA_MSR1:EDCINV"&amp;HF$2&amp;""&amp;HG$3&amp;"DAYKWH.UNIT1@NET1",Overall!$A$7,Overall!$B$7,"1d","total","time-weighted",0,1,0,"")</f>
        <v>1774.6971659883725</v>
      </c>
      <c r="HH7" s="11">
        <f>_xll.PIAdvCalcDat("\\CEDPI\SEMPRA_MSR1:EDCINV"&amp;HF$2&amp;""&amp;HH$3&amp;"DAYKWH.UNIT1@NET1",Overall!$A$7,Overall!$B$7,"1d","total","time-weighted",0,1,0,"")</f>
        <v>1741.3879913920798</v>
      </c>
      <c r="HI7" s="12">
        <f>_xll.PIAdvCalcDat("\\CEDPI\SEMPRA_MSR1:EDCINV"&amp;HF$2&amp;""&amp;HI$3&amp;"DAYKWH.UNIT1@NET1",Overall!$A$7,Overall!$B$7,"1d","total","time-weighted",0,1,0,"")</f>
        <v>1854.6472436743236</v>
      </c>
      <c r="HJ7" s="1"/>
      <c r="HK7" s="10">
        <f>_xll.PIAdvCalcDat("\\CEDPI\SEMPRA_MSR1:EDCINV"&amp;HK$2&amp;""&amp;HK$3&amp;"DAYKWH.UNIT1@NET1",Overall!$A$7,Overall!$B$7,"1d","total","time-weighted",0,1,0,"")</f>
        <v>1826.5114819886555</v>
      </c>
      <c r="HL7" s="11">
        <f>_xll.PIAdvCalcDat("\\CEDPI\SEMPRA_MSR1:EDCINV"&amp;HK$2&amp;""&amp;HL$3&amp;"DAYKWH.UNIT1@NET1",Overall!$A$7,Overall!$B$7,"1d","total","time-weighted",0,1,0,"")</f>
        <v>1822.6351377570431</v>
      </c>
      <c r="HM7" s="11">
        <f>_xll.PIAdvCalcDat("\\CEDPI\SEMPRA_MSR1:EDCINV"&amp;HK$2&amp;""&amp;HM$3&amp;"DAYKWH.UNIT1@NET1",Overall!$A$7,Overall!$B$7,"1d","total","time-weighted",0,1,0,"")</f>
        <v>1774.3995509330698</v>
      </c>
      <c r="HN7" s="12">
        <f>_xll.PIAdvCalcDat("\\CEDPI\SEMPRA_MSR1:EDCINV"&amp;HK$2&amp;""&amp;HN$3&amp;"DAYKWH.UNIT1@NET1",Overall!$A$7,Overall!$B$7,"1d","total","time-weighted",0,1,0,"")</f>
        <v>1600.6501921633114</v>
      </c>
      <c r="HO7" s="1"/>
      <c r="HP7" s="10">
        <f>_xll.PIAdvCalcDat("\\CEDPI\SEMPRA_MSR1:EDCINV"&amp;HP$2&amp;""&amp;HP$3&amp;"DAYKWH.UNIT1@NET1",Overall!$A$7,Overall!$B$7,"1d","total","time-weighted",0,1,0,"")</f>
        <v>1824.4588575237144</v>
      </c>
      <c r="HQ7" s="11">
        <f>_xll.PIAdvCalcDat("\\CEDPI\SEMPRA_MSR1:EDCINV"&amp;HP$2&amp;""&amp;HQ$3&amp;"DAYKWH.UNIT1@NET1",Overall!$A$7,Overall!$B$7,"1d","total","time-weighted",0,1,0,"")</f>
        <v>1804.301791060064</v>
      </c>
      <c r="HR7" s="11">
        <f>_xll.PIAdvCalcDat("\\CEDPI\SEMPRA_MSR1:EDCINV"&amp;HP$2&amp;""&amp;HR$3&amp;"DAYKWH.UNIT1@NET1",Overall!$A$7,Overall!$B$7,"1d","total","time-weighted",0,1,0,"")</f>
        <v>1791.096582768447</v>
      </c>
      <c r="HS7" s="12">
        <f>_xll.PIAdvCalcDat("\\CEDPI\SEMPRA_MSR1:EDCINV"&amp;HP$2&amp;""&amp;HS$3&amp;"DAYKWH.UNIT1@NET1",Overall!$A$7,Overall!$B$7,"1d","total","time-weighted",0,1,0,"")</f>
        <v>1855.3460858794233</v>
      </c>
      <c r="HT7" s="1"/>
      <c r="HU7" s="10">
        <f>_xll.PIAdvCalcDat("\\CEDPI\SEMPRA_MSR1:EDCINV"&amp;HU$2&amp;""&amp;HU$3&amp;"DAYKWH.UNIT1@NET1",Overall!$A$7,Overall!$B$7,"1d","total","time-weighted",0,1,0,"")</f>
        <v>1856.3955020351266</v>
      </c>
      <c r="HV7" s="11">
        <f>_xll.PIAdvCalcDat("\\CEDPI\SEMPRA_MSR1:EDCINV"&amp;HU$2&amp;""&amp;HV$3&amp;"DAYKWH.UNIT1@NET1",Overall!$A$7,Overall!$B$7,"1d","total","time-weighted",0,1,0,"")</f>
        <v>1769.0341027606021</v>
      </c>
      <c r="HW7" s="11">
        <f>_xll.PIAdvCalcDat("\\CEDPI\SEMPRA_MSR1:EDCINV"&amp;HU$2&amp;""&amp;HW$3&amp;"DAYKWH.UNIT1@NET1",Overall!$A$7,Overall!$B$7,"1d","total","time-weighted",0,1,0,"")</f>
        <v>1632.9296103112144</v>
      </c>
      <c r="HX7" s="12">
        <f>_xll.PIAdvCalcDat("\\CEDPI\SEMPRA_MSR1:EDCINV"&amp;HU$2&amp;""&amp;HX$3&amp;"DAYKWH.UNIT1@NET1",Overall!$A$7,Overall!$B$7,"1d","total","time-weighted",0,1,0,"")</f>
        <v>1626.5006959059724</v>
      </c>
      <c r="HY7" s="1"/>
      <c r="HZ7" s="10">
        <f>_xll.PIAdvCalcDat("\\CEDPI\SEMPRA_MSR1:EDCINV"&amp;HZ$2&amp;""&amp;HZ$3&amp;"DAYKWH.UNIT1@NET1",Overall!$A$7,Overall!$B$7,"1d","total","time-weighted",0,1,0,"")</f>
        <v>1836.3669693966892</v>
      </c>
      <c r="IA7" s="11">
        <f>_xll.PIAdvCalcDat("\\CEDPI\SEMPRA_MSR1:EDCINV"&amp;HZ$2&amp;""&amp;IA$3&amp;"DAYKWH.UNIT1@NET1",Overall!$A$7,Overall!$B$7,"1d","total","time-weighted",0,1,0,"")</f>
        <v>1787.97561255763</v>
      </c>
      <c r="IB7" s="11">
        <f>_xll.PIAdvCalcDat("\\CEDPI\SEMPRA_MSR1:EDCINV"&amp;HZ$2&amp;""&amp;IB$3&amp;"DAYKWH.UNIT1@NET1",Overall!$A$7,Overall!$B$7,"1d","total","time-weighted",0,1,0,"")</f>
        <v>1781.7157973668718</v>
      </c>
      <c r="IC7" s="12">
        <f>_xll.PIAdvCalcDat("\\CEDPI\SEMPRA_MSR1:EDCINV"&amp;HZ$2&amp;""&amp;IC$3&amp;"DAYKWH.UNIT1@NET1",Overall!$A$7,Overall!$B$7,"1d","total","time-weighted",0,1,0,"")</f>
        <v>1840.735431899803</v>
      </c>
      <c r="ID7" s="1"/>
      <c r="IE7" s="10">
        <f>_xll.PIAdvCalcDat("\\CEDPI\SEMPRA_MSR1:EDCINV"&amp;IE$2&amp;""&amp;IE$3&amp;"DAYKWH.UNIT1@NET1",Overall!$A$7,Overall!$B$7,"1d","total","time-weighted",0,1,0,"")</f>
        <v>1820.9028245724423</v>
      </c>
      <c r="IF7" s="11">
        <f>_xll.PIAdvCalcDat("\\CEDPI\SEMPRA_MSR1:EDCINV"&amp;IE$2&amp;""&amp;IF$3&amp;"DAYKWH.UNIT1@NET1",Overall!$A$7,Overall!$B$7,"1d","total","time-weighted",0,1,0,"")</f>
        <v>1831.1804432846307</v>
      </c>
      <c r="IG7" s="11">
        <f>_xll.PIAdvCalcDat("\\CEDPI\SEMPRA_MSR1:EDCINV"&amp;IE$2&amp;""&amp;IG$3&amp;"DAYKWH.UNIT1@NET1",Overall!$A$7,Overall!$B$7,"1d","total","time-weighted",0,1,0,"")</f>
        <v>1672.1228652034938</v>
      </c>
      <c r="IH7" s="12">
        <f>_xll.PIAdvCalcDat("\\CEDPI\SEMPRA_MSR1:EDCINV"&amp;IE$2&amp;""&amp;IH$3&amp;"DAYKWH.UNIT1@NET1",Overall!$A$7,Overall!$B$7,"1d","total","time-weighted",0,1,0,"")</f>
        <v>1600.7876083954707</v>
      </c>
      <c r="II7" s="1"/>
      <c r="IJ7" s="10">
        <f>_xll.PIAdvCalcDat("\\CEDPI\SEMPRA_MSR1:EDCINV"&amp;IJ$2&amp;""&amp;IJ$3&amp;"DAYKWH.UNIT1@NET1",Overall!$A$7,Overall!$B$7,"1d","total","time-weighted",0,1,0,"")</f>
        <v>1870.0767655283016</v>
      </c>
      <c r="IK7" s="11">
        <f>_xll.PIAdvCalcDat("\\CEDPI\SEMPRA_MSR1:EDCINV"&amp;IJ$2&amp;""&amp;IK$3&amp;"DAYKWH.UNIT1@NET1",Overall!$A$7,Overall!$B$7,"1d","total","time-weighted",0,1,0,"")</f>
        <v>1739.1698933706591</v>
      </c>
      <c r="IL7" s="11">
        <f>_xll.PIAdvCalcDat("\\CEDPI\SEMPRA_MSR1:EDCINV"&amp;IJ$2&amp;""&amp;IL$3&amp;"DAYKWH.UNIT1@NET1",Overall!$A$7,Overall!$B$7,"1d","total","time-weighted",0,1,0,"")</f>
        <v>1779.4637180109751</v>
      </c>
      <c r="IM7" s="12">
        <f>_xll.PIAdvCalcDat("\\CEDPI\SEMPRA_MSR1:EDCINV"&amp;IJ$2&amp;""&amp;IM$3&amp;"DAYKWH.UNIT1@NET1",Overall!$A$7,Overall!$B$7,"1d","total","time-weighted",0,1,0,"")</f>
        <v>1857.421207922589</v>
      </c>
      <c r="IN7" s="1"/>
      <c r="IO7" s="10">
        <f>_xll.PIAdvCalcDat("\\CEDPI\SEMPRA_MSR1:EDCINV"&amp;IO$2&amp;""&amp;IO$3&amp;"DAYKWH.UNIT1@NET1",Overall!$A$7,Overall!$B$7,"1d","total","time-weighted",0,1,0,"")</f>
        <v>1796.6902548095898</v>
      </c>
      <c r="IP7" s="11">
        <f>_xll.PIAdvCalcDat("\\CEDPI\SEMPRA_MSR1:EDCINV"&amp;IO$2&amp;""&amp;IP$3&amp;"DAYKWH.UNIT1@NET1",Overall!$A$7,Overall!$B$7,"1d","total","time-weighted",0,1,0,"")</f>
        <v>1794.2979637459896</v>
      </c>
      <c r="IQ7" s="11">
        <f>_xll.PIAdvCalcDat("\\CEDPI\SEMPRA_MSR1:EDCINV"&amp;IO$2&amp;""&amp;IQ$3&amp;"DAYKWH.UNIT1@NET1",Overall!$A$7,Overall!$B$7,"1d","total","time-weighted",0,1,0,"")</f>
        <v>1727.560080839894</v>
      </c>
      <c r="IR7" s="12">
        <f>_xll.PIAdvCalcDat("\\CEDPI\SEMPRA_MSR1:EDCINV"&amp;IO$2&amp;""&amp;IR$3&amp;"DAYKWH.UNIT1@NET1",Overall!$A$7,Overall!$B$7,"1d","total","time-weighted",0,1,0,"")</f>
        <v>1663.5236644235333</v>
      </c>
      <c r="IS7" s="1"/>
      <c r="IT7" s="10">
        <f>_xll.PIAdvCalcDat("\\CEDPI\SEMPRA_MSR1:EDCINV"&amp;IT$2&amp;""&amp;IT$3&amp;"DAYKWH.UNIT1@NET1",Overall!$A$7,Overall!$B$7,"1d","total","time-weighted",0,1,0,"")</f>
        <v>1874.9954850830381</v>
      </c>
      <c r="IU7" s="11">
        <f>_xll.PIAdvCalcDat("\\CEDPI\SEMPRA_MSR1:EDCINV"&amp;IT$2&amp;""&amp;IU$3&amp;"DAYKWH.UNIT1@NET1",Overall!$A$7,Overall!$B$7,"1d","total","time-weighted",0,1,0,"")</f>
        <v>1844.2685015501579</v>
      </c>
      <c r="IV7" s="11">
        <f>_xll.PIAdvCalcDat("\\CEDPI\SEMPRA_MSR1:EDCINV"&amp;IT$2&amp;""&amp;IV$3&amp;"DAYKWH.UNIT1@NET1",Overall!$A$7,Overall!$B$7,"1d","total","time-weighted",0,1,0,"")</f>
        <v>1845.8568095884607</v>
      </c>
      <c r="IW7" s="12">
        <f>_xll.PIAdvCalcDat("\\CEDPI\SEMPRA_MSR1:EDCINV"&amp;IT$2&amp;""&amp;IW$3&amp;"DAYKWH.UNIT1@NET1",Overall!$A$7,Overall!$B$7,"1d","total","time-weighted",0,1,0,"")</f>
        <v>1793.3457925034916</v>
      </c>
      <c r="IX7" s="1"/>
      <c r="IY7" s="10">
        <f>_xll.PIAdvCalcDat("\\CEDPI\SEMPRA_MSR1:EDCINV"&amp;IY$2&amp;""&amp;IY$3&amp;"DAYKWH.UNIT1@NET1",Overall!$A$7,Overall!$B$7,"1d","total","time-weighted",0,1,0,"")</f>
        <v>1824.3000358820887</v>
      </c>
      <c r="IZ7" s="11">
        <f>_xll.PIAdvCalcDat("\\CEDPI\SEMPRA_MSR1:EDCINV"&amp;IY$2&amp;""&amp;IZ$3&amp;"DAYKWH.UNIT1@NET1",Overall!$A$7,Overall!$B$7,"1d","total","time-weighted",0,1,0,"")</f>
        <v>1808.3308975463019</v>
      </c>
      <c r="JA7" s="11">
        <f>_xll.PIAdvCalcDat("\\CEDPI\SEMPRA_MSR1:EDCINV"&amp;IY$2&amp;""&amp;JA$3&amp;"DAYKWH.UNIT1@NET1",Overall!$A$7,Overall!$B$7,"1d","total","time-weighted",0,1,0,"")</f>
        <v>1798.0290432933198</v>
      </c>
      <c r="JB7" s="12">
        <f>_xll.PIAdvCalcDat("\\CEDPI\SEMPRA_MSR1:EDCINV"&amp;IY$2&amp;""&amp;JB$3&amp;"DAYKWH.UNIT1@NET1",Overall!$A$7,Overall!$B$7,"1d","total","time-weighted",0,1,0,"")</f>
        <v>1591.9947056092067</v>
      </c>
      <c r="JC7" s="1"/>
      <c r="JD7" s="10">
        <f>_xll.PIAdvCalcDat("\\CEDPI\SEMPRA_MSR1:EDCINV"&amp;JD$2&amp;""&amp;JD$3&amp;"DAYKWH.UNIT1@NET1",Overall!$A$7,Overall!$B$7,"1d","total","time-weighted",0,1,0,"")</f>
        <v>1804.6158726055767</v>
      </c>
      <c r="JE7" s="11">
        <f>_xll.PIAdvCalcDat("\\CEDPI\SEMPRA_MSR1:EDCINV"&amp;JD$2&amp;""&amp;JE$3&amp;"DAYKWH.UNIT1@NET1",Overall!$A$7,Overall!$B$7,"1d","total","time-weighted",0,1,0,"")</f>
        <v>1798.9130142604668</v>
      </c>
      <c r="JF7" s="11">
        <f>_xll.PIAdvCalcDat("\\CEDPI\SEMPRA_MSR1:EDCINV"&amp;JD$2&amp;""&amp;JF$3&amp;"DAYKWH.UNIT1@NET1",Overall!$A$7,Overall!$B$7,"1d","total","time-weighted",0,1,0,"")</f>
        <v>1727.0313357450614</v>
      </c>
      <c r="JG7" s="12">
        <f>_xll.PIAdvCalcDat("\\CEDPI\SEMPRA_MSR1:EDCINV"&amp;JD$2&amp;""&amp;JG$3&amp;"DAYKWH.UNIT1@NET1",Overall!$A$7,Overall!$B$7,"1d","total","time-weighted",0,1,0,"")</f>
        <v>1806.62692992234</v>
      </c>
      <c r="JH7" s="1"/>
      <c r="JI7" s="10">
        <f>_xll.PIAdvCalcDat("\\CEDPI\SEMPRA_MSR1:EDCINV"&amp;JI$2&amp;""&amp;JI$3&amp;"DAYKWH.UNIT1@NET1",Overall!$A$7,Overall!$B$7,"1d","total","time-weighted",0,1,0,"")</f>
        <v>1784.575622740067</v>
      </c>
      <c r="JJ7" s="11">
        <f>_xll.PIAdvCalcDat("\\CEDPI\SEMPRA_MSR1:EDCINV"&amp;JI$2&amp;""&amp;JJ$3&amp;"DAYKWH.UNIT1@NET1",Overall!$A$7,Overall!$B$7,"1d","total","time-weighted",0,1,0,"")</f>
        <v>1772.0808013347232</v>
      </c>
      <c r="JK7" s="11">
        <f>_xll.PIAdvCalcDat("\\CEDPI\SEMPRA_MSR1:EDCINV"&amp;JI$2&amp;""&amp;JK$3&amp;"DAYKWH.UNIT1@NET1",Overall!$A$7,Overall!$B$7,"1d","total","time-weighted",0,1,0,"")</f>
        <v>1619.6474927105389</v>
      </c>
      <c r="JL7" s="12">
        <f>_xll.PIAdvCalcDat("\\CEDPI\SEMPRA_MSR1:EDCINV"&amp;JI$2&amp;""&amp;JL$3&amp;"DAYKWH.UNIT1@NET1",Overall!$A$7,Overall!$B$7,"1d","total","time-weighted",0,1,0,"")</f>
        <v>1617.0752240041529</v>
      </c>
      <c r="JM7" s="1"/>
      <c r="JN7" s="10">
        <f>_xll.PIAdvCalcDat("\\CEDPI\SEMPRA_MSR1:EDCINV"&amp;JN$2&amp;""&amp;JN$3&amp;"DAYKWH.UNIT1@NET1",Overall!$A$7,Overall!$B$7,"1d","total","time-weighted",0,1,0,"")</f>
        <v>1882.2540076045182</v>
      </c>
      <c r="JO7" s="11">
        <f>_xll.PIAdvCalcDat("\\CEDPI\SEMPRA_MSR1:EDCINV"&amp;JN$2&amp;""&amp;JO$3&amp;"DAYKWH.UNIT1@NET1",Overall!$A$7,Overall!$B$7,"1d","total","time-weighted",0,1,0,"")</f>
        <v>1756.9990216102929</v>
      </c>
      <c r="JP7" s="11">
        <f>_xll.PIAdvCalcDat("\\CEDPI\SEMPRA_MSR1:EDCINV"&amp;JN$2&amp;""&amp;JP$3&amp;"DAYKWH.UNIT1@NET1",Overall!$A$7,Overall!$B$7,"1d","total","time-weighted",0,1,0,"")</f>
        <v>1865.1391208696659</v>
      </c>
      <c r="JQ7" s="12">
        <f>_xll.PIAdvCalcDat("\\CEDPI\SEMPRA_MSR1:EDCINV"&amp;JN$2&amp;""&amp;JQ$3&amp;"DAYKWH.UNIT1@NET1",Overall!$A$7,Overall!$B$7,"1d","total","time-weighted",0,1,0,"")</f>
        <v>1838.709681951148</v>
      </c>
      <c r="JR7" s="1"/>
      <c r="JS7" s="10">
        <f>_xll.PIAdvCalcDat("\\CEDPI\SEMPRA_MSR1:EDCINV"&amp;JS$2&amp;""&amp;JS$3&amp;"DAYKWH.UNIT1@NET1",Overall!$A$7,Overall!$B$7,"1d","total","time-weighted",0,1,0,"")</f>
        <v>1832.09513381894</v>
      </c>
      <c r="JT7" s="11">
        <f>_xll.PIAdvCalcDat("\\CEDPI\SEMPRA_MSR1:EDCINV"&amp;JS$2&amp;""&amp;JT$3&amp;"DAYKWH.UNIT1@NET1",Overall!$A$7,Overall!$B$7,"1d","total","time-weighted",0,1,0,"")</f>
        <v>1793.3195967294857</v>
      </c>
      <c r="JU7" s="11">
        <f>_xll.PIAdvCalcDat("\\CEDPI\SEMPRA_MSR1:EDCINV"&amp;JS$2&amp;""&amp;JU$3&amp;"DAYKWH.UNIT1@NET1",Overall!$A$7,Overall!$B$7,"1d","total","time-weighted",0,1,0,"")</f>
        <v>1601.4902249764075</v>
      </c>
      <c r="JV7" s="12">
        <f>_xll.PIAdvCalcDat("\\CEDPI\SEMPRA_MSR1:EDCINV"&amp;JS$2&amp;""&amp;JV$3&amp;"DAYKWH.UNIT1@NET1",Overall!$A$7,Overall!$B$7,"1d","total","time-weighted",0,1,0,"")</f>
        <v>1571.7392878958574</v>
      </c>
      <c r="JW7" s="1"/>
      <c r="JX7" s="10">
        <f>_xll.PIAdvCalcDat("\\CEDPI\SEMPRA_MSR1:EDCINV"&amp;JX$2&amp;""&amp;JX$3&amp;"DAYKWH.UNIT1@NET1",Overall!$A$7,Overall!$B$7,"1d","total","time-weighted",0,1,0,"")</f>
        <v>1772.4770887096427</v>
      </c>
      <c r="JY7" s="11">
        <f>_xll.PIAdvCalcDat("\\CEDPI\SEMPRA_MSR1:EDCINV"&amp;JX$2&amp;""&amp;JY$3&amp;"DAYKWH.UNIT1@NET1",Overall!$A$7,Overall!$B$7,"1d","total","time-weighted",0,1,0,"")</f>
        <v>1779.4017452449095</v>
      </c>
      <c r="JZ7" s="11">
        <f>_xll.PIAdvCalcDat("\\CEDPI\SEMPRA_MSR1:EDCINV"&amp;JX$2&amp;""&amp;JZ$3&amp;"DAYKWH.UNIT1@NET1",Overall!$A$7,Overall!$B$7,"1d","total","time-weighted",0,1,0,"")</f>
        <v>1771.7011620084838</v>
      </c>
      <c r="KA7" s="12">
        <f>_xll.PIAdvCalcDat("\\CEDPI\SEMPRA_MSR1:EDCINV"&amp;JX$2&amp;""&amp;KA$3&amp;"DAYKWH.UNIT1@NET1",Overall!$A$7,Overall!$B$7,"1d","total","time-weighted",0,1,0,"")</f>
        <v>1818.0658374010563</v>
      </c>
      <c r="KB7" s="1"/>
      <c r="KC7" s="10">
        <f>_xll.PIAdvCalcDat("\\CEDPI\SEMPRA_MSR1:EDCINV"&amp;KC$2&amp;""&amp;KC$3&amp;"DAYKWH.UNIT1@NET1",Overall!$A$7,Overall!$B$7,"1d","total","time-weighted",0,1,0,"")</f>
        <v>1867.3740102406323</v>
      </c>
      <c r="KD7" s="11">
        <f>_xll.PIAdvCalcDat("\\CEDPI\SEMPRA_MSR1:EDCINV"&amp;KC$2&amp;""&amp;KD$3&amp;"DAYKWH.UNIT1@NET1",Overall!$A$7,Overall!$B$7,"1d","total","time-weighted",0,1,0,"")</f>
        <v>1791.0860079992863</v>
      </c>
      <c r="KE7" s="11">
        <f>_xll.PIAdvCalcDat("\\CEDPI\SEMPRA_MSR1:EDCINV"&amp;KC$2&amp;""&amp;KE$3&amp;"DAYKWH.UNIT1@NET1",Overall!$A$7,Overall!$B$7,"1d","total","time-weighted",0,1,0,"")</f>
        <v>1768.4656728490986</v>
      </c>
      <c r="KF7" s="12">
        <f>_xll.PIAdvCalcDat("\\CEDPI\SEMPRA_MSR1:EDCINV"&amp;KC$2&amp;""&amp;KF$3&amp;"DAYKWH.UNIT1@NET1",Overall!$A$7,Overall!$B$7,"1d","total","time-weighted",0,1,0,"")</f>
        <v>2516.275344621331</v>
      </c>
      <c r="KG7" s="1"/>
      <c r="KH7" s="10">
        <f>_xll.PIAdvCalcDat("\\CEDPI\SEMPRA_MSR1:EDCINV"&amp;KH$2&amp;""&amp;KH$3&amp;"DAYKWH.UNIT1@NET1",Overall!$A$7,Overall!$B$7,"1d","total","time-weighted",0,1,0,"")</f>
        <v>1883.713974861116</v>
      </c>
      <c r="KI7" s="11">
        <f>_xll.PIAdvCalcDat("\\CEDPI\SEMPRA_MSR1:EDCINV"&amp;KH$2&amp;""&amp;KI$3&amp;"DAYKWH.UNIT1@NET1",Overall!$A$7,Overall!$B$7,"1d","total","time-weighted",0,1,0,"")</f>
        <v>1732.3711371239444</v>
      </c>
      <c r="KJ7" s="11">
        <f>_xll.PIAdvCalcDat("\\CEDPI\SEMPRA_MSR1:EDCINV"&amp;KH$2&amp;""&amp;KJ$3&amp;"DAYKWH.UNIT1@NET1",Overall!$A$7,Overall!$B$7,"1d","total","time-weighted",0,1,0,"")</f>
        <v>1795.6239485540889</v>
      </c>
      <c r="KK7" s="12">
        <f>_xll.PIAdvCalcDat("\\CEDPI\SEMPRA_MSR1:EDCINV"&amp;KH$2&amp;""&amp;KK$3&amp;"DAYKWH.UNIT1@NET1",Overall!$A$7,Overall!$B$7,"1d","total","time-weighted",0,1,0,"")</f>
        <v>1837.0281817153345</v>
      </c>
      <c r="KL7" s="1"/>
      <c r="KM7" s="10">
        <f>_xll.PIAdvCalcDat("\\CEDPI\SEMPRA_MSR1:EDCINV"&amp;KM$2&amp;""&amp;KM$3&amp;"DAYKWH.UNIT1@NET1",Overall!$A$7,Overall!$B$7,"1d","total","time-weighted",0,1,0,"")</f>
        <v>1848.1238822264586</v>
      </c>
      <c r="KN7" s="11">
        <f>_xll.PIAdvCalcDat("\\CEDPI\SEMPRA_MSR1:EDCINV"&amp;KM$2&amp;""&amp;KN$3&amp;"DAYKWH.UNIT1@NET1",Overall!$A$7,Overall!$B$7,"1d","total","time-weighted",0,1,0,"")</f>
        <v>1800.9593406065492</v>
      </c>
      <c r="KO7" s="11">
        <f>_xll.PIAdvCalcDat("\\CEDPI\SEMPRA_MSR1:EDCINV"&amp;KM$2&amp;""&amp;KO$3&amp;"DAYKWH.UNIT1@NET1",Overall!$A$7,Overall!$B$7,"1d","total","time-weighted",0,1,0,"")</f>
        <v>1782.974284064527</v>
      </c>
      <c r="KP7" s="12">
        <f>_xll.PIAdvCalcDat("\\CEDPI\SEMPRA_MSR1:EDCINV"&amp;KM$2&amp;""&amp;KP$3&amp;"DAYKWH.UNIT1@NET1",Overall!$A$7,Overall!$B$7,"1d","total","time-weighted",0,1,0,"")</f>
        <v>1582.6628230101119</v>
      </c>
      <c r="KQ7" s="1"/>
      <c r="KR7" s="10">
        <f>_xll.PIAdvCalcDat("\\CEDPI\SEMPRA_MSR1:EDCINV"&amp;KR$2&amp;""&amp;KR$3&amp;"DAYKWH.UNIT1@NET1",Overall!$A$7,Overall!$B$7,"1d","total","time-weighted",0,1,0,"")</f>
        <v>1835.3261561149086</v>
      </c>
      <c r="KS7" s="11">
        <f>_xll.PIAdvCalcDat("\\CEDPI\SEMPRA_MSR1:EDCINV"&amp;KR$2&amp;""&amp;KS$3&amp;"DAYKWH.UNIT1@NET1",Overall!$A$7,Overall!$B$7,"1d","total","time-weighted",0,1,0,"")</f>
        <v>1760.6310779206938</v>
      </c>
      <c r="KT7" s="11">
        <f>_xll.PIAdvCalcDat("\\CEDPI\SEMPRA_MSR1:EDCINV"&amp;KR$2&amp;""&amp;KT$3&amp;"DAYKWH.UNIT1@NET1",Overall!$A$7,Overall!$B$7,"1d","total","time-weighted",0,1,0,"")</f>
        <v>1756.8881321125918</v>
      </c>
      <c r="KU7" s="12">
        <f>_xll.PIAdvCalcDat("\\CEDPI\SEMPRA_MSR1:EDCINV"&amp;KR$2&amp;""&amp;KU$3&amp;"DAYKWH.UNIT1@NET1",Overall!$A$7,Overall!$B$7,"1d","total","time-weighted",0,1,0,"")</f>
        <v>1930.7790717010816</v>
      </c>
      <c r="KV7" s="1"/>
      <c r="KW7" s="10">
        <f>_xll.PIAdvCalcDat("\\CEDPI\SEMPRA_MSR1:EDCINV"&amp;KW$2&amp;""&amp;KW$3&amp;"DAYKWH.UNIT1@NET1",Overall!$A$7,Overall!$B$7,"1d","total","time-weighted",0,1,0,"")</f>
        <v>1857.7820387984989</v>
      </c>
      <c r="KX7" s="11">
        <f>_xll.PIAdvCalcDat("\\CEDPI\SEMPRA_MSR1:EDCINV"&amp;KW$2&amp;""&amp;KX$3&amp;"DAYKWH.UNIT1@NET1",Overall!$A$7,Overall!$B$7,"1d","total","time-weighted",0,1,0,"")</f>
        <v>1834.1328992793833</v>
      </c>
      <c r="KY7" s="11">
        <f>_xll.PIAdvCalcDat("\\CEDPI\SEMPRA_MSR1:EDCINV"&amp;KW$2&amp;""&amp;KY$3&amp;"DAYKWH.UNIT1@NET1",Overall!$A$7,Overall!$B$7,"1d","total","time-weighted",0,1,0,"")</f>
        <v>1640.2818886376117</v>
      </c>
      <c r="KZ7" s="12">
        <f>_xll.PIAdvCalcDat("\\CEDPI\SEMPRA_MSR1:EDCINV"&amp;KW$2&amp;""&amp;KZ$3&amp;"DAYKWH.UNIT1@NET1",Overall!$A$7,Overall!$B$7,"1d","total","time-weighted",0,1,0,"")</f>
        <v>1579.3118838908397</v>
      </c>
      <c r="LA7" s="1"/>
      <c r="LB7" s="10">
        <f>_xll.PIAdvCalcDat("\\CEDPI\SEMPRA_MSR1:EDCINV"&amp;LB$2&amp;""&amp;LB$3&amp;"DAYKWH.UNIT1@NET1",Overall!$A$7,Overall!$B$7,"1d","total","time-weighted",0,1,0,"")</f>
        <v>1811.0508981172975</v>
      </c>
      <c r="LC7" s="11">
        <f>_xll.PIAdvCalcDat("\\CEDPI\SEMPRA_MSR1:EDCINV"&amp;LB$2&amp;""&amp;LC$3&amp;"DAYKWH.UNIT1@NET1",Overall!$A$7,Overall!$B$7,"1d","total","time-weighted",0,1,0,"")</f>
        <v>1800.5276047431787</v>
      </c>
      <c r="LD7" s="11">
        <f>_xll.PIAdvCalcDat("\\CEDPI\SEMPRA_MSR1:EDCINV"&amp;LB$2&amp;""&amp;LD$3&amp;"DAYKWH.UNIT1@NET1",Overall!$A$7,Overall!$B$7,"1d","total","time-weighted",0,1,0,"")</f>
        <v>1811.6776129410443</v>
      </c>
      <c r="LE7" s="12">
        <f>_xll.PIAdvCalcDat("\\CEDPI\SEMPRA_MSR1:EDCINV"&amp;LB$2&amp;""&amp;LE$3&amp;"DAYKWH.UNIT1@NET1",Overall!$A$7,Overall!$B$7,"1d","total","time-weighted",0,1,0,"")</f>
        <v>1842.3820514097492</v>
      </c>
      <c r="LF7" s="1"/>
      <c r="LG7" s="10">
        <f>_xll.PIAdvCalcDat("\\CEDPI\SEMPRA_MSR1:EDCINV"&amp;LG$2&amp;""&amp;LG$3&amp;"DAYKWH.UNIT1@NET1",Overall!$A$7,Overall!$B$7,"1d","total","time-weighted",0,1,0,"")</f>
        <v>1790.7672641849022</v>
      </c>
      <c r="LH7" s="11">
        <f>_xll.PIAdvCalcDat("\\CEDPI\SEMPRA_MSR1:EDCINV"&amp;LG$2&amp;""&amp;LH$3&amp;"DAYKWH.UNIT1@NET1",Overall!$A$7,Overall!$B$7,"1d","total","time-weighted",0,1,0,"")</f>
        <v>1793.6917184449533</v>
      </c>
      <c r="LI7" s="11">
        <f>_xll.PIAdvCalcDat("\\CEDPI\SEMPRA_MSR1:EDCINV"&amp;LG$2&amp;""&amp;LI$3&amp;"DAYKWH.UNIT1@NET1",Overall!$A$7,Overall!$B$7,"1d","total","time-weighted",0,1,0,"")</f>
        <v>1661.6001166853102</v>
      </c>
      <c r="LJ7" s="12">
        <f>_xll.PIAdvCalcDat("\\CEDPI\SEMPRA_MSR1:EDCINV"&amp;LG$2&amp;""&amp;LJ$3&amp;"DAYKWH.UNIT1@NET1",Overall!$A$7,Overall!$B$7,"1d","total","time-weighted",0,1,0,"")</f>
        <v>1586.5822149930493</v>
      </c>
      <c r="LK7" s="1"/>
      <c r="LL7" s="10">
        <f>_xll.PIAdvCalcDat("\\CEDPI\SEMPRA_MSR1:EDCINV"&amp;LL$2&amp;""&amp;LL$3&amp;"DAYKWH.UNIT1@NET1",Overall!$A$7,Overall!$B$7,"1d","total","time-weighted",0,1,0,"")</f>
        <v>1691.2668174173652</v>
      </c>
      <c r="LM7" s="11">
        <f>_xll.PIAdvCalcDat("\\CEDPI\SEMPRA_MSR1:EDCINV"&amp;LL$2&amp;""&amp;LM$3&amp;"DAYKWH.UNIT1@NET1",Overall!$A$7,Overall!$B$7,"1d","total","time-weighted",0,1,0,"")</f>
        <v>1587.7378358193059</v>
      </c>
      <c r="LN7" s="11">
        <f>_xll.PIAdvCalcDat("\\CEDPI\SEMPRA_MSR1:EDCINV"&amp;LL$2&amp;""&amp;LN$3&amp;"DAYKWH.UNIT1@NET1",Overall!$A$7,Overall!$B$7,"1d","total","time-weighted",0,1,0,"")</f>
        <v>1696.2384207044302</v>
      </c>
      <c r="LO7" s="12">
        <f>_xll.PIAdvCalcDat("\\CEDPI\SEMPRA_MSR1:EDCINV"&amp;LL$2&amp;""&amp;LO$3&amp;"DAYKWH.UNIT1@NET1",Overall!$A$7,Overall!$B$7,"1d","total","time-weighted",0,1,0,"")</f>
        <v>1611.6750508715495</v>
      </c>
      <c r="LP7" s="1"/>
      <c r="LQ7" s="10">
        <f>_xll.PIAdvCalcDat("\\CEDPI\SEMPRA_MSR1:EDCINV"&amp;LQ$2&amp;""&amp;LQ$3&amp;"DAYKWH.UNIT1@NET1",Overall!$A$7,Overall!$B$7,"1d","total","time-weighted",0,1,0,"")</f>
        <v>1673.7205092530407</v>
      </c>
      <c r="LR7" s="11">
        <f>_xll.PIAdvCalcDat("\\CEDPI\SEMPRA_MSR1:EDCINV"&amp;LQ$2&amp;""&amp;LR$3&amp;"DAYKWH.UNIT1@NET1",Overall!$A$7,Overall!$B$7,"1d","total","time-weighted",0,1,0,"")</f>
        <v>1706.4189018904842</v>
      </c>
      <c r="LS7" s="11">
        <f>_xll.PIAdvCalcDat("\\CEDPI\SEMPRA_MSR1:EDCINV"&amp;LQ$2&amp;""&amp;LS$3&amp;"DAYKWH.UNIT1@NET1",Overall!$A$7,Overall!$B$7,"1d","total","time-weighted",0,1,0,"")</f>
        <v>1506.3427065339085</v>
      </c>
      <c r="LT7" s="12">
        <f>_xll.PIAdvCalcDat("\\CEDPI\SEMPRA_MSR1:EDCINV"&amp;LQ$2&amp;""&amp;LT$3&amp;"DAYKWH.UNIT1@NET1",Overall!$A$7,Overall!$B$7,"1d","total","time-weighted",0,1,0,"")</f>
        <v>1733.9918227038825</v>
      </c>
      <c r="LU7" s="1"/>
      <c r="LV7" s="10">
        <f>_xll.PIAdvCalcDat("\\CEDPI\SEMPRA_MSR1:EDCINV"&amp;LV$2&amp;""&amp;LV$3&amp;"DAYKWH.UNIT1@NET1",Overall!$A$7,Overall!$B$7,"1d","total","time-weighted",0,1,0,"")</f>
        <v>1502.5957153314052</v>
      </c>
      <c r="LW7" s="11">
        <f>_xll.PIAdvCalcDat("\\CEDPI\SEMPRA_MSR1:EDCINV"&amp;LV$2&amp;""&amp;LW$3&amp;"DAYKWH.UNIT1@NET1",Overall!$A$7,Overall!$B$7,"1d","total","time-weighted",0,1,0,"")</f>
        <v>1758.9255084876684</v>
      </c>
      <c r="LX7" s="11">
        <f>_xll.PIAdvCalcDat("\\CEDPI\SEMPRA_MSR1:EDCINV"&amp;LV$2&amp;""&amp;LX$3&amp;"DAYKWH.UNIT1@NET1",Overall!$A$7,Overall!$B$7,"1d","total","time-weighted",0,1,0,"")</f>
        <v>1529.7383606236162</v>
      </c>
      <c r="LY7" s="12">
        <f>_xll.PIAdvCalcDat("\\CEDPI\SEMPRA_MSR1:EDCINV"&amp;LV$2&amp;""&amp;LY$3&amp;"DAYKWH.UNIT1@NET1",Overall!$A$7,Overall!$B$7,"1d","total","time-weighted",0,1,0,"")</f>
        <v>1755.6812872283117</v>
      </c>
      <c r="LZ7" s="1"/>
      <c r="MA7" s="10">
        <f>_xll.PIAdvCalcDat("\\CEDPI\SEMPRA_MSR1:EDCINV"&amp;MA$2&amp;""&amp;MA$3&amp;"DAYKWH.UNIT1@NET1",Overall!$A$7,Overall!$B$7,"1d","total","time-weighted",0,1,0,"")</f>
        <v>1685.4021346371885</v>
      </c>
      <c r="MB7" s="11">
        <f>_xll.PIAdvCalcDat("\\CEDPI\SEMPRA_MSR1:EDCINV"&amp;MA$2&amp;""&amp;MB$3&amp;"DAYKWH.UNIT1@NET1",Overall!$A$7,Overall!$B$7,"1d","total","time-weighted",0,1,0,"")</f>
        <v>1530.6307617033842</v>
      </c>
      <c r="MC7" s="11">
        <f>_xll.PIAdvCalcDat("\\CEDPI\SEMPRA_MSR1:EDCINV"&amp;MA$2&amp;""&amp;MC$3&amp;"DAYKWH.UNIT1@NET1",Overall!$A$7,Overall!$B$7,"1d","total","time-weighted",0,1,0,"")</f>
        <v>1699.1320452799835</v>
      </c>
      <c r="MD7" s="12">
        <f>_xll.PIAdvCalcDat("\\CEDPI\SEMPRA_MSR1:EDCINV"&amp;MA$2&amp;""&amp;MD$3&amp;"DAYKWH.UNIT1@NET1",Overall!$A$7,Overall!$B$7,"1d","total","time-weighted",0,1,0,"")</f>
        <v>1729.4875206969609</v>
      </c>
      <c r="ME7" s="1"/>
      <c r="MF7" s="10">
        <f>_xll.PIAdvCalcDat("\\CEDPI\SEMPRA_MSR1:EDCINV"&amp;MF$2&amp;""&amp;MF$3&amp;"DAYKWH.UNIT1@NET1",Overall!$A$7,Overall!$B$7,"1d","total","time-weighted",0,1,0,"")</f>
        <v>1734.111344520672</v>
      </c>
      <c r="MG7" s="11">
        <f>_xll.PIAdvCalcDat("\\CEDPI\SEMPRA_MSR1:EDCINV"&amp;MF$2&amp;""&amp;MG$3&amp;"DAYKWH.UNIT1@NET1",Overall!$A$7,Overall!$B$7,"1d","total","time-weighted",0,1,0,"")</f>
        <v>1708.3845693449887</v>
      </c>
      <c r="MH7" s="11">
        <f>_xll.PIAdvCalcDat("\\CEDPI\SEMPRA_MSR1:EDCINV"&amp;MF$2&amp;""&amp;MH$3&amp;"DAYKWH.UNIT1@NET1",Overall!$A$7,Overall!$B$7,"1d","total","time-weighted",0,1,0,"")</f>
        <v>1571.6659142372232</v>
      </c>
      <c r="MI7" s="12">
        <f>_xll.PIAdvCalcDat("\\CEDPI\SEMPRA_MSR1:EDCINV"&amp;MF$2&amp;""&amp;MI$3&amp;"DAYKWH.UNIT1@NET1",Overall!$A$7,Overall!$B$7,"1d","total","time-weighted",0,1,0,"")</f>
        <v>1734.2275933650315</v>
      </c>
      <c r="MJ7" s="1"/>
      <c r="MK7" s="10">
        <f>_xll.PIAdvCalcDat("\\CEDPI\SEMPRA_MSR1:EDCINV"&amp;MK$2&amp;""&amp;MK$3&amp;"DAYKWH.UNIT1@NET1",Overall!$A$7,Overall!$B$7,"1d","total","time-weighted",0,1,0,"")</f>
        <v>1527.7432732903444</v>
      </c>
      <c r="ML7" s="11">
        <f>_xll.PIAdvCalcDat("\\CEDPI\SEMPRA_MSR1:EDCINV"&amp;MK$2&amp;""&amp;ML$3&amp;"DAYKWH.UNIT1@NET1",Overall!$A$7,Overall!$B$7,"1d","total","time-weighted",0,1,0,"")</f>
        <v>1695.2454592462491</v>
      </c>
      <c r="MM7" s="11">
        <f>_xll.PIAdvCalcDat("\\CEDPI\SEMPRA_MSR1:EDCINV"&amp;MK$2&amp;""&amp;MM$3&amp;"DAYKWH.UNIT1@NET1",Overall!$A$7,Overall!$B$7,"1d","total","time-weighted",0,1,0,"")</f>
        <v>1489.6197907827752</v>
      </c>
      <c r="MN7" s="12">
        <f>_xll.PIAdvCalcDat("\\CEDPI\SEMPRA_MSR1:EDCINV"&amp;MK$2&amp;""&amp;MN$3&amp;"DAYKWH.UNIT1@NET1",Overall!$A$7,Overall!$B$7,"1d","total","time-weighted",0,1,0,"")</f>
        <v>1723.9778544473418</v>
      </c>
      <c r="MO7" s="1"/>
      <c r="MP7" s="10">
        <f>_xll.PIAdvCalcDat("\\CEDPI\SEMPRA_MSR1:EDCINV"&amp;MP$2&amp;""&amp;MP$3&amp;"DAYKWH.UNIT1@NET1",Overall!$A$7,Overall!$B$7,"1d","total","time-weighted",0,1,0,"")</f>
        <v>1838.377517523385</v>
      </c>
      <c r="MQ7" s="11">
        <f>_xll.PIAdvCalcDat("\\CEDPI\SEMPRA_MSR1:EDCINV"&amp;MP$2&amp;""&amp;MQ$3&amp;"DAYKWH.UNIT1@NET1",Overall!$A$7,Overall!$B$7,"1d","total","time-weighted",0,1,0,"")</f>
        <v>1838.0510553688985</v>
      </c>
      <c r="MR7" s="11">
        <f>_xll.PIAdvCalcDat("\\CEDPI\SEMPRA_MSR1:EDCINV"&amp;MP$2&amp;""&amp;MR$3&amp;"DAYKWH.UNIT1@NET1",Overall!$A$7,Overall!$B$7,"1d","total","time-weighted",0,1,0,"")</f>
        <v>1837.9641757640209</v>
      </c>
      <c r="MS7" s="12">
        <f>_xll.PIAdvCalcDat("\\CEDPI\SEMPRA_MSR1:EDCINV"&amp;MP$2&amp;""&amp;MS$3&amp;"DAYKWH.UNIT1@NET1",Overall!$A$7,Overall!$B$7,"1d","total","time-weighted",0,1,0,"")</f>
        <v>1844.9418573002024</v>
      </c>
      <c r="MT7" s="1"/>
      <c r="MU7" s="10">
        <f>_xll.PIAdvCalcDat("\\CEDPI\SEMPRA_MSR1:EDCINV"&amp;MU$2&amp;""&amp;MU$3&amp;"DAYKWH.UNIT1@NET1",Overall!$A$7,Overall!$B$7,"1d","total","time-weighted",0,1,0,"")</f>
        <v>1570.5614305538961</v>
      </c>
      <c r="MV7" s="11">
        <f>_xll.PIAdvCalcDat("\\CEDPI\SEMPRA_MSR1:EDCINV"&amp;MU$2&amp;""&amp;MV$3&amp;"DAYKWH.UNIT1@NET1",Overall!$A$7,Overall!$B$7,"1d","total","time-weighted",0,1,0,"")</f>
        <v>1727.6667495884105</v>
      </c>
      <c r="MW7" s="11">
        <f>_xll.PIAdvCalcDat("\\CEDPI\SEMPRA_MSR1:EDCINV"&amp;MU$2&amp;""&amp;MW$3&amp;"DAYKWH.UNIT1@NET1",Overall!$A$7,Overall!$B$7,"1d","total","time-weighted",0,1,0,"")</f>
        <v>1568.7464570600096</v>
      </c>
      <c r="MX7" s="12">
        <f>_xll.PIAdvCalcDat("\\CEDPI\SEMPRA_MSR1:EDCINV"&amp;MU$2&amp;""&amp;MX$3&amp;"DAYKWH.UNIT1@NET1",Overall!$A$7,Overall!$B$7,"1d","total","time-weighted",0,1,0,"")</f>
        <v>1686.0844762195427</v>
      </c>
      <c r="MY7" s="1"/>
      <c r="MZ7" s="10">
        <f>_xll.PIAdvCalcDat("\\CEDPI\SEMPRA_MSR1:EDCINV"&amp;MZ$2&amp;""&amp;MZ$3&amp;"DAYKWH.UNIT1@NET1",Overall!$A$7,Overall!$B$7,"1d","total","time-weighted",0,1,0,"")</f>
        <v>1496.1823428525349</v>
      </c>
      <c r="NA7" s="11">
        <f>_xll.PIAdvCalcDat("\\CEDPI\SEMPRA_MSR1:EDCINV"&amp;MZ$2&amp;""&amp;NA$3&amp;"DAYKWH.UNIT1@NET1",Overall!$A$7,Overall!$B$7,"1d","total","time-weighted",0,1,0,"")</f>
        <v>1753.2475726094349</v>
      </c>
      <c r="NB7" s="11">
        <f>_xll.PIAdvCalcDat("\\CEDPI\SEMPRA_MSR1:EDCINV"&amp;MZ$2&amp;""&amp;NB$3&amp;"DAYKWH.UNIT1@NET1",Overall!$A$7,Overall!$B$7,"1d","total","time-weighted",0,1,0,"")</f>
        <v>1581.2340113516427</v>
      </c>
      <c r="NC7" s="12">
        <f>_xll.PIAdvCalcDat("\\CEDPI\SEMPRA_MSR1:EDCINV"&amp;MZ$2&amp;""&amp;NC$3&amp;"DAYKWH.UNIT1@NET1",Overall!$A$7,Overall!$B$7,"1d","total","time-weighted",0,1,0,"")</f>
        <v>1770.4529950370334</v>
      </c>
      <c r="ND7" s="1"/>
      <c r="NE7" s="10">
        <f>_xll.PIAdvCalcDat("\\CEDPI\SEMPRA_MSR1:EDCINV"&amp;NE$2&amp;""&amp;NE$3&amp;"DAYKWH.UNIT1@NET1",Overall!$A$7,Overall!$B$7,"1d","total","time-weighted",0,1,0,"")</f>
        <v>1855.9421089013124</v>
      </c>
      <c r="NF7" s="11">
        <f>_xll.PIAdvCalcDat("\\CEDPI\SEMPRA_MSR1:EDCINV"&amp;NE$2&amp;""&amp;NF$3&amp;"DAYKWH.UNIT1@NET1",Overall!$A$7,Overall!$B$7,"1d","total","time-weighted",0,1,0,"")</f>
        <v>1828.6783810402012</v>
      </c>
      <c r="NG7" s="11">
        <f>_xll.PIAdvCalcDat("\\CEDPI\SEMPRA_MSR1:EDCINV"&amp;NE$2&amp;""&amp;NG$3&amp;"DAYKWH.UNIT1@NET1",Overall!$A$7,Overall!$B$7,"1d","total","time-weighted",0,1,0,"")</f>
        <v>1834.6226838584444</v>
      </c>
      <c r="NH7" s="12">
        <f>_xll.PIAdvCalcDat("\\CEDPI\SEMPRA_MSR1:EDCINV"&amp;NE$2&amp;""&amp;NH$3&amp;"DAYKWH.UNIT1@NET1",Overall!$A$7,Overall!$B$7,"1d","total","time-weighted",0,1,0,"")</f>
        <v>1835.6607344490931</v>
      </c>
      <c r="NI7" s="1"/>
      <c r="NJ7" s="10">
        <f>_xll.PIAdvCalcDat("\\CEDPI\SEMPRA_MSR1:EDCINV"&amp;NJ$2&amp;""&amp;NJ$3&amp;"DAYKWH.UNIT1@NET1",Overall!$A$7,Overall!$B$7,"1d","total","time-weighted",0,1,0,"")</f>
        <v>1507.6204583946915</v>
      </c>
      <c r="NK7" s="11">
        <f>_xll.PIAdvCalcDat("\\CEDPI\SEMPRA_MSR1:EDCINV"&amp;NJ$2&amp;""&amp;NK$3&amp;"DAYKWH.UNIT1@NET1",Overall!$A$7,Overall!$B$7,"1d","total","time-weighted",0,1,0,"")</f>
        <v>1689.5051080628461</v>
      </c>
      <c r="NL7" s="11">
        <f>_xll.PIAdvCalcDat("\\CEDPI\SEMPRA_MSR1:EDCINV"&amp;NJ$2&amp;""&amp;NL$3&amp;"DAYKWH.UNIT1@NET1",Overall!$A$7,Overall!$B$7,"1d","total","time-weighted",0,1,0,"")</f>
        <v>1507.847469084734</v>
      </c>
      <c r="NM7" s="12">
        <f>_xll.PIAdvCalcDat("\\CEDPI\SEMPRA_MSR1:EDCINV"&amp;NJ$2&amp;""&amp;NM$3&amp;"DAYKWH.UNIT1@NET1",Overall!$A$7,Overall!$B$7,"1d","total","time-weighted",0,1,0,"")</f>
        <v>1706.6341920053089</v>
      </c>
      <c r="NN7" s="1"/>
      <c r="NO7" s="10">
        <f>_xll.PIAdvCalcDat("\\CEDPI\SEMPRA_MSR1:EDCINV"&amp;NO$2&amp;""&amp;NO$3&amp;"DAYKWH.UNIT1@NET1",Overall!$A$7,Overall!$B$7,"1d","total","time-weighted",0,1,0,"")</f>
        <v>1581.0148975086888</v>
      </c>
      <c r="NP7" s="11">
        <f>_xll.PIAdvCalcDat("\\CEDPI\SEMPRA_MSR1:EDCINV"&amp;NO$2&amp;""&amp;NP$3&amp;"DAYKWH.UNIT1@NET1",Overall!$A$7,Overall!$B$7,"1d","total","time-weighted",0,1,0,"")</f>
        <v>1687.6289155693767</v>
      </c>
      <c r="NQ7" s="11">
        <f>_xll.PIAdvCalcDat("\\CEDPI\SEMPRA_MSR1:EDCINV"&amp;NO$2&amp;""&amp;NQ$3&amp;"DAYKWH.UNIT1@NET1",Overall!$A$7,Overall!$B$7,"1d","total","time-weighted",0,1,0,"")</f>
        <v>1543.9587515148944</v>
      </c>
      <c r="NR7" s="12">
        <f>_xll.PIAdvCalcDat("\\CEDPI\SEMPRA_MSR1:EDCINV"&amp;NO$2&amp;""&amp;NR$3&amp;"DAYKWH.UNIT1@NET1",Overall!$A$7,Overall!$B$7,"1d","total","time-weighted",0,1,0,"")</f>
        <v>1757.372440968677</v>
      </c>
      <c r="NS7" s="1"/>
      <c r="NT7" s="10">
        <f>_xll.PIAdvCalcDat("\\CEDPI\SEMPRA_MSR1:EDCINV"&amp;NT$2&amp;""&amp;NT$3&amp;"DAYKWH.UNIT1@NET1",Overall!$A$7,Overall!$B$7,"1d","total","time-weighted",0,1,0,"")</f>
        <v>1764.4552743445968</v>
      </c>
      <c r="NU7" s="11">
        <f>_xll.PIAdvCalcDat("\\CEDPI\SEMPRA_MSR1:EDCINV"&amp;NT$2&amp;""&amp;NU$3&amp;"DAYKWH.UNIT1@NET1",Overall!$A$7,Overall!$B$7,"1d","total","time-weighted",0,1,0,"")</f>
        <v>1752.6133458552422</v>
      </c>
      <c r="NV7" s="11">
        <f>_xll.PIAdvCalcDat("\\CEDPI\SEMPRA_MSR1:EDCINV"&amp;NT$2&amp;""&amp;NV$3&amp;"DAYKWH.UNIT1@NET1",Overall!$A$7,Overall!$B$7,"1d","total","time-weighted",0,1,0,"")</f>
        <v>1755.0238225394178</v>
      </c>
      <c r="NW7" s="12">
        <f>_xll.PIAdvCalcDat("\\CEDPI\SEMPRA_MSR1:EDCINV"&amp;NT$2&amp;""&amp;NW$3&amp;"DAYKWH.UNIT1@NET1",Overall!$A$7,Overall!$B$7,"1d","total","time-weighted",0,1,0,"")</f>
        <v>1745.2305022995449</v>
      </c>
      <c r="NX7" s="1"/>
      <c r="NY7" s="10">
        <f>_xll.PIAdvCalcDat("\\CEDPI\SEMPRA_MSR1:EDCINV"&amp;NY$2&amp;""&amp;NY$3&amp;"DAYKWH.UNIT1@NET1",Overall!$A$7,Overall!$B$7,"1d","total","time-weighted",0,1,0,"")</f>
        <v>1736.9995755839645</v>
      </c>
      <c r="NZ7" s="11">
        <f>_xll.PIAdvCalcDat("\\CEDPI\SEMPRA_MSR1:EDCINV"&amp;NY$2&amp;""&amp;NZ$3&amp;"DAYKWH.UNIT1@NET1",Overall!$A$7,Overall!$B$7,"1d","total","time-weighted",0,1,0,"")</f>
        <v>1754.6192875590016</v>
      </c>
      <c r="OA7" s="11">
        <f>_xll.PIAdvCalcDat("\\CEDPI\SEMPRA_MSR1:EDCINV"&amp;NY$2&amp;""&amp;OA$3&amp;"DAYKWH.UNIT1@NET1",Overall!$A$7,Overall!$B$7,"1d","total","time-weighted",0,1,0,"")</f>
        <v>1739.5654728189643</v>
      </c>
      <c r="OB7" s="12">
        <f>_xll.PIAdvCalcDat("\\CEDPI\SEMPRA_MSR1:EDCINV"&amp;NY$2&amp;""&amp;OB$3&amp;"DAYKWH.UNIT1@NET1",Overall!$A$7,Overall!$B$7,"1d","total","time-weighted",0,1,0,"")</f>
        <v>1735.9040749347002</v>
      </c>
      <c r="OC7" s="1"/>
      <c r="OD7" s="10">
        <f>_xll.PIAdvCalcDat("\\CEDPI\SEMPRA_MSR1:EDCINV"&amp;OD$2&amp;""&amp;OD$3&amp;"DAYKWH.UNIT1@NET1",Overall!$A$7,Overall!$B$7,"1d","total","time-weighted",0,1,0,"")</f>
        <v>1769.5787282579192</v>
      </c>
      <c r="OE7" s="11">
        <f>_xll.PIAdvCalcDat("\\CEDPI\SEMPRA_MSR1:EDCINV"&amp;OD$2&amp;""&amp;OE$3&amp;"DAYKWH.UNIT1@NET1",Overall!$A$7,Overall!$B$7,"1d","total","time-weighted",0,1,0,"")</f>
        <v>1773.5319752228384</v>
      </c>
      <c r="OF7" s="11">
        <f>_xll.PIAdvCalcDat("\\CEDPI\SEMPRA_MSR1:EDCINV"&amp;OD$2&amp;""&amp;OF$3&amp;"DAYKWH.UNIT1@NET1",Overall!$A$7,Overall!$B$7,"1d","total","time-weighted",0,1,0,"")</f>
        <v>1757.0098946698197</v>
      </c>
      <c r="OG7" s="12">
        <f>_xll.PIAdvCalcDat("\\CEDPI\SEMPRA_MSR1:EDCINV"&amp;OD$2&amp;""&amp;OG$3&amp;"DAYKWH.UNIT1@NET1",Overall!$A$7,Overall!$B$7,"1d","total","time-weighted",0,1,0,"")</f>
        <v>1758.0523544260739</v>
      </c>
      <c r="OH7" s="1"/>
      <c r="OI7" s="10">
        <f>_xll.PIAdvCalcDat("\\CEDPI\SEMPRA_MSR1:EDCINV"&amp;OI$2&amp;""&amp;OI$3&amp;"DAYKWH.UNIT1@NET1",Overall!$A$7,Overall!$B$7,"1d","total","time-weighted",0,1,0,"")</f>
        <v>1748.6623296570688</v>
      </c>
      <c r="OJ7" s="11">
        <f>_xll.PIAdvCalcDat("\\CEDPI\SEMPRA_MSR1:EDCINV"&amp;OI$2&amp;""&amp;OJ$3&amp;"DAYKWH.UNIT1@NET1",Overall!$A$7,Overall!$B$7,"1d","total","time-weighted",0,1,0,"")</f>
        <v>1756.1215150882649</v>
      </c>
      <c r="OK7" s="11">
        <f>_xll.PIAdvCalcDat("\\CEDPI\SEMPRA_MSR1:EDCINV"&amp;OI$2&amp;""&amp;OK$3&amp;"DAYKWH.UNIT1@NET1",Overall!$A$7,Overall!$B$7,"1d","total","time-weighted",0,1,0,"")</f>
        <v>1736.2283354915196</v>
      </c>
      <c r="OL7" s="12">
        <f>_xll.PIAdvCalcDat("\\CEDPI\SEMPRA_MSR1:EDCINV"&amp;OI$2&amp;""&amp;OL$3&amp;"DAYKWH.UNIT1@NET1",Overall!$A$7,Overall!$B$7,"1d","total","time-weighted",0,1,0,"")</f>
        <v>1731.2133669915688</v>
      </c>
      <c r="OM7" s="1"/>
      <c r="ON7" s="10">
        <f>_xll.PIAdvCalcDat("\\CEDPI\SEMPRA_MSR1:EDCINV"&amp;ON$2&amp;""&amp;ON$3&amp;"DAYKWH.UNIT1@NET1",Overall!$A$7,Overall!$B$7,"1d","total","time-weighted",0,1,0,"")</f>
        <v>1760.56985749363</v>
      </c>
      <c r="OO7" s="11">
        <f>_xll.PIAdvCalcDat("\\CEDPI\SEMPRA_MSR1:EDCINV"&amp;ON$2&amp;""&amp;OO$3&amp;"DAYKWH.UNIT1@NET1",Overall!$A$7,Overall!$B$7,"1d","total","time-weighted",0,1,0,"")</f>
        <v>1762.097259021813</v>
      </c>
      <c r="OP7" s="11">
        <f>_xll.PIAdvCalcDat("\\CEDPI\SEMPRA_MSR1:EDCINV"&amp;ON$2&amp;""&amp;OP$3&amp;"DAYKWH.UNIT1@NET1",Overall!$A$7,Overall!$B$7,"1d","total","time-weighted",0,1,0,"")</f>
        <v>1763.0734194074194</v>
      </c>
      <c r="OQ7" s="12">
        <f>_xll.PIAdvCalcDat("\\CEDPI\SEMPRA_MSR1:EDCINV"&amp;ON$2&amp;""&amp;OQ$3&amp;"DAYKWH.UNIT1@NET1",Overall!$A$7,Overall!$B$7,"1d","total","time-weighted",0,1,0,"")</f>
        <v>1761.4741047212156</v>
      </c>
      <c r="OR7" s="1"/>
      <c r="OS7" s="10">
        <f>_xll.PIAdvCalcDat("\\CEDPI\SEMPRA_MSR1:EDCINV"&amp;OS$2&amp;""&amp;OS$3&amp;"DAYKWH.UNIT1@NET1",Overall!$A$7,Overall!$B$7,"1d","total","time-weighted",0,1,0,"")</f>
        <v>1815.0351986264532</v>
      </c>
      <c r="OT7" s="11">
        <f>_xll.PIAdvCalcDat("\\CEDPI\SEMPRA_MSR1:EDCINV"&amp;OS$2&amp;""&amp;OT$3&amp;"DAYKWH.UNIT1@NET1",Overall!$A$7,Overall!$B$7,"1d","total","time-weighted",0,1,0,"")</f>
        <v>1823.84248966986</v>
      </c>
      <c r="OU7" s="11">
        <f>_xll.PIAdvCalcDat("\\CEDPI\SEMPRA_MSR1:EDCINV"&amp;OS$2&amp;""&amp;OU$3&amp;"DAYKWH.UNIT1@NET1",Overall!$A$7,Overall!$B$7,"1d","total","time-weighted",0,1,0,"")</f>
        <v>1809.2881930985197</v>
      </c>
      <c r="OV7" s="12">
        <f>_xll.PIAdvCalcDat("\\CEDPI\SEMPRA_MSR1:EDCINV"&amp;OS$2&amp;""&amp;OV$3&amp;"DAYKWH.UNIT1@NET1",Overall!$A$7,Overall!$B$7,"1d","total","time-weighted",0,1,0,"")</f>
        <v>1824.6984610795575</v>
      </c>
      <c r="OW7" s="1"/>
      <c r="OX7" s="10">
        <f>_xll.PIAdvCalcDat("\\CEDPI\SEMPRA_MSR1:EDCINV"&amp;OX$2&amp;""&amp;OX$3&amp;"DAYKWH.UNIT1@NET1",Overall!$A$7,Overall!$B$7,"1d","total","time-weighted",0,1,0,"")</f>
        <v>1746.064087147977</v>
      </c>
      <c r="OY7" s="11">
        <f>_xll.PIAdvCalcDat("\\CEDPI\SEMPRA_MSR1:EDCINV"&amp;OX$2&amp;""&amp;OY$3&amp;"DAYKWH.UNIT1@NET1",Overall!$A$7,Overall!$B$7,"1d","total","time-weighted",0,1,0,"")</f>
        <v>1829.8976018494002</v>
      </c>
      <c r="OZ7" s="11">
        <f>_xll.PIAdvCalcDat("\\CEDPI\SEMPRA_MSR1:EDCINV"&amp;OX$2&amp;""&amp;OZ$3&amp;"DAYKWH.UNIT1@NET1",Overall!$A$7,Overall!$B$7,"1d","total","time-weighted",0,1,0,"")</f>
        <v>1865.5763845571678</v>
      </c>
      <c r="PA7" s="12">
        <f>_xll.PIAdvCalcDat("\\CEDPI\SEMPRA_MSR1:EDCINV"&amp;OX$2&amp;""&amp;PA$3&amp;"DAYKWH.UNIT1@NET1",Overall!$A$7,Overall!$B$7,"1d","total","time-weighted",0,1,0,"")</f>
        <v>1872.7795407688741</v>
      </c>
      <c r="PB7" s="1"/>
      <c r="PC7" s="10">
        <f>_xll.PIAdvCalcDat("\\CEDPI\SEMPRA_MSR1:EDCINV"&amp;PC$2&amp;""&amp;PC$3&amp;"DAYKWH.UNIT1@NET1",Overall!$A$7,Overall!$B$7,"1d","total","time-weighted",0,1,0,"")</f>
        <v>1828.1342563278856</v>
      </c>
      <c r="PD7" s="11">
        <f>_xll.PIAdvCalcDat("\\CEDPI\SEMPRA_MSR1:EDCINV"&amp;PC$2&amp;""&amp;PD$3&amp;"DAYKWH.UNIT1@NET1",Overall!$A$7,Overall!$B$7,"1d","total","time-weighted",0,1,0,"")</f>
        <v>1822.1731461057557</v>
      </c>
      <c r="PE7" s="11">
        <f>_xll.PIAdvCalcDat("\\CEDPI\SEMPRA_MSR1:EDCINV"&amp;PC$2&amp;""&amp;PE$3&amp;"DAYKWH.UNIT1@NET1",Overall!$A$7,Overall!$B$7,"1d","total","time-weighted",0,1,0,"")</f>
        <v>1816.8690534314824</v>
      </c>
      <c r="PF7" s="12">
        <f>_xll.PIAdvCalcDat("\\CEDPI\SEMPRA_MSR1:EDCINV"&amp;PC$2&amp;""&amp;PF$3&amp;"DAYKWH.UNIT1@NET1",Overall!$A$7,Overall!$B$7,"1d","total","time-weighted",0,1,0,"")</f>
        <v>1789.5718325613059</v>
      </c>
      <c r="PG7" s="1"/>
      <c r="PH7" s="10">
        <f>_xll.PIAdvCalcDat("\\CEDPI\SEMPRA_MSR1:EDCINV"&amp;PH$2&amp;""&amp;PH$3&amp;"DAYKWH.UNIT1@NET1",Overall!$A$7,Overall!$B$7,"1d","total","time-weighted",0,1,0,"")</f>
        <v>1861.2275545899261</v>
      </c>
      <c r="PI7" s="11">
        <f>_xll.PIAdvCalcDat("\\CEDPI\SEMPRA_MSR1:EDCINV"&amp;PH$2&amp;""&amp;PI$3&amp;"DAYKWH.UNIT1@NET1",Overall!$A$7,Overall!$B$7,"1d","total","time-weighted",0,1,0,"")</f>
        <v>1764.9975634549344</v>
      </c>
      <c r="PJ7" s="11">
        <f>_xll.PIAdvCalcDat("\\CEDPI\SEMPRA_MSR1:EDCINV"&amp;PH$2&amp;""&amp;PJ$3&amp;"DAYKWH.UNIT1@NET1",Overall!$A$7,Overall!$B$7,"1d","total","time-weighted",0,1,0,"")</f>
        <v>1847.8311853010821</v>
      </c>
      <c r="PK7" s="12">
        <f>_xll.PIAdvCalcDat("\\CEDPI\SEMPRA_MSR1:EDCINV"&amp;PH$2&amp;""&amp;PK$3&amp;"DAYKWH.UNIT1@NET1",Overall!$A$7,Overall!$B$7,"1d","total","time-weighted",0,1,0,"")</f>
        <v>1925.2730798732009</v>
      </c>
    </row>
    <row r="8" spans="1:427" ht="24.75" customHeight="1" x14ac:dyDescent="0.25">
      <c r="A8" s="8">
        <v>42587</v>
      </c>
      <c r="B8" s="8">
        <v>42588</v>
      </c>
      <c r="C8" s="16">
        <v>6.9139870529174807</v>
      </c>
      <c r="D8" s="7">
        <f>_xll.PIAdvCalcDat("\\CEDPI\SEMPRA_MSR1:EDCINV"&amp;$D$2&amp;""&amp;D$3&amp;"DAYKWH.UNIT1@NET1",Overall!$A$8,Overall!$B$8,"1d","total","time-weighted",0,1,0,"")</f>
        <v>1640.8506333184987</v>
      </c>
      <c r="E8" s="9">
        <f>_xll.PIAdvCalcDat("\\CEDPI\SEMPRA_MSR1:EDCINV"&amp;$D$2&amp;""&amp;E$3&amp;"DAYKWH.UNIT1@NET1",Overall!$A$8,Overall!$B$8,"1d","total","time-weighted",0,1,0,"")</f>
        <v>1615.7281371184706</v>
      </c>
      <c r="F8" s="9">
        <f>_xll.PIAdvCalcDat("\\CEDPI\SEMPRA_MSR1:EDCINV"&amp;$D$2&amp;""&amp;F$3&amp;"DAYKWH.UNIT1@NET1",Overall!$A$8,Overall!$B$8,"1d","total","time-weighted",0,1,0,"")</f>
        <v>1627.5865911873732</v>
      </c>
      <c r="G8" s="9">
        <f>_xll.PIAdvCalcDat("\\CEDPI\SEMPRA_MSR1:EDCINV"&amp;$D$2&amp;""&amp;G$3&amp;"DAYKWH.UNIT1@NET1",Overall!$A$8,Overall!$B$8,"1d","total","time-weighted",0,1,0,"")</f>
        <v>1698.2556597002379</v>
      </c>
      <c r="H8" s="7"/>
      <c r="I8" s="10">
        <f>_xll.PIAdvCalcDat("\\CEDPI\SEMPRA_MSR1:EDCINV"&amp;I$2&amp;""&amp;I$3&amp;"DAYKWH.UNIT1@NET1",Overall!$A$8,Overall!$B$8,"1d","total","time-weighted",0,1,0,"")</f>
        <v>1653.8321326288738</v>
      </c>
      <c r="J8" s="11">
        <f>_xll.PIAdvCalcDat("\\CEDPI\SEMPRA_MSR1:EDCINV"&amp;I$2&amp;""&amp;J$3&amp;"DAYKWH.UNIT1@NET1",Overall!$A$8,Overall!$B$8,"1d","total","time-weighted",0,1,0,"")</f>
        <v>1605.2206301819892</v>
      </c>
      <c r="K8" s="11">
        <f>_xll.PIAdvCalcDat("\\CEDPI\SEMPRA_MSR1:EDCINV"&amp;I$2&amp;""&amp;K$3&amp;"DAYKWH.UNIT1@NET1",Overall!$A$8,Overall!$B$8,"1d","total","time-weighted",0,1,0,"")</f>
        <v>1612.838147354264</v>
      </c>
      <c r="L8" s="12">
        <f>_xll.PIAdvCalcDat("\\CEDPI\SEMPRA_MSR1:EDCINV"&amp;I$2&amp;""&amp;L$3&amp;"DAYKWH.UNIT1@NET1",Overall!$A$8,Overall!$B$8,"1d","total","time-weighted",0,1,0,"")</f>
        <v>1668.8739955606641</v>
      </c>
      <c r="M8" s="1"/>
      <c r="N8" s="10">
        <f>_xll.PIAdvCalcDat("\\CEDPI\SEMPRA_MSR1:EDCINV"&amp;N$2&amp;""&amp;N$3&amp;"DAYKWH.UNIT1@NET1",Overall!$A$8,Overall!$B$8,"1d","total","time-weighted",0,1,0,"")</f>
        <v>1678.6074484577775</v>
      </c>
      <c r="O8" s="11">
        <f>_xll.PIAdvCalcDat("\\CEDPI\SEMPRA_MSR1:EDCINV"&amp;N$2&amp;""&amp;O$3&amp;"DAYKWH.UNIT1@NET1",Overall!$A$8,Overall!$B$8,"1d","total","time-weighted",0,1,0,"")</f>
        <v>1580.9826215797555</v>
      </c>
      <c r="P8" s="11">
        <f>_xll.PIAdvCalcDat("\\CEDPI\SEMPRA_MSR1:EDCINV"&amp;N$2&amp;""&amp;P$3&amp;"DAYKWH.UNIT1@NET1",Overall!$A$8,Overall!$B$8,"1d","total","time-weighted",0,1,0,"")</f>
        <v>1576.7012847842409</v>
      </c>
      <c r="Q8" s="12">
        <f>_xll.PIAdvCalcDat("\\CEDPI\SEMPRA_MSR1:EDCINV"&amp;N$2&amp;""&amp;Q$3&amp;"DAYKWH.UNIT1@NET1",Overall!$A$8,Overall!$B$8,"1d","total","time-weighted",0,1,0,"")</f>
        <v>1627.4270681674618</v>
      </c>
      <c r="R8" s="1"/>
      <c r="S8" s="10">
        <f>_xll.PIAdvCalcDat("\\CEDPI\SEMPRA_MSR1:EDCINV"&amp;S$2&amp;""&amp;S$3&amp;"DAYKWH.UNIT1@NET1",Overall!$A$8,Overall!$B$8,"1d","total","time-weighted",0,1,0,"")</f>
        <v>1640.792826131569</v>
      </c>
      <c r="T8" s="11">
        <f>_xll.PIAdvCalcDat("\\CEDPI\SEMPRA_MSR1:EDCINV"&amp;S$2&amp;""&amp;T$3&amp;"DAYKWH.UNIT1@NET1",Overall!$A$8,Overall!$B$8,"1d","total","time-weighted",0,1,0,"")</f>
        <v>1593.961172314732</v>
      </c>
      <c r="U8" s="11">
        <f>_xll.PIAdvCalcDat("\\CEDPI\SEMPRA_MSR1:EDCINV"&amp;S$2&amp;""&amp;U$3&amp;"DAYKWH.UNIT1@NET1",Overall!$A$8,Overall!$B$8,"1d","total","time-weighted",0,1,0,"")</f>
        <v>1595.4997954705677</v>
      </c>
      <c r="V8" s="12">
        <f>_xll.PIAdvCalcDat("\\CEDPI\SEMPRA_MSR1:EDCINV"&amp;S$2&amp;""&amp;V$3&amp;"DAYKWH.UNIT1@NET1",Overall!$A$8,Overall!$B$8,"1d","total","time-weighted",0,1,0,"")</f>
        <v>1645.9442211340074</v>
      </c>
      <c r="W8" s="1"/>
      <c r="X8" s="10">
        <f>_xll.PIAdvCalcDat("\\CEDPI\SEMPRA_MSR1:EDCINV"&amp;X$2&amp;""&amp;X$3&amp;"DAYKWH.UNIT1@NET1",Overall!$A$8,Overall!$B$8,"1d","total","time-weighted",0,1,0,"")</f>
        <v>1635.3769646808089</v>
      </c>
      <c r="Y8" s="11">
        <f>_xll.PIAdvCalcDat("\\CEDPI\SEMPRA_MSR1:EDCINV"&amp;X$2&amp;""&amp;Y$3&amp;"DAYKWH.UNIT1@NET1",Overall!$A$8,Overall!$B$8,"1d","total","time-weighted",0,1,0,"")</f>
        <v>1588.6367788611826</v>
      </c>
      <c r="Z8" s="11">
        <f>_xll.PIAdvCalcDat("\\CEDPI\SEMPRA_MSR1:EDCINV"&amp;X$2&amp;""&amp;Z$3&amp;"DAYKWH.UNIT1@NET1",Overall!$A$8,Overall!$B$8,"1d","total","time-weighted",0,1,0,"")</f>
        <v>1604.3221251708778</v>
      </c>
      <c r="AA8" s="12">
        <f>_xll.PIAdvCalcDat("\\CEDPI\SEMPRA_MSR1:EDCINV"&amp;X$2&amp;""&amp;AA$3&amp;"DAYKWH.UNIT1@NET1",Overall!$A$8,Overall!$B$8,"1d","total","time-weighted",0,1,0,"")</f>
        <v>1634.9288668666024</v>
      </c>
      <c r="AB8" s="1"/>
      <c r="AC8" s="10">
        <f>_xll.PIAdvCalcDat("\\CEDPI\SEMPRA_MSR1:EDCINV"&amp;AC$2&amp;""&amp;AC$3&amp;"DAYKWH.UNIT1@NET1",Overall!$A$8,Overall!$B$8,"1d","total","time-weighted",0,1,0,"")</f>
        <v>1649.3400260427293</v>
      </c>
      <c r="AD8" s="11">
        <f>_xll.PIAdvCalcDat("\\CEDPI\SEMPRA_MSR1:EDCINV"&amp;AC$2&amp;""&amp;AD$3&amp;"DAYKWH.UNIT1@NET1",Overall!$A$8,Overall!$B$8,"1d","total","time-weighted",0,1,0,"")</f>
        <v>1592.4387728111035</v>
      </c>
      <c r="AE8" s="11">
        <f>_xll.PIAdvCalcDat("\\CEDPI\SEMPRA_MSR1:EDCINV"&amp;AC$2&amp;""&amp;AE$3&amp;"DAYKWH.UNIT1@NET1",Overall!$A$8,Overall!$B$8,"1d","total","time-weighted",0,1,0,"")</f>
        <v>1595.94215085005</v>
      </c>
      <c r="AF8" s="12">
        <f>_xll.PIAdvCalcDat("\\CEDPI\SEMPRA_MSR1:EDCINV"&amp;AC$2&amp;""&amp;AF$3&amp;"DAYKWH.UNIT1@NET1",Overall!$A$8,Overall!$B$8,"1d","total","time-weighted",0,1,0,"")</f>
        <v>1642.6233752717196</v>
      </c>
      <c r="AG8" s="1"/>
      <c r="AH8" s="10">
        <f>_xll.PIAdvCalcDat("\\CEDPI\SEMPRA_MSR1:EDCINV"&amp;AH$2&amp;""&amp;AH$3&amp;"DAYKWH.UNIT1@NET1",Overall!$A$8,Overall!$B$8,"1d","total","time-weighted",0,1,0,"")</f>
        <v>1657.0724142879428</v>
      </c>
      <c r="AI8" s="11">
        <f>_xll.PIAdvCalcDat("\\CEDPI\SEMPRA_MSR1:EDCINV"&amp;AH$2&amp;""&amp;AI$3&amp;"DAYKWH.UNIT1@NET1",Overall!$A$8,Overall!$B$8,"1d","total","time-weighted",0,1,0,"")</f>
        <v>1606.9036060496994</v>
      </c>
      <c r="AJ8" s="11">
        <f>_xll.PIAdvCalcDat("\\CEDPI\SEMPRA_MSR1:EDCINV"&amp;AH$2&amp;""&amp;AJ$3&amp;"DAYKWH.UNIT1@NET1",Overall!$A$8,Overall!$B$8,"1d","total","time-weighted",0,1,0,"")</f>
        <v>1604.9283967775596</v>
      </c>
      <c r="AK8" s="12">
        <f>_xll.PIAdvCalcDat("\\CEDPI\SEMPRA_MSR1:EDCINV"&amp;AH$2&amp;""&amp;AK$3&amp;"DAYKWH.UNIT1@NET1",Overall!$A$8,Overall!$B$8,"1d","total","time-weighted",0,1,0,"")</f>
        <v>1664.0502354713565</v>
      </c>
      <c r="AL8" s="1"/>
      <c r="AM8" s="10">
        <f>_xll.PIAdvCalcDat("\\CEDPI\SEMPRA_MSR1:EDCINV"&amp;AM$2&amp;""&amp;AM$3&amp;"DAYKWH.UNIT1@NET1",Overall!$A$8,Overall!$B$8,"1d","total","time-weighted",0,1,0,"")</f>
        <v>1649.6851030005016</v>
      </c>
      <c r="AN8" s="11">
        <f>_xll.PIAdvCalcDat("\\CEDPI\SEMPRA_MSR1:EDCINV"&amp;AM$2&amp;""&amp;AN$3&amp;"DAYKWH.UNIT1@NET1",Overall!$A$8,Overall!$B$8,"1d","total","time-weighted",0,1,0,"")</f>
        <v>1608.1701806462527</v>
      </c>
      <c r="AO8" s="11">
        <f>_xll.PIAdvCalcDat("\\CEDPI\SEMPRA_MSR1:EDCINV"&amp;AM$2&amp;""&amp;AO$3&amp;"DAYKWH.UNIT1@NET1",Overall!$A$8,Overall!$B$8,"1d","total","time-weighted",0,1,0,"")</f>
        <v>1605.5898450945363</v>
      </c>
      <c r="AP8" s="12">
        <f>_xll.PIAdvCalcDat("\\CEDPI\SEMPRA_MSR1:EDCINV"&amp;AM$2&amp;""&amp;AP$3&amp;"DAYKWH.UNIT1@NET1",Overall!$A$8,Overall!$B$8,"1d","total","time-weighted",0,1,0,"")</f>
        <v>1636.6965937335758</v>
      </c>
      <c r="AQ8" s="1"/>
      <c r="AR8" s="10">
        <f>_xll.PIAdvCalcDat("\\CEDPI\SEMPRA_MSR1:EDCINV"&amp;AR$2&amp;""&amp;AR$3&amp;"DAYKWH.UNIT1@NET1",Overall!$A$8,Overall!$B$8,"1d","total","time-weighted",0,1,0,"")</f>
        <v>1669.1096602143227</v>
      </c>
      <c r="AS8" s="11">
        <f>_xll.PIAdvCalcDat("\\CEDPI\SEMPRA_MSR1:EDCINV"&amp;AR$2&amp;""&amp;AS$3&amp;"DAYKWH.UNIT1@NET1",Overall!$A$8,Overall!$B$8,"1d","total","time-weighted",0,1,0,"")</f>
        <v>1612.8446108007845</v>
      </c>
      <c r="AT8" s="11">
        <f>_xll.PIAdvCalcDat("\\CEDPI\SEMPRA_MSR1:EDCINV"&amp;AR$2&amp;""&amp;AT$3&amp;"DAYKWH.UNIT1@NET1",Overall!$A$8,Overall!$B$8,"1d","total","time-weighted",0,1,0,"")</f>
        <v>1626.3884524835937</v>
      </c>
      <c r="AU8" s="12">
        <f>_xll.PIAdvCalcDat("\\CEDPI\SEMPRA_MSR1:EDCINV"&amp;AR$2&amp;""&amp;AU$3&amp;"DAYKWH.UNIT1@NET1",Overall!$A$8,Overall!$B$8,"1d","total","time-weighted",0,1,0,"")</f>
        <v>1674.9508869719539</v>
      </c>
      <c r="AV8" s="1"/>
      <c r="AW8" s="10">
        <f>_xll.PIAdvCalcDat("\\CEDPI\SEMPRA_MSR1:EDCINV"&amp;AW$2&amp;""&amp;AW$3&amp;"DAYKWH.UNIT1@NET1",Overall!$A$8,Overall!$B$8,"1d","total","time-weighted",0,1,0,"")</f>
        <v>1690.2979663746746</v>
      </c>
      <c r="AX8" s="11">
        <f>_xll.PIAdvCalcDat("\\CEDPI\SEMPRA_MSR1:EDCINV"&amp;AW$2&amp;""&amp;AX$3&amp;"DAYKWH.UNIT1@NET1",Overall!$A$8,Overall!$B$8,"1d","total","time-weighted",0,1,0,"")</f>
        <v>1630.5219436190405</v>
      </c>
      <c r="AY8" s="11">
        <f>_xll.PIAdvCalcDat("\\CEDPI\SEMPRA_MSR1:EDCINV"&amp;AW$2&amp;""&amp;AY$3&amp;"DAYKWH.UNIT1@NET1",Overall!$A$8,Overall!$B$8,"1d","total","time-weighted",0,1,0,"")</f>
        <v>1629.8645757593022</v>
      </c>
      <c r="AZ8" s="12">
        <f>_xll.PIAdvCalcDat("\\CEDPI\SEMPRA_MSR1:EDCINV"&amp;AW$2&amp;""&amp;AZ$3&amp;"DAYKWH.UNIT1@NET1",Overall!$A$8,Overall!$B$8,"1d","total","time-weighted",0,1,0,"")</f>
        <v>1689.0335872055773</v>
      </c>
      <c r="BA8" s="1"/>
      <c r="BB8" s="10">
        <f>_xll.PIAdvCalcDat("\\CEDPI\SEMPRA_MSR1:EDCINV"&amp;BB$2&amp;""&amp;BB$3&amp;"DAYKWH.UNIT1@NET1",Overall!$A$8,Overall!$B$8,"1d","total","time-weighted",0,1,0,"")</f>
        <v>1658.677354750484</v>
      </c>
      <c r="BC8" s="11">
        <f>_xll.PIAdvCalcDat("\\CEDPI\SEMPRA_MSR1:EDCINV"&amp;BB$2&amp;""&amp;BC$3&amp;"DAYKWH.UNIT1@NET1",Overall!$A$8,Overall!$B$8,"1d","total","time-weighted",0,1,0,"")</f>
        <v>1622.4952823168924</v>
      </c>
      <c r="BD8" s="11">
        <f>_xll.PIAdvCalcDat("\\CEDPI\SEMPRA_MSR1:EDCINV"&amp;BB$2&amp;""&amp;BD$3&amp;"DAYKWH.UNIT1@NET1",Overall!$A$8,Overall!$B$8,"1d","total","time-weighted",0,1,0,"")</f>
        <v>1613.7133627640173</v>
      </c>
      <c r="BE8" s="12">
        <f>_xll.PIAdvCalcDat("\\CEDPI\SEMPRA_MSR1:EDCINV"&amp;BB$2&amp;""&amp;BE$3&amp;"DAYKWH.UNIT1@NET1",Overall!$A$8,Overall!$B$8,"1d","total","time-weighted",0,1,0,"")</f>
        <v>1674.597448628854</v>
      </c>
      <c r="BF8" s="1"/>
      <c r="BG8" s="10" t="str">
        <f>_xll.PIAdvCalcDat("\\CEDPI\SEMPRA_MSR1:EDCINV"&amp;BG$2&amp;""&amp;BG$3&amp;"DAYKWH.UNIT1@NET1",Overall!$A$8,Overall!$B$8,"1d","total","time-weighted",0,1,0,"")</f>
        <v>[-11059] No Good Data For Calculation</v>
      </c>
      <c r="BH8" s="11">
        <f>_xll.PIAdvCalcDat("\\CEDPI\SEMPRA_MSR1:EDCINV"&amp;BG$2&amp;""&amp;BH$3&amp;"DAYKWH.UNIT1@NET1",Overall!$A$8,Overall!$B$8,"1d","total","time-weighted",0,1,0,"")</f>
        <v>1632.5115349454047</v>
      </c>
      <c r="BI8" s="11">
        <f>_xll.PIAdvCalcDat("\\CEDPI\SEMPRA_MSR1:EDCINV"&amp;BG$2&amp;""&amp;BI$3&amp;"DAYKWH.UNIT1@NET1",Overall!$A$8,Overall!$B$8,"1d","total","time-weighted",0,1,0,"")</f>
        <v>1607.2672721381614</v>
      </c>
      <c r="BJ8" s="12">
        <f>_xll.PIAdvCalcDat("\\CEDPI\SEMPRA_MSR1:EDCINV"&amp;BG$2&amp;""&amp;BJ$3&amp;"DAYKWH.UNIT1@NET1",Overall!$A$8,Overall!$B$8,"1d","total","time-weighted",0,1,0,"")</f>
        <v>1650.1819904439826</v>
      </c>
      <c r="BK8" s="1"/>
      <c r="BL8" s="10">
        <f>_xll.PIAdvCalcDat("\\CEDPI\SEMPRA_MSR1:EDCINV"&amp;BL$2&amp;""&amp;BL$3&amp;"DAYKWH.UNIT1@NET1",Overall!$A$8,Overall!$B$8,"1d","total","time-weighted",0,1,0,"")</f>
        <v>1664.9516057101364</v>
      </c>
      <c r="BM8" s="11">
        <f>_xll.PIAdvCalcDat("\\CEDPI\SEMPRA_MSR1:EDCINV"&amp;BL$2&amp;""&amp;BM$3&amp;"DAYKWH.UNIT1@NET1",Overall!$A$8,Overall!$B$8,"1d","total","time-weighted",0,1,0,"")</f>
        <v>1608.5884318741794</v>
      </c>
      <c r="BN8" s="11">
        <f>_xll.PIAdvCalcDat("\\CEDPI\SEMPRA_MSR1:EDCINV"&amp;BL$2&amp;""&amp;BN$3&amp;"DAYKWH.UNIT1@NET1",Overall!$A$8,Overall!$B$8,"1d","total","time-weighted",0,1,0,"")</f>
        <v>1609.4037488848908</v>
      </c>
      <c r="BO8" s="12">
        <f>_xll.PIAdvCalcDat("\\CEDPI\SEMPRA_MSR1:EDCINV"&amp;BL$2&amp;""&amp;BO$3&amp;"DAYKWH.UNIT1@NET1",Overall!$A$8,Overall!$B$8,"1d","total","time-weighted",0,1,0,"")</f>
        <v>1667.7970345921694</v>
      </c>
      <c r="BP8" s="1"/>
      <c r="BQ8" s="10">
        <f>_xll.PIAdvCalcDat("\\CEDPI\SEMPRA_MSR1:EDCINV"&amp;BQ$2&amp;""&amp;BQ$3&amp;"DAYKWH.UNIT1@NET1",Overall!$A$8,Overall!$B$8,"1d","total","time-weighted",0,1,0,"")</f>
        <v>1669.672005216541</v>
      </c>
      <c r="BR8" s="11">
        <f>_xll.PIAdvCalcDat("\\CEDPI\SEMPRA_MSR1:EDCINV"&amp;BQ$2&amp;""&amp;BR$3&amp;"DAYKWH.UNIT1@NET1",Overall!$A$8,Overall!$B$8,"1d","total","time-weighted",0,1,0,"")</f>
        <v>1645.5868689074368</v>
      </c>
      <c r="BS8" s="11">
        <f>_xll.PIAdvCalcDat("\\CEDPI\SEMPRA_MSR1:EDCINV"&amp;BQ$2&amp;""&amp;BS$3&amp;"DAYKWH.UNIT1@NET1",Overall!$A$8,Overall!$B$8,"1d","total","time-weighted",0,1,0,"")</f>
        <v>1608.6881971490566</v>
      </c>
      <c r="BT8" s="12">
        <f>_xll.PIAdvCalcDat("\\CEDPI\SEMPRA_MSR1:EDCINV"&amp;BQ$2&amp;""&amp;BT$3&amp;"DAYKWH.UNIT1@NET1",Overall!$A$8,Overall!$B$8,"1d","total","time-weighted",0,1,0,"")</f>
        <v>1656.8993707423292</v>
      </c>
      <c r="BU8" s="1"/>
      <c r="BV8" s="10">
        <f>_xll.PIAdvCalcDat("\\CEDPI\SEMPRA_MSR1:EDCINV"&amp;BV$2&amp;""&amp;BV$3&amp;"DAYKWH.UNIT1@NET1",Overall!$A$8,Overall!$B$8,"1d","total","time-weighted",0,1,0,"")</f>
        <v>1675.4128503748534</v>
      </c>
      <c r="BW8" s="11">
        <f>_xll.PIAdvCalcDat("\\CEDPI\SEMPRA_MSR1:EDCINV"&amp;BV$2&amp;""&amp;BW$3&amp;"DAYKWH.UNIT1@NET1",Overall!$A$8,Overall!$B$8,"1d","total","time-weighted",0,1,0,"")</f>
        <v>1617.1179163910954</v>
      </c>
      <c r="BX8" s="11">
        <f>_xll.PIAdvCalcDat("\\CEDPI\SEMPRA_MSR1:EDCINV"&amp;BV$2&amp;""&amp;BX$3&amp;"DAYKWH.UNIT1@NET1",Overall!$A$8,Overall!$B$8,"1d","total","time-weighted",0,1,0,"")</f>
        <v>1612.9101023904059</v>
      </c>
      <c r="BY8" s="12">
        <f>_xll.PIAdvCalcDat("\\CEDPI\SEMPRA_MSR1:EDCINV"&amp;BV$2&amp;""&amp;BY$3&amp;"DAYKWH.UNIT1@NET1",Overall!$A$8,Overall!$B$8,"1d","total","time-weighted",0,1,0,"")</f>
        <v>1665.2425055142012</v>
      </c>
      <c r="BZ8" s="1"/>
      <c r="CA8" s="10">
        <f>_xll.PIAdvCalcDat("\\CEDPI\SEMPRA_MSR1:EDCINV"&amp;CA$2&amp;""&amp;CA$3&amp;"DAYKWH.UNIT1@NET1",Overall!$A$8,Overall!$B$8,"1d","total","time-weighted",0,1,0,"")</f>
        <v>1670.4957232915187</v>
      </c>
      <c r="CB8" s="11">
        <f>_xll.PIAdvCalcDat("\\CEDPI\SEMPRA_MSR1:EDCINV"&amp;CA$2&amp;""&amp;CB$3&amp;"DAYKWH.UNIT1@NET1",Overall!$A$8,Overall!$B$8,"1d","total","time-weighted",0,1,0,"")</f>
        <v>1628.8481810529356</v>
      </c>
      <c r="CC8" s="11">
        <f>_xll.PIAdvCalcDat("\\CEDPI\SEMPRA_MSR1:EDCINV"&amp;CA$2&amp;""&amp;CC$3&amp;"DAYKWH.UNIT1@NET1",Overall!$A$8,Overall!$B$8,"1d","total","time-weighted",0,1,0,"")</f>
        <v>1623.1226964136722</v>
      </c>
      <c r="CD8" s="12">
        <f>_xll.PIAdvCalcDat("\\CEDPI\SEMPRA_MSR1:EDCINV"&amp;CA$2&amp;""&amp;CD$3&amp;"DAYKWH.UNIT1@NET1",Overall!$A$8,Overall!$B$8,"1d","total","time-weighted",0,1,0,"")</f>
        <v>1660.0510414594416</v>
      </c>
      <c r="CE8" s="1"/>
      <c r="CF8" s="10">
        <f>_xll.PIAdvCalcDat("\\CEDPI\SEMPRA_MSR1:EDCINV"&amp;CF$2&amp;""&amp;CF$3&amp;"DAYKWH.UNIT1@NET1",Overall!$A$8,Overall!$B$8,"1d","total","time-weighted",0,1,0,"")</f>
        <v>1776.6273422145844</v>
      </c>
      <c r="CG8" s="11">
        <f>_xll.PIAdvCalcDat("\\CEDPI\SEMPRA_MSR1:EDCINV"&amp;CF$2&amp;""&amp;CG$3&amp;"DAYKWH.UNIT1@NET1",Overall!$A$8,Overall!$B$8,"1d","total","time-weighted",0,1,0,"")</f>
        <v>1720.0992738091504</v>
      </c>
      <c r="CH8" s="11">
        <f>_xll.PIAdvCalcDat("\\CEDPI\SEMPRA_MSR1:EDCINV"&amp;CF$2&amp;""&amp;CH$3&amp;"DAYKWH.UNIT1@NET1",Overall!$A$8,Overall!$B$8,"1d","total","time-weighted",0,1,0,"")</f>
        <v>1665.8139525649037</v>
      </c>
      <c r="CI8" s="12">
        <f>_xll.PIAdvCalcDat("\\CEDPI\SEMPRA_MSR1:EDCINV"&amp;CF$2&amp;""&amp;CI$3&amp;"DAYKWH.UNIT1@NET1",Overall!$A$8,Overall!$B$8,"1d","total","time-weighted",0,1,0,"")</f>
        <v>1678.0996212980574</v>
      </c>
      <c r="CJ8" s="1"/>
      <c r="CK8" s="10">
        <f>_xll.PIAdvCalcDat("\\CEDPI\SEMPRA_MSR1:EDCINV"&amp;CK$2&amp;""&amp;CK$3&amp;"DAYKWH.UNIT1@NET1",Overall!$A$8,Overall!$B$8,"1d","total","time-weighted",0,1,0,"")</f>
        <v>1807.034682810189</v>
      </c>
      <c r="CL8" s="11">
        <f>_xll.PIAdvCalcDat("\\CEDPI\SEMPRA_MSR1:EDCINV"&amp;CK$2&amp;""&amp;CL$3&amp;"DAYKWH.UNIT1@NET1",Overall!$A$8,Overall!$B$8,"1d","total","time-weighted",0,1,0,"")</f>
        <v>1713.0743528772155</v>
      </c>
      <c r="CM8" s="11">
        <f>_xll.PIAdvCalcDat("\\CEDPI\SEMPRA_MSR1:EDCINV"&amp;CK$2&amp;""&amp;CM$3&amp;"DAYKWH.UNIT1@NET1",Overall!$A$8,Overall!$B$8,"1d","total","time-weighted",0,1,0,"")</f>
        <v>1656.7797474637214</v>
      </c>
      <c r="CN8" s="12">
        <f>_xll.PIAdvCalcDat("\\CEDPI\SEMPRA_MSR1:EDCINV"&amp;CK$2&amp;""&amp;CN$3&amp;"DAYKWH.UNIT1@NET1",Overall!$A$8,Overall!$B$8,"1d","total","time-weighted",0,1,0,"")</f>
        <v>1790.659539252269</v>
      </c>
      <c r="CO8" s="1"/>
      <c r="CP8" s="10">
        <f>_xll.PIAdvCalcDat("\\CEDPI\SEMPRA_MSR1:EDCINV"&amp;CP$2&amp;""&amp;CP$3&amp;"DAYKWH.UNIT1@NET1",Overall!$A$8,Overall!$B$8,"1d","total","time-weighted",0,1,0,"")</f>
        <v>1805.3443395286067</v>
      </c>
      <c r="CQ8" s="11">
        <f>_xll.PIAdvCalcDat("\\CEDPI\SEMPRA_MSR1:EDCINV"&amp;CP$2&amp;""&amp;CQ$3&amp;"DAYKWH.UNIT1@NET1",Overall!$A$8,Overall!$B$8,"1d","total","time-weighted",0,1,0,"")</f>
        <v>1728.201667567444</v>
      </c>
      <c r="CR8" s="11">
        <f>_xll.PIAdvCalcDat("\\CEDPI\SEMPRA_MSR1:EDCINV"&amp;CP$2&amp;""&amp;CR$3&amp;"DAYKWH.UNIT1@NET1",Overall!$A$8,Overall!$B$8,"1d","total","time-weighted",0,1,0,"")</f>
        <v>1667.4736143050454</v>
      </c>
      <c r="CS8" s="12">
        <f>_xll.PIAdvCalcDat("\\CEDPI\SEMPRA_MSR1:EDCINV"&amp;CP$2&amp;""&amp;CS$3&amp;"DAYKWH.UNIT1@NET1",Overall!$A$8,Overall!$B$8,"1d","total","time-weighted",0,1,0,"")</f>
        <v>1785.6636261989499</v>
      </c>
      <c r="CT8" s="1"/>
      <c r="CU8" s="10">
        <f>_xll.PIAdvCalcDat("\\CEDPI\SEMPRA_MSR1:EDCINV"&amp;CU$2&amp;""&amp;CU$3&amp;"DAYKWH.UNIT1@NET1",Overall!$A$8,Overall!$B$8,"1d","total","time-weighted",0,1,0,"")</f>
        <v>1749.0748389694659</v>
      </c>
      <c r="CV8" s="11">
        <f>_xll.PIAdvCalcDat("\\CEDPI\SEMPRA_MSR1:EDCINV"&amp;CU$2&amp;""&amp;CV$3&amp;"DAYKWH.UNIT1@NET1",Overall!$A$8,Overall!$B$8,"1d","total","time-weighted",0,1,0,"")</f>
        <v>1651.3603914493442</v>
      </c>
      <c r="CW8" s="11">
        <f>_xll.PIAdvCalcDat("\\CEDPI\SEMPRA_MSR1:EDCINV"&amp;CU$2&amp;""&amp;CW$3&amp;"DAYKWH.UNIT1@NET1",Overall!$A$8,Overall!$B$8,"1d","total","time-weighted",0,1,0,"")</f>
        <v>1622.2057293751959</v>
      </c>
      <c r="CX8" s="12">
        <f>_xll.PIAdvCalcDat("\\CEDPI\SEMPRA_MSR1:EDCINV"&amp;CU$2&amp;""&amp;CX$3&amp;"DAYKWH.UNIT1@NET1",Overall!$A$8,Overall!$B$8,"1d","total","time-weighted",0,1,0,"")</f>
        <v>1784.8161047391038</v>
      </c>
      <c r="CY8" s="1"/>
      <c r="CZ8" s="10">
        <f>_xll.PIAdvCalcDat("\\CEDPI\SEMPRA_MSR1:EDCINV"&amp;CZ$2&amp;""&amp;CZ$3&amp;"DAYKWH.UNIT1@NET1",Overall!$A$8,Overall!$B$8,"1d","total","time-weighted",0,1,0,"")</f>
        <v>1726.6101352012888</v>
      </c>
      <c r="DA8" s="11">
        <f>_xll.PIAdvCalcDat("\\CEDPI\SEMPRA_MSR1:EDCINV"&amp;CZ$2&amp;""&amp;DA$3&amp;"DAYKWH.UNIT1@NET1",Overall!$A$8,Overall!$B$8,"1d","total","time-weighted",0,1,0,"")</f>
        <v>1767.5542483505637</v>
      </c>
      <c r="DB8" s="11">
        <f>_xll.PIAdvCalcDat("\\CEDPI\SEMPRA_MSR1:EDCINV"&amp;CZ$2&amp;""&amp;DB$3&amp;"DAYKWH.UNIT1@NET1",Overall!$A$8,Overall!$B$8,"1d","total","time-weighted",0,1,0,"")</f>
        <v>1708.1064135469164</v>
      </c>
      <c r="DC8" s="12">
        <f>_xll.PIAdvCalcDat("\\CEDPI\SEMPRA_MSR1:EDCINV"&amp;CZ$2&amp;""&amp;DC$3&amp;"DAYKWH.UNIT1@NET1",Overall!$A$8,Overall!$B$8,"1d","total","time-weighted",0,1,0,"")</f>
        <v>1842.2570735959137</v>
      </c>
      <c r="DD8" s="1"/>
      <c r="DE8" s="10">
        <f>_xll.PIAdvCalcDat("\\CEDPI\SEMPRA_MSR1:EDCINV"&amp;DE$2&amp;""&amp;DE$3&amp;"DAYKWH.UNIT1@NET1",Overall!$A$8,Overall!$B$8,"1d","total","time-weighted",0,1,0,"")</f>
        <v>1800.9289319196396</v>
      </c>
      <c r="DF8" s="11">
        <f>_xll.PIAdvCalcDat("\\CEDPI\SEMPRA_MSR1:EDCINV"&amp;DE$2&amp;""&amp;DF$3&amp;"DAYKWH.UNIT1@NET1",Overall!$A$8,Overall!$B$8,"1d","total","time-weighted",0,1,0,"")</f>
        <v>1706.6423512732879</v>
      </c>
      <c r="DG8" s="11">
        <f>_xll.PIAdvCalcDat("\\CEDPI\SEMPRA_MSR1:EDCINV"&amp;DE$2&amp;""&amp;DG$3&amp;"DAYKWH.UNIT1@NET1",Overall!$A$8,Overall!$B$8,"1d","total","time-weighted",0,1,0,"")</f>
        <v>1590.6913012819612</v>
      </c>
      <c r="DH8" s="12">
        <f>_xll.PIAdvCalcDat("\\CEDPI\SEMPRA_MSR1:EDCINV"&amp;DE$2&amp;""&amp;DH$3&amp;"DAYKWH.UNIT1@NET1",Overall!$A$8,Overall!$B$8,"1d","total","time-weighted",0,1,0,"")</f>
        <v>1739.1574961642461</v>
      </c>
      <c r="DI8" s="1"/>
      <c r="DJ8" s="10">
        <f>_xll.PIAdvCalcDat("\\CEDPI\SEMPRA_MSR1:EDCINV"&amp;DJ$2&amp;""&amp;DJ$3&amp;"DAYKWH.UNIT1@NET1",Overall!$A$8,Overall!$B$8,"1d","total","time-weighted",0,1,0,"")</f>
        <v>1821.3508789485929</v>
      </c>
      <c r="DK8" s="11">
        <f>_xll.PIAdvCalcDat("\\CEDPI\SEMPRA_MSR1:EDCINV"&amp;DJ$2&amp;""&amp;DK$3&amp;"DAYKWH.UNIT1@NET1",Overall!$A$8,Overall!$B$8,"1d","total","time-weighted",0,1,0,"")</f>
        <v>1761.0185586153948</v>
      </c>
      <c r="DL8" s="11" t="str">
        <f>_xll.PIAdvCalcDat("\\CEDPI\SEMPRA_MSR1:EDCINV"&amp;DJ$2&amp;""&amp;DL$3&amp;"DAYKWH.UNIT1@NET1",Overall!$A$8,Overall!$B$8,"1d","total","time-weighted",0,1,0,"")</f>
        <v>Tag not found</v>
      </c>
      <c r="DM8" s="12">
        <f>_xll.PIAdvCalcDat("\\CEDPI\SEMPRA_MSR1:EDCINV"&amp;DJ$2&amp;""&amp;DM$3&amp;"DAYKWH.UNIT1@NET1",Overall!$A$8,Overall!$B$8,"1d","total","time-weighted",0,1,0,"")</f>
        <v>1809.9209796816356</v>
      </c>
      <c r="DN8" s="1"/>
      <c r="DO8" s="10">
        <f>_xll.PIAdvCalcDat("\\CEDPI\SEMPRA_MSR1:EDCINV"&amp;DO$2&amp;""&amp;DO$3&amp;"DAYKWH.UNIT1@NET1",Overall!$A$8,Overall!$B$8,"1d","total","time-weighted",0,1,0,"")</f>
        <v>1786.8011155384615</v>
      </c>
      <c r="DP8" s="11">
        <f>_xll.PIAdvCalcDat("\\CEDPI\SEMPRA_MSR1:EDCINV"&amp;DO$2&amp;""&amp;DP$3&amp;"DAYKWH.UNIT1@NET1",Overall!$A$8,Overall!$B$8,"1d","total","time-weighted",0,1,0,"")</f>
        <v>1756.1182112784995</v>
      </c>
      <c r="DQ8" s="11">
        <f>_xll.PIAdvCalcDat("\\CEDPI\SEMPRA_MSR1:EDCINV"&amp;DO$2&amp;""&amp;DQ$3&amp;"DAYKWH.UNIT1@NET1",Overall!$A$8,Overall!$B$8,"1d","total","time-weighted",0,1,0,"")</f>
        <v>1724.2560009888014</v>
      </c>
      <c r="DR8" s="12">
        <f>_xll.PIAdvCalcDat("\\CEDPI\SEMPRA_MSR1:EDCINV"&amp;DO$2&amp;""&amp;DR$3&amp;"DAYKWH.UNIT1@NET1",Overall!$A$8,Overall!$B$8,"1d","total","time-weighted",0,1,0,"")</f>
        <v>1667.4323338694187</v>
      </c>
      <c r="DS8" s="1"/>
      <c r="DT8" s="10">
        <f>_xll.PIAdvCalcDat("\\CEDPI\SEMPRA_MSR1:EDCINV"&amp;DT$2&amp;""&amp;DT$3&amp;"DAYKWH.UNIT1@NET1",Overall!$A$8,Overall!$B$8,"1d","total","time-weighted",0,1,0,"")</f>
        <v>1683.3882848876399</v>
      </c>
      <c r="DU8" s="11">
        <f>_xll.PIAdvCalcDat("\\CEDPI\SEMPRA_MSR1:EDCINV"&amp;DT$2&amp;""&amp;DU$3&amp;"DAYKWH.UNIT1@NET1",Overall!$A$8,Overall!$B$8,"1d","total","time-weighted",0,1,0,"")</f>
        <v>1745.1554233310881</v>
      </c>
      <c r="DV8" s="11">
        <f>_xll.PIAdvCalcDat("\\CEDPI\SEMPRA_MSR1:EDCINV"&amp;DT$2&amp;""&amp;DV$3&amp;"DAYKWH.UNIT1@NET1",Overall!$A$8,Overall!$B$8,"1d","total","time-weighted",0,1,0,"")</f>
        <v>1714.9959626011628</v>
      </c>
      <c r="DW8" s="12">
        <f>_xll.PIAdvCalcDat("\\CEDPI\SEMPRA_MSR1:EDCINV"&amp;DT$2&amp;""&amp;DW$3&amp;"DAYKWH.UNIT1@NET1",Overall!$A$8,Overall!$B$8,"1d","total","time-weighted",0,1,0,"")</f>
        <v>1771.2794834054116</v>
      </c>
      <c r="DX8" s="1"/>
      <c r="DY8" s="10">
        <f>_xll.PIAdvCalcDat("\\CEDPI\SEMPRA_MSR1:EDCINV"&amp;DY$2&amp;""&amp;DY$3&amp;"DAYKWH.UNIT1@NET1",Overall!$A$8,Overall!$B$8,"1d","total","time-weighted",0,1,0,"")</f>
        <v>1716.7564567925374</v>
      </c>
      <c r="DZ8" s="11">
        <f>_xll.PIAdvCalcDat("\\CEDPI\SEMPRA_MSR1:EDCINV"&amp;DY$2&amp;""&amp;DZ$3&amp;"DAYKWH.UNIT1@NET1",Overall!$A$8,Overall!$B$8,"1d","total","time-weighted",0,1,0,"")</f>
        <v>1710.0426109034433</v>
      </c>
      <c r="EA8" s="11">
        <f>_xll.PIAdvCalcDat("\\CEDPI\SEMPRA_MSR1:EDCINV"&amp;DY$2&amp;""&amp;EA$3&amp;"DAYKWH.UNIT1@NET1",Overall!$A$8,Overall!$B$8,"1d","total","time-weighted",0,1,0,"")</f>
        <v>1671.4295859817544</v>
      </c>
      <c r="EB8" s="12">
        <f>_xll.PIAdvCalcDat("\\CEDPI\SEMPRA_MSR1:EDCINV"&amp;DY$2&amp;""&amp;EB$3&amp;"DAYKWH.UNIT1@NET1",Overall!$A$8,Overall!$B$8,"1d","total","time-weighted",0,1,0,"")</f>
        <v>1707.666001975165</v>
      </c>
      <c r="EC8" s="1"/>
      <c r="ED8" s="10">
        <f>_xll.PIAdvCalcDat("\\CEDPI\SEMPRA_MSR1:EDCINV"&amp;ED$2&amp;""&amp;ED$3&amp;"DAYKWH.UNIT1@NET1",Overall!$A$8,Overall!$B$8,"1d","total","time-weighted",0,1,0,"")</f>
        <v>1850.6737463993475</v>
      </c>
      <c r="EE8" s="11">
        <f>_xll.PIAdvCalcDat("\\CEDPI\SEMPRA_MSR1:EDCINV"&amp;ED$2&amp;""&amp;EE$3&amp;"DAYKWH.UNIT1@NET1",Overall!$A$8,Overall!$B$8,"1d","total","time-weighted",0,1,0,"")</f>
        <v>1851.4001037384742</v>
      </c>
      <c r="EF8" s="11">
        <f>_xll.PIAdvCalcDat("\\CEDPI\SEMPRA_MSR1:EDCINV"&amp;ED$2&amp;""&amp;EF$3&amp;"DAYKWH.UNIT1@NET1",Overall!$A$8,Overall!$B$8,"1d","total","time-weighted",0,1,0,"")</f>
        <v>1808.1082937058786</v>
      </c>
      <c r="EG8" s="12">
        <f>_xll.PIAdvCalcDat("\\CEDPI\SEMPRA_MSR1:EDCINV"&amp;ED$2&amp;""&amp;EG$3&amp;"DAYKWH.UNIT1@NET1",Overall!$A$8,Overall!$B$8,"1d","total","time-weighted",0,1,0,"")</f>
        <v>1753.0945301280713</v>
      </c>
      <c r="EH8" s="1"/>
      <c r="EI8" s="10">
        <f>_xll.PIAdvCalcDat("\\CEDPI\SEMPRA_MSR1:EDCINV"&amp;EI$2&amp;""&amp;EI$3&amp;"DAYKWH.UNIT1@NET1",Overall!$A$8,Overall!$B$8,"1d","total","time-weighted",0,1,0,"")</f>
        <v>1804.8633857484381</v>
      </c>
      <c r="EJ8" s="11">
        <f>_xll.PIAdvCalcDat("\\CEDPI\SEMPRA_MSR1:EDCINV"&amp;EI$2&amp;""&amp;EJ$3&amp;"DAYKWH.UNIT1@NET1",Overall!$A$8,Overall!$B$8,"1d","total","time-weighted",0,1,0,"")</f>
        <v>1645.957335175663</v>
      </c>
      <c r="EK8" s="11">
        <f>_xll.PIAdvCalcDat("\\CEDPI\SEMPRA_MSR1:EDCINV"&amp;EI$2&amp;""&amp;EK$3&amp;"DAYKWH.UNIT1@NET1",Overall!$A$8,Overall!$B$8,"1d","total","time-weighted",0,1,0,"")</f>
        <v>1712.6743150835746</v>
      </c>
      <c r="EL8" s="12">
        <f>_xll.PIAdvCalcDat("\\CEDPI\SEMPRA_MSR1:EDCINV"&amp;EI$2&amp;""&amp;EL$3&amp;"DAYKWH.UNIT1@NET1",Overall!$A$8,Overall!$B$8,"1d","total","time-weighted",0,1,0,"")</f>
        <v>1758.7078420923481</v>
      </c>
      <c r="EM8" s="1"/>
      <c r="EN8" s="10">
        <f>_xll.PIAdvCalcDat("\\CEDPI\SEMPRA_MSR1:EDCINV"&amp;EN$2&amp;""&amp;EN$3&amp;"DAYKWH.UNIT1@NET1",Overall!$A$8,Overall!$B$8,"1d","total","time-weighted",0,1,0,"")</f>
        <v>1848.6333447006243</v>
      </c>
      <c r="EO8" s="11">
        <f>_xll.PIAdvCalcDat("\\CEDPI\SEMPRA_MSR1:EDCINV"&amp;EN$2&amp;""&amp;EO$3&amp;"DAYKWH.UNIT1@NET1",Overall!$A$8,Overall!$B$8,"1d","total","time-weighted",0,1,0,"")</f>
        <v>1794.7552239013535</v>
      </c>
      <c r="EP8" s="11">
        <f>_xll.PIAdvCalcDat("\\CEDPI\SEMPRA_MSR1:EDCINV"&amp;EN$2&amp;""&amp;EP$3&amp;"DAYKWH.UNIT1@NET1",Overall!$A$8,Overall!$B$8,"1d","total","time-weighted",0,1,0,"")</f>
        <v>1769.8111236209436</v>
      </c>
      <c r="EQ8" s="12">
        <f>_xll.PIAdvCalcDat("\\CEDPI\SEMPRA_MSR1:EDCINV"&amp;EN$2&amp;""&amp;EQ$3&amp;"DAYKWH.UNIT1@NET1",Overall!$A$8,Overall!$B$8,"1d","total","time-weighted",0,1,0,"")</f>
        <v>1870.0001995599218</v>
      </c>
      <c r="ER8" s="1"/>
      <c r="ES8" s="10">
        <f>_xll.PIAdvCalcDat("\\CEDPI\SEMPRA_MSR1:EDCINV"&amp;ES$2&amp;""&amp;ES$3&amp;"DAYKWH.UNIT1@NET1",Overall!$A$8,Overall!$B$8,"1d","total","time-weighted",0,1,0,"")</f>
        <v>1862.8275341787323</v>
      </c>
      <c r="ET8" s="11">
        <f>_xll.PIAdvCalcDat("\\CEDPI\SEMPRA_MSR1:EDCINV"&amp;ES$2&amp;""&amp;ET$3&amp;"DAYKWH.UNIT1@NET1",Overall!$A$8,Overall!$B$8,"1d","total","time-weighted",0,1,0,"")</f>
        <v>1775.9486788836907</v>
      </c>
      <c r="EU8" s="11">
        <f>_xll.PIAdvCalcDat("\\CEDPI\SEMPRA_MSR1:EDCINV"&amp;ES$2&amp;""&amp;EU$3&amp;"DAYKWH.UNIT1@NET1",Overall!$A$8,Overall!$B$8,"1d","total","time-weighted",0,1,0,"")</f>
        <v>1790.9246949911035</v>
      </c>
      <c r="EV8" s="12">
        <f>_xll.PIAdvCalcDat("\\CEDPI\SEMPRA_MSR1:EDCINV"&amp;ES$2&amp;""&amp;EV$3&amp;"DAYKWH.UNIT1@NET1",Overall!$A$8,Overall!$B$8,"1d","total","time-weighted",0,1,0,"")</f>
        <v>1815.7844079267993</v>
      </c>
      <c r="EW8" s="1"/>
      <c r="EX8" s="10">
        <f>_xll.PIAdvCalcDat("\\CEDPI\SEMPRA_MSR1:EDCINV"&amp;EX$2&amp;""&amp;EX$3&amp;"DAYKWH.UNIT1@NET1",Overall!$A$8,Overall!$B$8,"1d","total","time-weighted",0,1,0,"")</f>
        <v>1716.6865040205071</v>
      </c>
      <c r="EY8" s="11">
        <f>_xll.PIAdvCalcDat("\\CEDPI\SEMPRA_MSR1:EDCINV"&amp;EX$2&amp;""&amp;EY$3&amp;"DAYKWH.UNIT1@NET1",Overall!$A$8,Overall!$B$8,"1d","total","time-weighted",0,1,0,"")</f>
        <v>1669.4145406133036</v>
      </c>
      <c r="EZ8" s="11">
        <f>_xll.PIAdvCalcDat("\\CEDPI\SEMPRA_MSR1:EDCINV"&amp;EX$2&amp;""&amp;EZ$3&amp;"DAYKWH.UNIT1@NET1",Overall!$A$8,Overall!$B$8,"1d","total","time-weighted",0,1,0,"")</f>
        <v>1687.093285950157</v>
      </c>
      <c r="FA8" s="12">
        <f>_xll.PIAdvCalcDat("\\CEDPI\SEMPRA_MSR1:EDCINV"&amp;EX$2&amp;""&amp;FA$3&amp;"DAYKWH.UNIT1@NET1",Overall!$A$8,Overall!$B$8,"1d","total","time-weighted",0,1,0,"")</f>
        <v>1724.0174745885463</v>
      </c>
      <c r="FB8" s="1"/>
      <c r="FC8" s="10">
        <f>_xll.PIAdvCalcDat("\\CEDPI\SEMPRA_MSR1:EDCINV"&amp;FC$2&amp;""&amp;FC$3&amp;"DAYKWH.UNIT1@NET1",Overall!$A$8,Overall!$B$8,"1d","total","time-weighted",0,1,0,"")</f>
        <v>1816.9634251446673</v>
      </c>
      <c r="FD8" s="11">
        <f>_xll.PIAdvCalcDat("\\CEDPI\SEMPRA_MSR1:EDCINV"&amp;FC$2&amp;""&amp;FD$3&amp;"DAYKWH.UNIT1@NET1",Overall!$A$8,Overall!$B$8,"1d","total","time-weighted",0,1,0,"")</f>
        <v>1745.0987911159123</v>
      </c>
      <c r="FE8" s="11">
        <f>_xll.PIAdvCalcDat("\\CEDPI\SEMPRA_MSR1:EDCINV"&amp;FC$2&amp;""&amp;FE$3&amp;"DAYKWH.UNIT1@NET1",Overall!$A$8,Overall!$B$8,"1d","total","time-weighted",0,1,0,"")</f>
        <v>1732.5525655271324</v>
      </c>
      <c r="FF8" s="12">
        <f>_xll.PIAdvCalcDat("\\CEDPI\SEMPRA_MSR1:EDCINV"&amp;FC$2&amp;""&amp;FF$3&amp;"DAYKWH.UNIT1@NET1",Overall!$A$8,Overall!$B$8,"1d","total","time-weighted",0,1,0,"")</f>
        <v>1784.1164268854436</v>
      </c>
      <c r="FG8" s="1"/>
      <c r="FH8" s="10">
        <f>_xll.PIAdvCalcDat("\\CEDPI\SEMPRA_MSR1:EDCINV"&amp;FH$2&amp;""&amp;FH$3&amp;"DAYKWH.UNIT1@NET1",Overall!$A$8,Overall!$B$8,"1d","total","time-weighted",0,1,0,"")</f>
        <v>1771.9835723795186</v>
      </c>
      <c r="FI8" s="11">
        <f>_xll.PIAdvCalcDat("\\CEDPI\SEMPRA_MSR1:EDCINV"&amp;FH$2&amp;""&amp;FI$3&amp;"DAYKWH.UNIT1@NET1",Overall!$A$8,Overall!$B$8,"1d","total","time-weighted",0,1,0,"")</f>
        <v>1715.574403374314</v>
      </c>
      <c r="FJ8" s="11">
        <f>_xll.PIAdvCalcDat("\\CEDPI\SEMPRA_MSR1:EDCINV"&amp;FH$2&amp;""&amp;FJ$3&amp;"DAYKWH.UNIT1@NET1",Overall!$A$8,Overall!$B$8,"1d","total","time-weighted",0,1,0,"")</f>
        <v>1747.3606130459762</v>
      </c>
      <c r="FK8" s="12">
        <f>_xll.PIAdvCalcDat("\\CEDPI\SEMPRA_MSR1:EDCINV"&amp;FH$2&amp;""&amp;FK$3&amp;"DAYKWH.UNIT1@NET1",Overall!$A$8,Overall!$B$8,"1d","total","time-weighted",0,1,0,"")</f>
        <v>1708.9242301704537</v>
      </c>
      <c r="FL8" s="1"/>
      <c r="FM8" s="10">
        <f>_xll.PIAdvCalcDat("\\CEDPI\SEMPRA_MSR1:EDCINV"&amp;FM$2&amp;""&amp;FM$3&amp;"DAYKWH.UNIT1@NET1",Overall!$A$8,Overall!$B$8,"1d","total","time-weighted",0,1,0,"")</f>
        <v>1836.1407660743478</v>
      </c>
      <c r="FN8" s="11">
        <f>_xll.PIAdvCalcDat("\\CEDPI\SEMPRA_MSR1:EDCINV"&amp;FM$2&amp;""&amp;FN$3&amp;"DAYKWH.UNIT1@NET1",Overall!$A$8,Overall!$B$8,"1d","total","time-weighted",0,1,0,"")</f>
        <v>1799.6991544347218</v>
      </c>
      <c r="FO8" s="11">
        <f>_xll.PIAdvCalcDat("\\CEDPI\SEMPRA_MSR1:EDCINV"&amp;FM$2&amp;""&amp;FO$3&amp;"DAYKWH.UNIT1@NET1",Overall!$A$8,Overall!$B$8,"1d","total","time-weighted",0,1,0,"")</f>
        <v>1647.6592019728564</v>
      </c>
      <c r="FP8" s="12">
        <f>_xll.PIAdvCalcDat("\\CEDPI\SEMPRA_MSR1:EDCINV"&amp;FM$2&amp;""&amp;FP$3&amp;"DAYKWH.UNIT1@NET1",Overall!$A$8,Overall!$B$8,"1d","total","time-weighted",0,1,0,"")</f>
        <v>1583.94627505778</v>
      </c>
      <c r="FQ8" s="1"/>
      <c r="FR8" s="10">
        <f>_xll.PIAdvCalcDat("\\CEDPI\SEMPRA_MSR1:EDCINV"&amp;FR$2&amp;""&amp;FR$3&amp;"DAYKWH.UNIT1@NET1",Overall!$A$8,Overall!$B$8,"1d","total","time-weighted",0,1,0,"")</f>
        <v>1805.8475969916169</v>
      </c>
      <c r="FS8" s="11">
        <f>_xll.PIAdvCalcDat("\\CEDPI\SEMPRA_MSR1:EDCINV"&amp;FR$2&amp;""&amp;FS$3&amp;"DAYKWH.UNIT1@NET1",Overall!$A$8,Overall!$B$8,"1d","total","time-weighted",0,1,0,"")</f>
        <v>1771.2315699106625</v>
      </c>
      <c r="FT8" s="11">
        <f>_xll.PIAdvCalcDat("\\CEDPI\SEMPRA_MSR1:EDCINV"&amp;FR$2&amp;""&amp;FT$3&amp;"DAYKWH.UNIT1@NET1",Overall!$A$8,Overall!$B$8,"1d","total","time-weighted",0,1,0,"")</f>
        <v>1775.7987549988859</v>
      </c>
      <c r="FU8" s="12">
        <f>_xll.PIAdvCalcDat("\\CEDPI\SEMPRA_MSR1:EDCINV"&amp;FR$2&amp;""&amp;FU$3&amp;"DAYKWH.UNIT1@NET1",Overall!$A$8,Overall!$B$8,"1d","total","time-weighted",0,1,0,"")</f>
        <v>1856.5169522457006</v>
      </c>
      <c r="FV8" s="1"/>
      <c r="FW8" s="10">
        <f>_xll.PIAdvCalcDat("\\CEDPI\SEMPRA_MSR1:EDCINV"&amp;FW$2&amp;""&amp;FW$3&amp;"DAYKWH.UNIT1@NET1",Overall!$A$8,Overall!$B$8,"1d","total","time-weighted",0,1,0,"")</f>
        <v>1800.0239505734455</v>
      </c>
      <c r="FX8" s="11">
        <f>_xll.PIAdvCalcDat("\\CEDPI\SEMPRA_MSR1:EDCINV"&amp;FW$2&amp;""&amp;FX$3&amp;"DAYKWH.UNIT1@NET1",Overall!$A$8,Overall!$B$8,"1d","total","time-weighted",0,1,0,"")</f>
        <v>1745.6885269717252</v>
      </c>
      <c r="FY8" s="11">
        <f>_xll.PIAdvCalcDat("\\CEDPI\SEMPRA_MSR1:EDCINV"&amp;FW$2&amp;""&amp;FY$3&amp;"DAYKWH.UNIT1@NET1",Overall!$A$8,Overall!$B$8,"1d","total","time-weighted",0,1,0,"")</f>
        <v>1684.0564757842358</v>
      </c>
      <c r="FZ8" s="12">
        <f>_xll.PIAdvCalcDat("\\CEDPI\SEMPRA_MSR1:EDCINV"&amp;FW$2&amp;""&amp;FZ$3&amp;"DAYKWH.UNIT1@NET1",Overall!$A$8,Overall!$B$8,"1d","total","time-weighted",0,1,0,"")</f>
        <v>1625.844507205202</v>
      </c>
      <c r="GA8" s="1"/>
      <c r="GB8" s="10">
        <f>_xll.PIAdvCalcDat("\\CEDPI\SEMPRA_MSR1:EDCINV"&amp;GB$2&amp;""&amp;GB$3&amp;"DAYKWH.UNIT1@NET1",Overall!$A$8,Overall!$B$8,"1d","total","time-weighted",0,1,0,"")</f>
        <v>1807.3560197240658</v>
      </c>
      <c r="GC8" s="11">
        <f>_xll.PIAdvCalcDat("\\CEDPI\SEMPRA_MSR1:EDCINV"&amp;GB$2&amp;""&amp;GC$3&amp;"DAYKWH.UNIT1@NET1",Overall!$A$8,Overall!$B$8,"1d","total","time-weighted",0,1,0,"")</f>
        <v>1697.2550825919545</v>
      </c>
      <c r="GD8" s="11">
        <f>_xll.PIAdvCalcDat("\\CEDPI\SEMPRA_MSR1:EDCINV"&amp;GB$2&amp;""&amp;GD$3&amp;"DAYKWH.UNIT1@NET1",Overall!$A$8,Overall!$B$8,"1d","total","time-weighted",0,1,0,"")</f>
        <v>1803.3101814941676</v>
      </c>
      <c r="GE8" s="12">
        <f>_xll.PIAdvCalcDat("\\CEDPI\SEMPRA_MSR1:EDCINV"&amp;GB$2&amp;""&amp;GE$3&amp;"DAYKWH.UNIT1@NET1",Overall!$A$8,Overall!$B$8,"1d","total","time-weighted",0,1,0,"")</f>
        <v>1765.7273132315318</v>
      </c>
      <c r="GF8" s="1"/>
      <c r="GG8" s="10">
        <f>_xll.PIAdvCalcDat("\\CEDPI\SEMPRA_MSR1:EDCINV"&amp;GG$2&amp;""&amp;GG$3&amp;"DAYKWH.UNIT1@NET1",Overall!$A$8,Overall!$B$8,"1d","total","time-weighted",0,1,0,"")</f>
        <v>1717.3794142054028</v>
      </c>
      <c r="GH8" s="11">
        <f>_xll.PIAdvCalcDat("\\CEDPI\SEMPRA_MSR1:EDCINV"&amp;GG$2&amp;""&amp;GH$3&amp;"DAYKWH.UNIT1@NET1",Overall!$A$8,Overall!$B$8,"1d","total","time-weighted",0,1,0,"")</f>
        <v>1775.4845935412611</v>
      </c>
      <c r="GI8" s="11">
        <f>_xll.PIAdvCalcDat("\\CEDPI\SEMPRA_MSR1:EDCINV"&amp;GG$2&amp;""&amp;GI$3&amp;"DAYKWH.UNIT1@NET1",Overall!$A$8,Overall!$B$8,"1d","total","time-weighted",0,1,0,"")</f>
        <v>1605.9278310300188</v>
      </c>
      <c r="GJ8" s="12">
        <f>_xll.PIAdvCalcDat("\\CEDPI\SEMPRA_MSR1:EDCINV"&amp;GG$2&amp;""&amp;GJ$3&amp;"DAYKWH.UNIT1@NET1",Overall!$A$8,Overall!$B$8,"1d","total","time-weighted",0,1,0,"")</f>
        <v>1515.6304313778519</v>
      </c>
      <c r="GK8" s="1"/>
      <c r="GL8" s="10">
        <f>_xll.PIAdvCalcDat("\\CEDPI\SEMPRA_MSR1:EDCINV"&amp;GL$2&amp;""&amp;GL$3&amp;"DAYKWH.UNIT1@NET1",Overall!$A$8,Overall!$B$8,"1d","total","time-weighted",0,1,0,"")</f>
        <v>1744.9239090457986</v>
      </c>
      <c r="GM8" s="11">
        <f>_xll.PIAdvCalcDat("\\CEDPI\SEMPRA_MSR1:EDCINV"&amp;GL$2&amp;""&amp;GM$3&amp;"DAYKWH.UNIT1@NET1",Overall!$A$8,Overall!$B$8,"1d","total","time-weighted",0,1,0,"")</f>
        <v>1638.8878973108046</v>
      </c>
      <c r="GN8" s="11">
        <f>_xll.PIAdvCalcDat("\\CEDPI\SEMPRA_MSR1:EDCINV"&amp;GL$2&amp;""&amp;GN$3&amp;"DAYKWH.UNIT1@NET1",Overall!$A$8,Overall!$B$8,"1d","total","time-weighted",0,1,0,"")</f>
        <v>1744.0470047970664</v>
      </c>
      <c r="GO8" s="12">
        <f>_xll.PIAdvCalcDat("\\CEDPI\SEMPRA_MSR1:EDCINV"&amp;GL$2&amp;""&amp;GO$3&amp;"DAYKWH.UNIT1@NET1",Overall!$A$8,Overall!$B$8,"1d","total","time-weighted",0,1,0,"")</f>
        <v>1756.0676149565113</v>
      </c>
      <c r="GP8" s="1"/>
      <c r="GQ8" s="10">
        <f>_xll.PIAdvCalcDat("\\CEDPI\SEMPRA_MSR1:EDCINV"&amp;GQ$2&amp;""&amp;GQ$3&amp;"DAYKWH.UNIT1@NET1",Overall!$A$8,Overall!$B$8,"1d","total","time-weighted",0,1,0,"")</f>
        <v>1774.9905381860485</v>
      </c>
      <c r="GR8" s="11">
        <f>_xll.PIAdvCalcDat("\\CEDPI\SEMPRA_MSR1:EDCINV"&amp;GQ$2&amp;""&amp;GR$3&amp;"DAYKWH.UNIT1@NET1",Overall!$A$8,Overall!$B$8,"1d","total","time-weighted",0,1,0,"")</f>
        <v>1761.5667512689597</v>
      </c>
      <c r="GS8" s="11">
        <f>_xll.PIAdvCalcDat("\\CEDPI\SEMPRA_MSR1:EDCINV"&amp;GQ$2&amp;""&amp;GS$3&amp;"DAYKWH.UNIT1@NET1",Overall!$A$8,Overall!$B$8,"1d","total","time-weighted",0,1,0,"")</f>
        <v>1580.3499376711325</v>
      </c>
      <c r="GT8" s="12">
        <f>_xll.PIAdvCalcDat("\\CEDPI\SEMPRA_MSR1:EDCINV"&amp;GQ$2&amp;""&amp;GT$3&amp;"DAYKWH.UNIT1@NET1",Overall!$A$8,Overall!$B$8,"1d","total","time-weighted",0,1,0,"")</f>
        <v>1568.8634778862513</v>
      </c>
      <c r="GU8" s="1"/>
      <c r="GV8" s="10">
        <f>_xll.PIAdvCalcDat("\\CEDPI\SEMPRA_MSR1:EDCINV"&amp;GV$2&amp;""&amp;GV$3&amp;"DAYKWH.UNIT1@NET1",Overall!$A$8,Overall!$B$8,"1d","total","time-weighted",0,1,0,"")</f>
        <v>1747.0777023465023</v>
      </c>
      <c r="GW8" s="11">
        <f>_xll.PIAdvCalcDat("\\CEDPI\SEMPRA_MSR1:EDCINV"&amp;GV$2&amp;""&amp;GW$3&amp;"DAYKWH.UNIT1@NET1",Overall!$A$8,Overall!$B$8,"1d","total","time-weighted",0,1,0,"")</f>
        <v>1763.4330654933051</v>
      </c>
      <c r="GX8" s="11">
        <f>_xll.PIAdvCalcDat("\\CEDPI\SEMPRA_MSR1:EDCINV"&amp;GV$2&amp;""&amp;GX$3&amp;"DAYKWH.UNIT1@NET1",Overall!$A$8,Overall!$B$8,"1d","total","time-weighted",0,1,0,"")</f>
        <v>1686.9043914171855</v>
      </c>
      <c r="GY8" s="12">
        <f>_xll.PIAdvCalcDat("\\CEDPI\SEMPRA_MSR1:EDCINV"&amp;GV$2&amp;""&amp;GY$3&amp;"DAYKWH.UNIT1@NET1",Overall!$A$8,Overall!$B$8,"1d","total","time-weighted",0,1,0,"")</f>
        <v>1693.2803382449467</v>
      </c>
      <c r="GZ8" s="1"/>
      <c r="HA8" s="10">
        <f>_xll.PIAdvCalcDat("\\CEDPI\SEMPRA_MSR1:EDCINV"&amp;HA$2&amp;""&amp;HA$3&amp;"DAYKWH.UNIT1@NET1",Overall!$A$8,Overall!$B$8,"1d","total","time-weighted",0,1,0,"")</f>
        <v>1792.1175864596639</v>
      </c>
      <c r="HB8" s="11">
        <f>_xll.PIAdvCalcDat("\\CEDPI\SEMPRA_MSR1:EDCINV"&amp;HA$2&amp;""&amp;HB$3&amp;"DAYKWH.UNIT1@NET1",Overall!$A$8,Overall!$B$8,"1d","total","time-weighted",0,1,0,"")</f>
        <v>1749.7849643924419</v>
      </c>
      <c r="HC8" s="11">
        <f>_xll.PIAdvCalcDat("\\CEDPI\SEMPRA_MSR1:EDCINV"&amp;HA$2&amp;""&amp;HC$3&amp;"DAYKWH.UNIT1@NET1",Overall!$A$8,Overall!$B$8,"1d","total","time-weighted",0,1,0,"")</f>
        <v>1722.3312748629694</v>
      </c>
      <c r="HD8" s="12">
        <f>_xll.PIAdvCalcDat("\\CEDPI\SEMPRA_MSR1:EDCINV"&amp;HA$2&amp;""&amp;HD$3&amp;"DAYKWH.UNIT1@NET1",Overall!$A$8,Overall!$B$8,"1d","total","time-weighted",0,1,0,"")</f>
        <v>1541.2115340164887</v>
      </c>
      <c r="HE8" s="1"/>
      <c r="HF8" s="10">
        <f>_xll.PIAdvCalcDat("\\CEDPI\SEMPRA_MSR1:EDCINV"&amp;HF$2&amp;""&amp;HF$3&amp;"DAYKWH.UNIT1@NET1",Overall!$A$8,Overall!$B$8,"1d","total","time-weighted",0,1,0,"")</f>
        <v>1674.4250940263307</v>
      </c>
      <c r="HG8" s="11">
        <f>_xll.PIAdvCalcDat("\\CEDPI\SEMPRA_MSR1:EDCINV"&amp;HF$2&amp;""&amp;HG$3&amp;"DAYKWH.UNIT1@NET1",Overall!$A$8,Overall!$B$8,"1d","total","time-weighted",0,1,0,"")</f>
        <v>1690.0782804428397</v>
      </c>
      <c r="HH8" s="11">
        <f>_xll.PIAdvCalcDat("\\CEDPI\SEMPRA_MSR1:EDCINV"&amp;HF$2&amp;""&amp;HH$3&amp;"DAYKWH.UNIT1@NET1",Overall!$A$8,Overall!$B$8,"1d","total","time-weighted",0,1,0,"")</f>
        <v>1651.0988161975372</v>
      </c>
      <c r="HI8" s="12">
        <f>_xll.PIAdvCalcDat("\\CEDPI\SEMPRA_MSR1:EDCINV"&amp;HF$2&amp;""&amp;HI$3&amp;"DAYKWH.UNIT1@NET1",Overall!$A$8,Overall!$B$8,"1d","total","time-weighted",0,1,0,"")</f>
        <v>1778.0505745770663</v>
      </c>
      <c r="HJ8" s="1"/>
      <c r="HK8" s="10">
        <f>_xll.PIAdvCalcDat("\\CEDPI\SEMPRA_MSR1:EDCINV"&amp;HK$2&amp;""&amp;HK$3&amp;"DAYKWH.UNIT1@NET1",Overall!$A$8,Overall!$B$8,"1d","total","time-weighted",0,1,0,"")</f>
        <v>1753.1635703910347</v>
      </c>
      <c r="HL8" s="11">
        <f>_xll.PIAdvCalcDat("\\CEDPI\SEMPRA_MSR1:EDCINV"&amp;HK$2&amp;""&amp;HL$3&amp;"DAYKWH.UNIT1@NET1",Overall!$A$8,Overall!$B$8,"1d","total","time-weighted",0,1,0,"")</f>
        <v>1748.198592649906</v>
      </c>
      <c r="HM8" s="11">
        <f>_xll.PIAdvCalcDat("\\CEDPI\SEMPRA_MSR1:EDCINV"&amp;HK$2&amp;""&amp;HM$3&amp;"DAYKWH.UNIT1@NET1",Overall!$A$8,Overall!$B$8,"1d","total","time-weighted",0,1,0,"")</f>
        <v>1700.9141824975852</v>
      </c>
      <c r="HN8" s="12">
        <f>_xll.PIAdvCalcDat("\\CEDPI\SEMPRA_MSR1:EDCINV"&amp;HK$2&amp;""&amp;HN$3&amp;"DAYKWH.UNIT1@NET1",Overall!$A$8,Overall!$B$8,"1d","total","time-weighted",0,1,0,"")</f>
        <v>1572.5099542445041</v>
      </c>
      <c r="HO8" s="1"/>
      <c r="HP8" s="10">
        <f>_xll.PIAdvCalcDat("\\CEDPI\SEMPRA_MSR1:EDCINV"&amp;HP$2&amp;""&amp;HP$3&amp;"DAYKWH.UNIT1@NET1",Overall!$A$8,Overall!$B$8,"1d","total","time-weighted",0,1,0,"")</f>
        <v>1732.2074292258324</v>
      </c>
      <c r="HQ8" s="11">
        <f>_xll.PIAdvCalcDat("\\CEDPI\SEMPRA_MSR1:EDCINV"&amp;HP$2&amp;""&amp;HQ$3&amp;"DAYKWH.UNIT1@NET1",Overall!$A$8,Overall!$B$8,"1d","total","time-weighted",0,1,0,"")</f>
        <v>1715.8248290570314</v>
      </c>
      <c r="HR8" s="11">
        <f>_xll.PIAdvCalcDat("\\CEDPI\SEMPRA_MSR1:EDCINV"&amp;HP$2&amp;""&amp;HR$3&amp;"DAYKWH.UNIT1@NET1",Overall!$A$8,Overall!$B$8,"1d","total","time-weighted",0,1,0,"")</f>
        <v>1705.5977154550658</v>
      </c>
      <c r="HS8" s="12">
        <f>_xll.PIAdvCalcDat("\\CEDPI\SEMPRA_MSR1:EDCINV"&amp;HP$2&amp;""&amp;HS$3&amp;"DAYKWH.UNIT1@NET1",Overall!$A$8,Overall!$B$8,"1d","total","time-weighted",0,1,0,"")</f>
        <v>1774.813469842157</v>
      </c>
      <c r="HT8" s="1"/>
      <c r="HU8" s="10">
        <f>_xll.PIAdvCalcDat("\\CEDPI\SEMPRA_MSR1:EDCINV"&amp;HU$2&amp;""&amp;HU$3&amp;"DAYKWH.UNIT1@NET1",Overall!$A$8,Overall!$B$8,"1d","total","time-weighted",0,1,0,"")</f>
        <v>1770.9288748502684</v>
      </c>
      <c r="HV8" s="11">
        <f>_xll.PIAdvCalcDat("\\CEDPI\SEMPRA_MSR1:EDCINV"&amp;HU$2&amp;""&amp;HV$3&amp;"DAYKWH.UNIT1@NET1",Overall!$A$8,Overall!$B$8,"1d","total","time-weighted",0,1,0,"")</f>
        <v>1683.8272733080096</v>
      </c>
      <c r="HW8" s="11">
        <f>_xll.PIAdvCalcDat("\\CEDPI\SEMPRA_MSR1:EDCINV"&amp;HU$2&amp;""&amp;HW$3&amp;"DAYKWH.UNIT1@NET1",Overall!$A$8,Overall!$B$8,"1d","total","time-weighted",0,1,0,"")</f>
        <v>1568.215668129433</v>
      </c>
      <c r="HX8" s="12">
        <f>_xll.PIAdvCalcDat("\\CEDPI\SEMPRA_MSR1:EDCINV"&amp;HU$2&amp;""&amp;HX$3&amp;"DAYKWH.UNIT1@NET1",Overall!$A$8,Overall!$B$8,"1d","total","time-weighted",0,1,0,"")</f>
        <v>1572.1351885296224</v>
      </c>
      <c r="HY8" s="1"/>
      <c r="HZ8" s="10">
        <f>_xll.PIAdvCalcDat("\\CEDPI\SEMPRA_MSR1:EDCINV"&amp;HZ$2&amp;""&amp;HZ$3&amp;"DAYKWH.UNIT1@NET1",Overall!$A$8,Overall!$B$8,"1d","total","time-weighted",0,1,0,"")</f>
        <v>1743.375312806764</v>
      </c>
      <c r="IA8" s="11">
        <f>_xll.PIAdvCalcDat("\\CEDPI\SEMPRA_MSR1:EDCINV"&amp;HZ$2&amp;""&amp;IA$3&amp;"DAYKWH.UNIT1@NET1",Overall!$A$8,Overall!$B$8,"1d","total","time-weighted",0,1,0,"")</f>
        <v>1697.1888814050735</v>
      </c>
      <c r="IB8" s="11">
        <f>_xll.PIAdvCalcDat("\\CEDPI\SEMPRA_MSR1:EDCINV"&amp;HZ$2&amp;""&amp;IB$3&amp;"DAYKWH.UNIT1@NET1",Overall!$A$8,Overall!$B$8,"1d","total","time-weighted",0,1,0,"")</f>
        <v>1690.456234271664</v>
      </c>
      <c r="IC8" s="12">
        <f>_xll.PIAdvCalcDat("\\CEDPI\SEMPRA_MSR1:EDCINV"&amp;HZ$2&amp;""&amp;IC$3&amp;"DAYKWH.UNIT1@NET1",Overall!$A$8,Overall!$B$8,"1d","total","time-weighted",0,1,0,"")</f>
        <v>1762.4664189554924</v>
      </c>
      <c r="ID8" s="1"/>
      <c r="IE8" s="10">
        <f>_xll.PIAdvCalcDat("\\CEDPI\SEMPRA_MSR1:EDCINV"&amp;IE$2&amp;""&amp;IE$3&amp;"DAYKWH.UNIT1@NET1",Overall!$A$8,Overall!$B$8,"1d","total","time-weighted",0,1,0,"")</f>
        <v>1736.9115363528861</v>
      </c>
      <c r="IF8" s="11">
        <f>_xll.PIAdvCalcDat("\\CEDPI\SEMPRA_MSR1:EDCINV"&amp;IE$2&amp;""&amp;IF$3&amp;"DAYKWH.UNIT1@NET1",Overall!$A$8,Overall!$B$8,"1d","total","time-weighted",0,1,0,"")</f>
        <v>1749.8564279258615</v>
      </c>
      <c r="IG8" s="11">
        <f>_xll.PIAdvCalcDat("\\CEDPI\SEMPRA_MSR1:EDCINV"&amp;IE$2&amp;""&amp;IG$3&amp;"DAYKWH.UNIT1@NET1",Overall!$A$8,Overall!$B$8,"1d","total","time-weighted",0,1,0,"")</f>
        <v>1611.173470392441</v>
      </c>
      <c r="IH8" s="12">
        <f>_xll.PIAdvCalcDat("\\CEDPI\SEMPRA_MSR1:EDCINV"&amp;IE$2&amp;""&amp;IH$3&amp;"DAYKWH.UNIT1@NET1",Overall!$A$8,Overall!$B$8,"1d","total","time-weighted",0,1,0,"")</f>
        <v>1537.3309039280975</v>
      </c>
      <c r="II8" s="1"/>
      <c r="IJ8" s="10">
        <f>_xll.PIAdvCalcDat("\\CEDPI\SEMPRA_MSR1:EDCINV"&amp;IJ$2&amp;""&amp;IJ$3&amp;"DAYKWH.UNIT1@NET1",Overall!$A$8,Overall!$B$8,"1d","total","time-weighted",0,1,0,"")</f>
        <v>1766.0283136214368</v>
      </c>
      <c r="IK8" s="11">
        <f>_xll.PIAdvCalcDat("\\CEDPI\SEMPRA_MSR1:EDCINV"&amp;IJ$2&amp;""&amp;IK$3&amp;"DAYKWH.UNIT1@NET1",Overall!$A$8,Overall!$B$8,"1d","total","time-weighted",0,1,0,"")</f>
        <v>1627.6571917490733</v>
      </c>
      <c r="IL8" s="11">
        <f>_xll.PIAdvCalcDat("\\CEDPI\SEMPRA_MSR1:EDCINV"&amp;IJ$2&amp;""&amp;IL$3&amp;"DAYKWH.UNIT1@NET1",Overall!$A$8,Overall!$B$8,"1d","total","time-weighted",0,1,0,"")</f>
        <v>1680.0883735470461</v>
      </c>
      <c r="IM8" s="12">
        <f>_xll.PIAdvCalcDat("\\CEDPI\SEMPRA_MSR1:EDCINV"&amp;IJ$2&amp;""&amp;IM$3&amp;"DAYKWH.UNIT1@NET1",Overall!$A$8,Overall!$B$8,"1d","total","time-weighted",0,1,0,"")</f>
        <v>1738.5114472902812</v>
      </c>
      <c r="IN8" s="1"/>
      <c r="IO8" s="10">
        <f>_xll.PIAdvCalcDat("\\CEDPI\SEMPRA_MSR1:EDCINV"&amp;IO$2&amp;""&amp;IO$3&amp;"DAYKWH.UNIT1@NET1",Overall!$A$8,Overall!$B$8,"1d","total","time-weighted",0,1,0,"")</f>
        <v>1699.6444557169414</v>
      </c>
      <c r="IP8" s="11">
        <f>_xll.PIAdvCalcDat("\\CEDPI\SEMPRA_MSR1:EDCINV"&amp;IO$2&amp;""&amp;IP$3&amp;"DAYKWH.UNIT1@NET1",Overall!$A$8,Overall!$B$8,"1d","total","time-weighted",0,1,0,"")</f>
        <v>1702.8142160278385</v>
      </c>
      <c r="IQ8" s="11">
        <f>_xll.PIAdvCalcDat("\\CEDPI\SEMPRA_MSR1:EDCINV"&amp;IO$2&amp;""&amp;IQ$3&amp;"DAYKWH.UNIT1@NET1",Overall!$A$8,Overall!$B$8,"1d","total","time-weighted",0,1,0,"")</f>
        <v>1633.1132788369355</v>
      </c>
      <c r="IR8" s="12">
        <f>_xll.PIAdvCalcDat("\\CEDPI\SEMPRA_MSR1:EDCINV"&amp;IO$2&amp;""&amp;IR$3&amp;"DAYKWH.UNIT1@NET1",Overall!$A$8,Overall!$B$8,"1d","total","time-weighted",0,1,0,"")</f>
        <v>1614.6635415241694</v>
      </c>
      <c r="IS8" s="1"/>
      <c r="IT8" s="10">
        <f>_xll.PIAdvCalcDat("\\CEDPI\SEMPRA_MSR1:EDCINV"&amp;IT$2&amp;""&amp;IT$3&amp;"DAYKWH.UNIT1@NET1",Overall!$A$8,Overall!$B$8,"1d","total","time-weighted",0,1,0,"")</f>
        <v>1776.6736868322093</v>
      </c>
      <c r="IU8" s="11">
        <f>_xll.PIAdvCalcDat("\\CEDPI\SEMPRA_MSR1:EDCINV"&amp;IT$2&amp;""&amp;IU$3&amp;"DAYKWH.UNIT1@NET1",Overall!$A$8,Overall!$B$8,"1d","total","time-weighted",0,1,0,"")</f>
        <v>1747.884900107631</v>
      </c>
      <c r="IV8" s="11">
        <f>_xll.PIAdvCalcDat("\\CEDPI\SEMPRA_MSR1:EDCINV"&amp;IT$2&amp;""&amp;IV$3&amp;"DAYKWH.UNIT1@NET1",Overall!$A$8,Overall!$B$8,"1d","total","time-weighted",0,1,0,"")</f>
        <v>1743.2458999534915</v>
      </c>
      <c r="IW8" s="12">
        <f>_xll.PIAdvCalcDat("\\CEDPI\SEMPRA_MSR1:EDCINV"&amp;IT$2&amp;""&amp;IW$3&amp;"DAYKWH.UNIT1@NET1",Overall!$A$8,Overall!$B$8,"1d","total","time-weighted",0,1,0,"")</f>
        <v>1690.5740254533134</v>
      </c>
      <c r="IX8" s="1"/>
      <c r="IY8" s="10">
        <f>_xll.PIAdvCalcDat("\\CEDPI\SEMPRA_MSR1:EDCINV"&amp;IY$2&amp;""&amp;IY$3&amp;"DAYKWH.UNIT1@NET1",Overall!$A$8,Overall!$B$8,"1d","total","time-weighted",0,1,0,"")</f>
        <v>1723.6034338072805</v>
      </c>
      <c r="IZ8" s="11">
        <f>_xll.PIAdvCalcDat("\\CEDPI\SEMPRA_MSR1:EDCINV"&amp;IY$2&amp;""&amp;IZ$3&amp;"DAYKWH.UNIT1@NET1",Overall!$A$8,Overall!$B$8,"1d","total","time-weighted",0,1,0,"")</f>
        <v>1714.9884483716512</v>
      </c>
      <c r="JA8" s="11">
        <f>_xll.PIAdvCalcDat("\\CEDPI\SEMPRA_MSR1:EDCINV"&amp;IY$2&amp;""&amp;JA$3&amp;"DAYKWH.UNIT1@NET1",Overall!$A$8,Overall!$B$8,"1d","total","time-weighted",0,1,0,"")</f>
        <v>1709.3922795560147</v>
      </c>
      <c r="JB8" s="12">
        <f>_xll.PIAdvCalcDat("\\CEDPI\SEMPRA_MSR1:EDCINV"&amp;IY$2&amp;""&amp;JB$3&amp;"DAYKWH.UNIT1@NET1",Overall!$A$8,Overall!$B$8,"1d","total","time-weighted",0,1,0,"")</f>
        <v>1531.9097443403023</v>
      </c>
      <c r="JC8" s="1"/>
      <c r="JD8" s="10">
        <f>_xll.PIAdvCalcDat("\\CEDPI\SEMPRA_MSR1:EDCINV"&amp;JD$2&amp;""&amp;JD$3&amp;"DAYKWH.UNIT1@NET1",Overall!$A$8,Overall!$B$8,"1d","total","time-weighted",0,1,0,"")</f>
        <v>1706.1236233592351</v>
      </c>
      <c r="JE8" s="11">
        <f>_xll.PIAdvCalcDat("\\CEDPI\SEMPRA_MSR1:EDCINV"&amp;JD$2&amp;""&amp;JE$3&amp;"DAYKWH.UNIT1@NET1",Overall!$A$8,Overall!$B$8,"1d","total","time-weighted",0,1,0,"")</f>
        <v>1705.4931377165926</v>
      </c>
      <c r="JF8" s="11">
        <f>_xll.PIAdvCalcDat("\\CEDPI\SEMPRA_MSR1:EDCINV"&amp;JD$2&amp;""&amp;JF$3&amp;"DAYKWH.UNIT1@NET1",Overall!$A$8,Overall!$B$8,"1d","total","time-weighted",0,1,0,"")</f>
        <v>1624.480359895259</v>
      </c>
      <c r="JG8" s="12">
        <f>_xll.PIAdvCalcDat("\\CEDPI\SEMPRA_MSR1:EDCINV"&amp;JD$2&amp;""&amp;JG$3&amp;"DAYKWH.UNIT1@NET1",Overall!$A$8,Overall!$B$8,"1d","total","time-weighted",0,1,0,"")</f>
        <v>1709.1080706942487</v>
      </c>
      <c r="JH8" s="1"/>
      <c r="JI8" s="10">
        <f>_xll.PIAdvCalcDat("\\CEDPI\SEMPRA_MSR1:EDCINV"&amp;JI$2&amp;""&amp;JI$3&amp;"DAYKWH.UNIT1@NET1",Overall!$A$8,Overall!$B$8,"1d","total","time-weighted",0,1,0,"")</f>
        <v>1681.0384040402998</v>
      </c>
      <c r="JJ8" s="11">
        <f>_xll.PIAdvCalcDat("\\CEDPI\SEMPRA_MSR1:EDCINV"&amp;JI$2&amp;""&amp;JJ$3&amp;"DAYKWH.UNIT1@NET1",Overall!$A$8,Overall!$B$8,"1d","total","time-weighted",0,1,0,"")</f>
        <v>1682.3546927652353</v>
      </c>
      <c r="JK8" s="11">
        <f>_xll.PIAdvCalcDat("\\CEDPI\SEMPRA_MSR1:EDCINV"&amp;JI$2&amp;""&amp;JK$3&amp;"DAYKWH.UNIT1@NET1",Overall!$A$8,Overall!$B$8,"1d","total","time-weighted",0,1,0,"")</f>
        <v>1557.7256275611041</v>
      </c>
      <c r="JL8" s="12">
        <f>_xll.PIAdvCalcDat("\\CEDPI\SEMPRA_MSR1:EDCINV"&amp;JI$2&amp;""&amp;JL$3&amp;"DAYKWH.UNIT1@NET1",Overall!$A$8,Overall!$B$8,"1d","total","time-weighted",0,1,0,"")</f>
        <v>1568.7413154070425</v>
      </c>
      <c r="JM8" s="1"/>
      <c r="JN8" s="10">
        <f>_xll.PIAdvCalcDat("\\CEDPI\SEMPRA_MSR1:EDCINV"&amp;JN$2&amp;""&amp;JN$3&amp;"DAYKWH.UNIT1@NET1",Overall!$A$8,Overall!$B$8,"1d","total","time-weighted",0,1,0,"")</f>
        <v>1774.8259159738607</v>
      </c>
      <c r="JO8" s="11">
        <f>_xll.PIAdvCalcDat("\\CEDPI\SEMPRA_MSR1:EDCINV"&amp;JN$2&amp;""&amp;JO$3&amp;"DAYKWH.UNIT1@NET1",Overall!$A$8,Overall!$B$8,"1d","total","time-weighted",0,1,0,"")</f>
        <v>1644.9458026121251</v>
      </c>
      <c r="JP8" s="11">
        <f>_xll.PIAdvCalcDat("\\CEDPI\SEMPRA_MSR1:EDCINV"&amp;JN$2&amp;""&amp;JP$3&amp;"DAYKWH.UNIT1@NET1",Overall!$A$8,Overall!$B$8,"1d","total","time-weighted",0,1,0,"")</f>
        <v>1762.0151856922146</v>
      </c>
      <c r="JQ8" s="12">
        <f>_xll.PIAdvCalcDat("\\CEDPI\SEMPRA_MSR1:EDCINV"&amp;JN$2&amp;""&amp;JQ$3&amp;"DAYKWH.UNIT1@NET1",Overall!$A$8,Overall!$B$8,"1d","total","time-weighted",0,1,0,"")</f>
        <v>1742.9499365601926</v>
      </c>
      <c r="JR8" s="1"/>
      <c r="JS8" s="10">
        <f>_xll.PIAdvCalcDat("\\CEDPI\SEMPRA_MSR1:EDCINV"&amp;JS$2&amp;""&amp;JS$3&amp;"DAYKWH.UNIT1@NET1",Overall!$A$8,Overall!$B$8,"1d","total","time-weighted",0,1,0,"")</f>
        <v>1727.5053324863129</v>
      </c>
      <c r="JT8" s="11">
        <f>_xll.PIAdvCalcDat("\\CEDPI\SEMPRA_MSR1:EDCINV"&amp;JS$2&amp;""&amp;JT$3&amp;"DAYKWH.UNIT1@NET1",Overall!$A$8,Overall!$B$8,"1d","total","time-weighted",0,1,0,"")</f>
        <v>1702.2857056820621</v>
      </c>
      <c r="JU8" s="11">
        <f>_xll.PIAdvCalcDat("\\CEDPI\SEMPRA_MSR1:EDCINV"&amp;JS$2&amp;""&amp;JU$3&amp;"DAYKWH.UNIT1@NET1",Overall!$A$8,Overall!$B$8,"1d","total","time-weighted",0,1,0,"")</f>
        <v>1536.033786114132</v>
      </c>
      <c r="JV8" s="12">
        <f>_xll.PIAdvCalcDat("\\CEDPI\SEMPRA_MSR1:EDCINV"&amp;JS$2&amp;""&amp;JV$3&amp;"DAYKWH.UNIT1@NET1",Overall!$A$8,Overall!$B$8,"1d","total","time-weighted",0,1,0,"")</f>
        <v>1515.4319082850734</v>
      </c>
      <c r="JW8" s="1"/>
      <c r="JX8" s="10">
        <f>_xll.PIAdvCalcDat("\\CEDPI\SEMPRA_MSR1:EDCINV"&amp;JX$2&amp;""&amp;JX$3&amp;"DAYKWH.UNIT1@NET1",Overall!$A$8,Overall!$B$8,"1d","total","time-weighted",0,1,0,"")</f>
        <v>1649.0295145258704</v>
      </c>
      <c r="JY8" s="11">
        <f>_xll.PIAdvCalcDat("\\CEDPI\SEMPRA_MSR1:EDCINV"&amp;JX$2&amp;""&amp;JY$3&amp;"DAYKWH.UNIT1@NET1",Overall!$A$8,Overall!$B$8,"1d","total","time-weighted",0,1,0,"")</f>
        <v>1664.4837434068666</v>
      </c>
      <c r="JZ8" s="11">
        <f>_xll.PIAdvCalcDat("\\CEDPI\SEMPRA_MSR1:EDCINV"&amp;JX$2&amp;""&amp;JZ$3&amp;"DAYKWH.UNIT1@NET1",Overall!$A$8,Overall!$B$8,"1d","total","time-weighted",0,1,0,"")</f>
        <v>1657.5117346128243</v>
      </c>
      <c r="KA8" s="12">
        <f>_xll.PIAdvCalcDat("\\CEDPI\SEMPRA_MSR1:EDCINV"&amp;JX$2&amp;""&amp;KA$3&amp;"DAYKWH.UNIT1@NET1",Overall!$A$8,Overall!$B$8,"1d","total","time-weighted",0,1,0,"")</f>
        <v>1707.6818935424471</v>
      </c>
      <c r="KB8" s="1"/>
      <c r="KC8" s="10">
        <f>_xll.PIAdvCalcDat("\\CEDPI\SEMPRA_MSR1:EDCINV"&amp;KC$2&amp;""&amp;KC$3&amp;"DAYKWH.UNIT1@NET1",Overall!$A$8,Overall!$B$8,"1d","total","time-weighted",0,1,0,"")</f>
        <v>1760.3630478622777</v>
      </c>
      <c r="KD8" s="11">
        <f>_xll.PIAdvCalcDat("\\CEDPI\SEMPRA_MSR1:EDCINV"&amp;KC$2&amp;""&amp;KD$3&amp;"DAYKWH.UNIT1@NET1",Overall!$A$8,Overall!$B$8,"1d","total","time-weighted",0,1,0,"")</f>
        <v>1681.0809983667768</v>
      </c>
      <c r="KE8" s="11">
        <f>_xll.PIAdvCalcDat("\\CEDPI\SEMPRA_MSR1:EDCINV"&amp;KC$2&amp;""&amp;KE$3&amp;"DAYKWH.UNIT1@NET1",Overall!$A$8,Overall!$B$8,"1d","total","time-weighted",0,1,0,"")</f>
        <v>1659.4209953478</v>
      </c>
      <c r="KF8" s="12">
        <f>_xll.PIAdvCalcDat("\\CEDPI\SEMPRA_MSR1:EDCINV"&amp;KC$2&amp;""&amp;KF$3&amp;"DAYKWH.UNIT1@NET1",Overall!$A$8,Overall!$B$8,"1d","total","time-weighted",0,1,0,"")</f>
        <v>2563.5296936607133</v>
      </c>
      <c r="KG8" s="1"/>
      <c r="KH8" s="10">
        <f>_xll.PIAdvCalcDat("\\CEDPI\SEMPRA_MSR1:EDCINV"&amp;KH$2&amp;""&amp;KH$3&amp;"DAYKWH.UNIT1@NET1",Overall!$A$8,Overall!$B$8,"1d","total","time-weighted",0,1,0,"")</f>
        <v>1769.901785934188</v>
      </c>
      <c r="KI8" s="11">
        <f>_xll.PIAdvCalcDat("\\CEDPI\SEMPRA_MSR1:EDCINV"&amp;KH$2&amp;""&amp;KI$3&amp;"DAYKWH.UNIT1@NET1",Overall!$A$8,Overall!$B$8,"1d","total","time-weighted",0,1,0,"")</f>
        <v>1613.2058686850073</v>
      </c>
      <c r="KJ8" s="11">
        <f>_xll.PIAdvCalcDat("\\CEDPI\SEMPRA_MSR1:EDCINV"&amp;KH$2&amp;""&amp;KJ$3&amp;"DAYKWH.UNIT1@NET1",Overall!$A$8,Overall!$B$8,"1d","total","time-weighted",0,1,0,"")</f>
        <v>1681.276405414181</v>
      </c>
      <c r="KK8" s="12">
        <f>_xll.PIAdvCalcDat("\\CEDPI\SEMPRA_MSR1:EDCINV"&amp;KH$2&amp;""&amp;KK$3&amp;"DAYKWH.UNIT1@NET1",Overall!$A$8,Overall!$B$8,"1d","total","time-weighted",0,1,0,"")</f>
        <v>1726.2053528098097</v>
      </c>
      <c r="KL8" s="1"/>
      <c r="KM8" s="10">
        <f>_xll.PIAdvCalcDat("\\CEDPI\SEMPRA_MSR1:EDCINV"&amp;KM$2&amp;""&amp;KM$3&amp;"DAYKWH.UNIT1@NET1",Overall!$A$8,Overall!$B$8,"1d","total","time-weighted",0,1,0,"")</f>
        <v>1747.1524478852923</v>
      </c>
      <c r="KN8" s="11">
        <f>_xll.PIAdvCalcDat("\\CEDPI\SEMPRA_MSR1:EDCINV"&amp;KM$2&amp;""&amp;KN$3&amp;"DAYKWH.UNIT1@NET1",Overall!$A$8,Overall!$B$8,"1d","total","time-weighted",0,1,0,"")</f>
        <v>1696.526447837952</v>
      </c>
      <c r="KO8" s="11">
        <f>_xll.PIAdvCalcDat("\\CEDPI\SEMPRA_MSR1:EDCINV"&amp;KM$2&amp;""&amp;KO$3&amp;"DAYKWH.UNIT1@NET1",Overall!$A$8,Overall!$B$8,"1d","total","time-weighted",0,1,0,"")</f>
        <v>1685.2067396300945</v>
      </c>
      <c r="KP8" s="12">
        <f>_xll.PIAdvCalcDat("\\CEDPI\SEMPRA_MSR1:EDCINV"&amp;KM$2&amp;""&amp;KP$3&amp;"DAYKWH.UNIT1@NET1",Overall!$A$8,Overall!$B$8,"1d","total","time-weighted",0,1,0,"")</f>
        <v>1519.9651519052691</v>
      </c>
      <c r="KQ8" s="1"/>
      <c r="KR8" s="10">
        <f>_xll.PIAdvCalcDat("\\CEDPI\SEMPRA_MSR1:EDCINV"&amp;KR$2&amp;""&amp;KR$3&amp;"DAYKWH.UNIT1@NET1",Overall!$A$8,Overall!$B$8,"1d","total","time-weighted",0,1,0,"")</f>
        <v>1731.1521789602257</v>
      </c>
      <c r="KS8" s="11">
        <f>_xll.PIAdvCalcDat("\\CEDPI\SEMPRA_MSR1:EDCINV"&amp;KR$2&amp;""&amp;KS$3&amp;"DAYKWH.UNIT1@NET1",Overall!$A$8,Overall!$B$8,"1d","total","time-weighted",0,1,0,"")</f>
        <v>1654.1254831943854</v>
      </c>
      <c r="KT8" s="11">
        <f>_xll.PIAdvCalcDat("\\CEDPI\SEMPRA_MSR1:EDCINV"&amp;KR$2&amp;""&amp;KT$3&amp;"DAYKWH.UNIT1@NET1",Overall!$A$8,Overall!$B$8,"1d","total","time-weighted",0,1,0,"")</f>
        <v>1641.223863638151</v>
      </c>
      <c r="KU8" s="12">
        <f>_xll.PIAdvCalcDat("\\CEDPI\SEMPRA_MSR1:EDCINV"&amp;KR$2&amp;""&amp;KU$3&amp;"DAYKWH.UNIT1@NET1",Overall!$A$8,Overall!$B$8,"1d","total","time-weighted",0,1,0,"")</f>
        <v>1833.0862629159037</v>
      </c>
      <c r="KV8" s="1"/>
      <c r="KW8" s="10">
        <f>_xll.PIAdvCalcDat("\\CEDPI\SEMPRA_MSR1:EDCINV"&amp;KW$2&amp;""&amp;KW$3&amp;"DAYKWH.UNIT1@NET1",Overall!$A$8,Overall!$B$8,"1d","total","time-weighted",0,1,0,"")</f>
        <v>1758.7462570378395</v>
      </c>
      <c r="KX8" s="11">
        <f>_xll.PIAdvCalcDat("\\CEDPI\SEMPRA_MSR1:EDCINV"&amp;KW$2&amp;""&amp;KX$3&amp;"DAYKWH.UNIT1@NET1",Overall!$A$8,Overall!$B$8,"1d","total","time-weighted",0,1,0,"")</f>
        <v>1730.1995285676969</v>
      </c>
      <c r="KY8" s="11">
        <f>_xll.PIAdvCalcDat("\\CEDPI\SEMPRA_MSR1:EDCINV"&amp;KW$2&amp;""&amp;KY$3&amp;"DAYKWH.UNIT1@NET1",Overall!$A$8,Overall!$B$8,"1d","total","time-weighted",0,1,0,"")</f>
        <v>1550.5404787066761</v>
      </c>
      <c r="KZ8" s="12">
        <f>_xll.PIAdvCalcDat("\\CEDPI\SEMPRA_MSR1:EDCINV"&amp;KW$2&amp;""&amp;KZ$3&amp;"DAYKWH.UNIT1@NET1",Overall!$A$8,Overall!$B$8,"1d","total","time-weighted",0,1,0,"")</f>
        <v>1511.9907916620077</v>
      </c>
      <c r="LA8" s="1"/>
      <c r="LB8" s="10">
        <f>_xll.PIAdvCalcDat("\\CEDPI\SEMPRA_MSR1:EDCINV"&amp;LB$2&amp;""&amp;LB$3&amp;"DAYKWH.UNIT1@NET1",Overall!$A$8,Overall!$B$8,"1d","total","time-weighted",0,1,0,"")</f>
        <v>1709.344919533384</v>
      </c>
      <c r="LC8" s="11">
        <f>_xll.PIAdvCalcDat("\\CEDPI\SEMPRA_MSR1:EDCINV"&amp;LB$2&amp;""&amp;LC$3&amp;"DAYKWH.UNIT1@NET1",Overall!$A$8,Overall!$B$8,"1d","total","time-weighted",0,1,0,"")</f>
        <v>1692.842864033855</v>
      </c>
      <c r="LD8" s="11">
        <f>_xll.PIAdvCalcDat("\\CEDPI\SEMPRA_MSR1:EDCINV"&amp;LB$2&amp;""&amp;LD$3&amp;"DAYKWH.UNIT1@NET1",Overall!$A$8,Overall!$B$8,"1d","total","time-weighted",0,1,0,"")</f>
        <v>1703.9828113390045</v>
      </c>
      <c r="LE8" s="12">
        <f>_xll.PIAdvCalcDat("\\CEDPI\SEMPRA_MSR1:EDCINV"&amp;LB$2&amp;""&amp;LE$3&amp;"DAYKWH.UNIT1@NET1",Overall!$A$8,Overall!$B$8,"1d","total","time-weighted",0,1,0,"")</f>
        <v>1731.7834596858336</v>
      </c>
      <c r="LF8" s="1"/>
      <c r="LG8" s="10">
        <f>_xll.PIAdvCalcDat("\\CEDPI\SEMPRA_MSR1:EDCINV"&amp;LG$2&amp;""&amp;LG$3&amp;"DAYKWH.UNIT1@NET1",Overall!$A$8,Overall!$B$8,"1d","total","time-weighted",0,1,0,"")</f>
        <v>1676.6287241231091</v>
      </c>
      <c r="LH8" s="11">
        <f>_xll.PIAdvCalcDat("\\CEDPI\SEMPRA_MSR1:EDCINV"&amp;LG$2&amp;""&amp;LH$3&amp;"DAYKWH.UNIT1@NET1",Overall!$A$8,Overall!$B$8,"1d","total","time-weighted",0,1,0,"")</f>
        <v>1684.2047830855349</v>
      </c>
      <c r="LI8" s="11">
        <f>_xll.PIAdvCalcDat("\\CEDPI\SEMPRA_MSR1:EDCINV"&amp;LG$2&amp;""&amp;LI$3&amp;"DAYKWH.UNIT1@NET1",Overall!$A$8,Overall!$B$8,"1d","total","time-weighted",0,1,0,"")</f>
        <v>1572.0098855441413</v>
      </c>
      <c r="LJ8" s="12">
        <f>_xll.PIAdvCalcDat("\\CEDPI\SEMPRA_MSR1:EDCINV"&amp;LG$2&amp;""&amp;LJ$3&amp;"DAYKWH.UNIT1@NET1",Overall!$A$8,Overall!$B$8,"1d","total","time-weighted",0,1,0,"")</f>
        <v>1513.3622112720811</v>
      </c>
      <c r="LK8" s="1"/>
      <c r="LL8" s="10">
        <f>_xll.PIAdvCalcDat("\\CEDPI\SEMPRA_MSR1:EDCINV"&amp;LL$2&amp;""&amp;LL$3&amp;"DAYKWH.UNIT1@NET1",Overall!$A$8,Overall!$B$8,"1d","total","time-weighted",0,1,0,"")</f>
        <v>1583.486297372943</v>
      </c>
      <c r="LM8" s="11">
        <f>_xll.PIAdvCalcDat("\\CEDPI\SEMPRA_MSR1:EDCINV"&amp;LL$2&amp;""&amp;LM$3&amp;"DAYKWH.UNIT1@NET1",Overall!$A$8,Overall!$B$8,"1d","total","time-weighted",0,1,0,"")</f>
        <v>1513.7047264307757</v>
      </c>
      <c r="LN8" s="11">
        <f>_xll.PIAdvCalcDat("\\CEDPI\SEMPRA_MSR1:EDCINV"&amp;LL$2&amp;""&amp;LN$3&amp;"DAYKWH.UNIT1@NET1",Overall!$A$8,Overall!$B$8,"1d","total","time-weighted",0,1,0,"")</f>
        <v>1589.6020795520426</v>
      </c>
      <c r="LO8" s="12">
        <f>_xll.PIAdvCalcDat("\\CEDPI\SEMPRA_MSR1:EDCINV"&amp;LL$2&amp;""&amp;LO$3&amp;"DAYKWH.UNIT1@NET1",Overall!$A$8,Overall!$B$8,"1d","total","time-weighted",0,1,0,"")</f>
        <v>1514.6685080146833</v>
      </c>
      <c r="LP8" s="1"/>
      <c r="LQ8" s="10">
        <f>_xll.PIAdvCalcDat("\\CEDPI\SEMPRA_MSR1:EDCINV"&amp;LQ$2&amp;""&amp;LQ$3&amp;"DAYKWH.UNIT1@NET1",Overall!$A$8,Overall!$B$8,"1d","total","time-weighted",0,1,0,"")</f>
        <v>1576.6202090023819</v>
      </c>
      <c r="LR8" s="11">
        <f>_xll.PIAdvCalcDat("\\CEDPI\SEMPRA_MSR1:EDCINV"&amp;LQ$2&amp;""&amp;LR$3&amp;"DAYKWH.UNIT1@NET1",Overall!$A$8,Overall!$B$8,"1d","total","time-weighted",0,1,0,"")</f>
        <v>1602.6959371110875</v>
      </c>
      <c r="LS8" s="11">
        <f>_xll.PIAdvCalcDat("\\CEDPI\SEMPRA_MSR1:EDCINV"&amp;LQ$2&amp;""&amp;LS$3&amp;"DAYKWH.UNIT1@NET1",Overall!$A$8,Overall!$B$8,"1d","total","time-weighted",0,1,0,"")</f>
        <v>1438.5824668811133</v>
      </c>
      <c r="LT8" s="12">
        <f>_xll.PIAdvCalcDat("\\CEDPI\SEMPRA_MSR1:EDCINV"&amp;LQ$2&amp;""&amp;LT$3&amp;"DAYKWH.UNIT1@NET1",Overall!$A$8,Overall!$B$8,"1d","total","time-weighted",0,1,0,"")</f>
        <v>1626.0387027760055</v>
      </c>
      <c r="LU8" s="1"/>
      <c r="LV8" s="10">
        <f>_xll.PIAdvCalcDat("\\CEDPI\SEMPRA_MSR1:EDCINV"&amp;LV$2&amp;""&amp;LV$3&amp;"DAYKWH.UNIT1@NET1",Overall!$A$8,Overall!$B$8,"1d","total","time-weighted",0,1,0,"")</f>
        <v>1441.2128894649934</v>
      </c>
      <c r="LW8" s="11">
        <f>_xll.PIAdvCalcDat("\\CEDPI\SEMPRA_MSR1:EDCINV"&amp;LV$2&amp;""&amp;LW$3&amp;"DAYKWH.UNIT1@NET1",Overall!$A$8,Overall!$B$8,"1d","total","time-weighted",0,1,0,"")</f>
        <v>1657.4148254054555</v>
      </c>
      <c r="LX8" s="11">
        <f>_xll.PIAdvCalcDat("\\CEDPI\SEMPRA_MSR1:EDCINV"&amp;LV$2&amp;""&amp;LX$3&amp;"DAYKWH.UNIT1@NET1",Overall!$A$8,Overall!$B$8,"1d","total","time-weighted",0,1,0,"")</f>
        <v>1461.2593757208751</v>
      </c>
      <c r="LY8" s="12">
        <f>_xll.PIAdvCalcDat("\\CEDPI\SEMPRA_MSR1:EDCINV"&amp;LV$2&amp;""&amp;LY$3&amp;"DAYKWH.UNIT1@NET1",Overall!$A$8,Overall!$B$8,"1d","total","time-weighted",0,1,0,"")</f>
        <v>1657.2903609749997</v>
      </c>
      <c r="LZ8" s="1"/>
      <c r="MA8" s="10">
        <f>_xll.PIAdvCalcDat("\\CEDPI\SEMPRA_MSR1:EDCINV"&amp;MA$2&amp;""&amp;MA$3&amp;"DAYKWH.UNIT1@NET1",Overall!$A$8,Overall!$B$8,"1d","total","time-weighted",0,1,0,"")</f>
        <v>1580.1761964537886</v>
      </c>
      <c r="MB8" s="11">
        <f>_xll.PIAdvCalcDat("\\CEDPI\SEMPRA_MSR1:EDCINV"&amp;MA$2&amp;""&amp;MB$3&amp;"DAYKWH.UNIT1@NET1",Overall!$A$8,Overall!$B$8,"1d","total","time-weighted",0,1,0,"")</f>
        <v>871.2428164474087</v>
      </c>
      <c r="MC8" s="11">
        <f>_xll.PIAdvCalcDat("\\CEDPI\SEMPRA_MSR1:EDCINV"&amp;MA$2&amp;""&amp;MC$3&amp;"DAYKWH.UNIT1@NET1",Overall!$A$8,Overall!$B$8,"1d","total","time-weighted",0,1,0,"")</f>
        <v>1592.8881045923306</v>
      </c>
      <c r="MD8" s="12">
        <f>_xll.PIAdvCalcDat("\\CEDPI\SEMPRA_MSR1:EDCINV"&amp;MA$2&amp;""&amp;MD$3&amp;"DAYKWH.UNIT1@NET1",Overall!$A$8,Overall!$B$8,"1d","total","time-weighted",0,1,0,"")</f>
        <v>1618.2853373623761</v>
      </c>
      <c r="ME8" s="1"/>
      <c r="MF8" s="10">
        <f>_xll.PIAdvCalcDat("\\CEDPI\SEMPRA_MSR1:EDCINV"&amp;MF$2&amp;""&amp;MF$3&amp;"DAYKWH.UNIT1@NET1",Overall!$A$8,Overall!$B$8,"1d","total","time-weighted",0,1,0,"")</f>
        <v>1631.5024961267213</v>
      </c>
      <c r="MG8" s="11">
        <f>_xll.PIAdvCalcDat("\\CEDPI\SEMPRA_MSR1:EDCINV"&amp;MF$2&amp;""&amp;MG$3&amp;"DAYKWH.UNIT1@NET1",Overall!$A$8,Overall!$B$8,"1d","total","time-weighted",0,1,0,"")</f>
        <v>1598.6662531616651</v>
      </c>
      <c r="MH8" s="11">
        <f>_xll.PIAdvCalcDat("\\CEDPI\SEMPRA_MSR1:EDCINV"&amp;MF$2&amp;""&amp;MH$3&amp;"DAYKWH.UNIT1@NET1",Overall!$A$8,Overall!$B$8,"1d","total","time-weighted",0,1,0,"")</f>
        <v>1512.4258410974755</v>
      </c>
      <c r="MI8" s="12">
        <f>_xll.PIAdvCalcDat("\\CEDPI\SEMPRA_MSR1:EDCINV"&amp;MF$2&amp;""&amp;MI$3&amp;"DAYKWH.UNIT1@NET1",Overall!$A$8,Overall!$B$8,"1d","total","time-weighted",0,1,0,"")</f>
        <v>1633.2682011783349</v>
      </c>
      <c r="MJ8" s="1"/>
      <c r="MK8" s="10">
        <f>_xll.PIAdvCalcDat("\\CEDPI\SEMPRA_MSR1:EDCINV"&amp;MK$2&amp;""&amp;MK$3&amp;"DAYKWH.UNIT1@NET1",Overall!$A$8,Overall!$B$8,"1d","total","time-weighted",0,1,0,"")</f>
        <v>1467.339124765801</v>
      </c>
      <c r="ML8" s="11">
        <f>_xll.PIAdvCalcDat("\\CEDPI\SEMPRA_MSR1:EDCINV"&amp;MK$2&amp;""&amp;ML$3&amp;"DAYKWH.UNIT1@NET1",Overall!$A$8,Overall!$B$8,"1d","total","time-weighted",0,1,0,"")</f>
        <v>1590.2369730147725</v>
      </c>
      <c r="MM8" s="11">
        <f>_xll.PIAdvCalcDat("\\CEDPI\SEMPRA_MSR1:EDCINV"&amp;MK$2&amp;""&amp;MM$3&amp;"DAYKWH.UNIT1@NET1",Overall!$A$8,Overall!$B$8,"1d","total","time-weighted",0,1,0,"")</f>
        <v>1430.7103788748802</v>
      </c>
      <c r="MN8" s="12">
        <f>_xll.PIAdvCalcDat("\\CEDPI\SEMPRA_MSR1:EDCINV"&amp;MK$2&amp;""&amp;MN$3&amp;"DAYKWH.UNIT1@NET1",Overall!$A$8,Overall!$B$8,"1d","total","time-weighted",0,1,0,"")</f>
        <v>1618.8165616333358</v>
      </c>
      <c r="MO8" s="1"/>
      <c r="MP8" s="10">
        <f>_xll.PIAdvCalcDat("\\CEDPI\SEMPRA_MSR1:EDCINV"&amp;MP$2&amp;""&amp;MP$3&amp;"DAYKWH.UNIT1@NET1",Overall!$A$8,Overall!$B$8,"1d","total","time-weighted",0,1,0,"")</f>
        <v>1724.0655132391284</v>
      </c>
      <c r="MQ8" s="11">
        <f>_xll.PIAdvCalcDat("\\CEDPI\SEMPRA_MSR1:EDCINV"&amp;MP$2&amp;""&amp;MQ$3&amp;"DAYKWH.UNIT1@NET1",Overall!$A$8,Overall!$B$8,"1d","total","time-weighted",0,1,0,"")</f>
        <v>1723.1641180681386</v>
      </c>
      <c r="MR8" s="11">
        <f>_xll.PIAdvCalcDat("\\CEDPI\SEMPRA_MSR1:EDCINV"&amp;MP$2&amp;""&amp;MR$3&amp;"DAYKWH.UNIT1@NET1",Overall!$A$8,Overall!$B$8,"1d","total","time-weighted",0,1,0,"")</f>
        <v>1724.8005258739524</v>
      </c>
      <c r="MS8" s="12">
        <f>_xll.PIAdvCalcDat("\\CEDPI\SEMPRA_MSR1:EDCINV"&amp;MP$2&amp;""&amp;MS$3&amp;"DAYKWH.UNIT1@NET1",Overall!$A$8,Overall!$B$8,"1d","total","time-weighted",0,1,0,"")</f>
        <v>1731.884593077742</v>
      </c>
      <c r="MT8" s="1"/>
      <c r="MU8" s="10">
        <f>_xll.PIAdvCalcDat("\\CEDPI\SEMPRA_MSR1:EDCINV"&amp;MU$2&amp;""&amp;MU$3&amp;"DAYKWH.UNIT1@NET1",Overall!$A$8,Overall!$B$8,"1d","total","time-weighted",0,1,0,"")</f>
        <v>1507.2182503696492</v>
      </c>
      <c r="MV8" s="11">
        <f>_xll.PIAdvCalcDat("\\CEDPI\SEMPRA_MSR1:EDCINV"&amp;MU$2&amp;""&amp;MV$3&amp;"DAYKWH.UNIT1@NET1",Overall!$A$8,Overall!$B$8,"1d","total","time-weighted",0,1,0,"")</f>
        <v>1622.0363636525092</v>
      </c>
      <c r="MW8" s="11">
        <f>_xll.PIAdvCalcDat("\\CEDPI\SEMPRA_MSR1:EDCINV"&amp;MU$2&amp;""&amp;MW$3&amp;"DAYKWH.UNIT1@NET1",Overall!$A$8,Overall!$B$8,"1d","total","time-weighted",0,1,0,"")</f>
        <v>1510.4083582846547</v>
      </c>
      <c r="MX8" s="12">
        <f>_xll.PIAdvCalcDat("\\CEDPI\SEMPRA_MSR1:EDCINV"&amp;MU$2&amp;""&amp;MX$3&amp;"DAYKWH.UNIT1@NET1",Overall!$A$8,Overall!$B$8,"1d","total","time-weighted",0,1,0,"")</f>
        <v>1579.5862457608569</v>
      </c>
      <c r="MY8" s="1"/>
      <c r="MZ8" s="10">
        <f>_xll.PIAdvCalcDat("\\CEDPI\SEMPRA_MSR1:EDCINV"&amp;MZ$2&amp;""&amp;MZ$3&amp;"DAYKWH.UNIT1@NET1",Overall!$A$8,Overall!$B$8,"1d","total","time-weighted",0,1,0,"")</f>
        <v>1427.5060850183554</v>
      </c>
      <c r="NA8" s="11">
        <f>_xll.PIAdvCalcDat("\\CEDPI\SEMPRA_MSR1:EDCINV"&amp;MZ$2&amp;""&amp;NA$3&amp;"DAYKWH.UNIT1@NET1",Overall!$A$8,Overall!$B$8,"1d","total","time-weighted",0,1,0,"")</f>
        <v>1642.6981706024003</v>
      </c>
      <c r="NB8" s="11">
        <f>_xll.PIAdvCalcDat("\\CEDPI\SEMPRA_MSR1:EDCINV"&amp;MZ$2&amp;""&amp;NB$3&amp;"DAYKWH.UNIT1@NET1",Overall!$A$8,Overall!$B$8,"1d","total","time-weighted",0,1,0,"")</f>
        <v>1519.8835710170795</v>
      </c>
      <c r="NC8" s="12">
        <f>_xll.PIAdvCalcDat("\\CEDPI\SEMPRA_MSR1:EDCINV"&amp;MZ$2&amp;""&amp;NC$3&amp;"DAYKWH.UNIT1@NET1",Overall!$A$8,Overall!$B$8,"1d","total","time-weighted",0,1,0,"")</f>
        <v>1669.5865019857827</v>
      </c>
      <c r="ND8" s="1"/>
      <c r="NE8" s="10">
        <f>_xll.PIAdvCalcDat("\\CEDPI\SEMPRA_MSR1:EDCINV"&amp;NE$2&amp;""&amp;NE$3&amp;"DAYKWH.UNIT1@NET1",Overall!$A$8,Overall!$B$8,"1d","total","time-weighted",0,1,0,"")</f>
        <v>1738.1378913439275</v>
      </c>
      <c r="NF8" s="11">
        <f>_xll.PIAdvCalcDat("\\CEDPI\SEMPRA_MSR1:EDCINV"&amp;NE$2&amp;""&amp;NF$3&amp;"DAYKWH.UNIT1@NET1",Overall!$A$8,Overall!$B$8,"1d","total","time-weighted",0,1,0,"")</f>
        <v>1724.5304504524202</v>
      </c>
      <c r="NG8" s="11">
        <f>_xll.PIAdvCalcDat("\\CEDPI\SEMPRA_MSR1:EDCINV"&amp;NE$2&amp;""&amp;NG$3&amp;"DAYKWH.UNIT1@NET1",Overall!$A$8,Overall!$B$8,"1d","total","time-weighted",0,1,0,"")</f>
        <v>1732.6901055847129</v>
      </c>
      <c r="NH8" s="12">
        <f>_xll.PIAdvCalcDat("\\CEDPI\SEMPRA_MSR1:EDCINV"&amp;NE$2&amp;""&amp;NH$3&amp;"DAYKWH.UNIT1@NET1",Overall!$A$8,Overall!$B$8,"1d","total","time-weighted",0,1,0,"")</f>
        <v>1716.5464376398095</v>
      </c>
      <c r="NI8" s="1"/>
      <c r="NJ8" s="10">
        <f>_xll.PIAdvCalcDat("\\CEDPI\SEMPRA_MSR1:EDCINV"&amp;NJ$2&amp;""&amp;NJ$3&amp;"DAYKWH.UNIT1@NET1",Overall!$A$8,Overall!$B$8,"1d","total","time-weighted",0,1,0,"")</f>
        <v>1442.6076255466735</v>
      </c>
      <c r="NK8" s="11">
        <f>_xll.PIAdvCalcDat("\\CEDPI\SEMPRA_MSR1:EDCINV"&amp;NJ$2&amp;""&amp;NK$3&amp;"DAYKWH.UNIT1@NET1",Overall!$A$8,Overall!$B$8,"1d","total","time-weighted",0,1,0,"")</f>
        <v>1577.3413601325999</v>
      </c>
      <c r="NL8" s="11">
        <f>_xll.PIAdvCalcDat("\\CEDPI\SEMPRA_MSR1:EDCINV"&amp;NJ$2&amp;""&amp;NL$3&amp;"DAYKWH.UNIT1@NET1",Overall!$A$8,Overall!$B$8,"1d","total","time-weighted",0,1,0,"")</f>
        <v>1452.6309066417525</v>
      </c>
      <c r="NM8" s="12">
        <f>_xll.PIAdvCalcDat("\\CEDPI\SEMPRA_MSR1:EDCINV"&amp;NJ$2&amp;""&amp;NM$3&amp;"DAYKWH.UNIT1@NET1",Overall!$A$8,Overall!$B$8,"1d","total","time-weighted",0,1,0,"")</f>
        <v>1599.0347742773401</v>
      </c>
      <c r="NN8" s="1"/>
      <c r="NO8" s="10">
        <f>_xll.PIAdvCalcDat("\\CEDPI\SEMPRA_MSR1:EDCINV"&amp;NO$2&amp;""&amp;NO$3&amp;"DAYKWH.UNIT1@NET1",Overall!$A$8,Overall!$B$8,"1d","total","time-weighted",0,1,0,"")</f>
        <v>1521.3898747475978</v>
      </c>
      <c r="NP8" s="11">
        <f>_xll.PIAdvCalcDat("\\CEDPI\SEMPRA_MSR1:EDCINV"&amp;NO$2&amp;""&amp;NP$3&amp;"DAYKWH.UNIT1@NET1",Overall!$A$8,Overall!$B$8,"1d","total","time-weighted",0,1,0,"")</f>
        <v>1583.7716487579019</v>
      </c>
      <c r="NQ8" s="11">
        <f>_xll.PIAdvCalcDat("\\CEDPI\SEMPRA_MSR1:EDCINV"&amp;NO$2&amp;""&amp;NQ$3&amp;"DAYKWH.UNIT1@NET1",Overall!$A$8,Overall!$B$8,"1d","total","time-weighted",0,1,0,"")</f>
        <v>1488.6507823038946</v>
      </c>
      <c r="NR8" s="12">
        <f>_xll.PIAdvCalcDat("\\CEDPI\SEMPRA_MSR1:EDCINV"&amp;NO$2&amp;""&amp;NR$3&amp;"DAYKWH.UNIT1@NET1",Overall!$A$8,Overall!$B$8,"1d","total","time-weighted",0,1,0,"")</f>
        <v>1667.0895493083656</v>
      </c>
      <c r="NS8" s="1"/>
      <c r="NT8" s="10">
        <f>_xll.PIAdvCalcDat("\\CEDPI\SEMPRA_MSR1:EDCINV"&amp;NT$2&amp;""&amp;NT$3&amp;"DAYKWH.UNIT1@NET1",Overall!$A$8,Overall!$B$8,"1d","total","time-weighted",0,1,0,"")</f>
        <v>1657.3277645194219</v>
      </c>
      <c r="NU8" s="11">
        <f>_xll.PIAdvCalcDat("\\CEDPI\SEMPRA_MSR1:EDCINV"&amp;NT$2&amp;""&amp;NU$3&amp;"DAYKWH.UNIT1@NET1",Overall!$A$8,Overall!$B$8,"1d","total","time-weighted",0,1,0,"")</f>
        <v>1649.0378153220877</v>
      </c>
      <c r="NV8" s="11">
        <f>_xll.PIAdvCalcDat("\\CEDPI\SEMPRA_MSR1:EDCINV"&amp;NT$2&amp;""&amp;NV$3&amp;"DAYKWH.UNIT1@NET1",Overall!$A$8,Overall!$B$8,"1d","total","time-weighted",0,1,0,"")</f>
        <v>1653.1531663659762</v>
      </c>
      <c r="NW8" s="12">
        <f>_xll.PIAdvCalcDat("\\CEDPI\SEMPRA_MSR1:EDCINV"&amp;NT$2&amp;""&amp;NW$3&amp;"DAYKWH.UNIT1@NET1",Overall!$A$8,Overall!$B$8,"1d","total","time-weighted",0,1,0,"")</f>
        <v>1650.2047682077748</v>
      </c>
      <c r="NX8" s="1"/>
      <c r="NY8" s="10">
        <f>_xll.PIAdvCalcDat("\\CEDPI\SEMPRA_MSR1:EDCINV"&amp;NY$2&amp;""&amp;NY$3&amp;"DAYKWH.UNIT1@NET1",Overall!$A$8,Overall!$B$8,"1d","total","time-weighted",0,1,0,"")</f>
        <v>1640.2391833370166</v>
      </c>
      <c r="NZ8" s="11">
        <f>_xll.PIAdvCalcDat("\\CEDPI\SEMPRA_MSR1:EDCINV"&amp;NY$2&amp;""&amp;NZ$3&amp;"DAYKWH.UNIT1@NET1",Overall!$A$8,Overall!$B$8,"1d","total","time-weighted",0,1,0,"")</f>
        <v>1653.6864444940891</v>
      </c>
      <c r="OA8" s="11">
        <f>_xll.PIAdvCalcDat("\\CEDPI\SEMPRA_MSR1:EDCINV"&amp;NY$2&amp;""&amp;OA$3&amp;"DAYKWH.UNIT1@NET1",Overall!$A$8,Overall!$B$8,"1d","total","time-weighted",0,1,0,"")</f>
        <v>1634.3734130457815</v>
      </c>
      <c r="OB8" s="12">
        <f>_xll.PIAdvCalcDat("\\CEDPI\SEMPRA_MSR1:EDCINV"&amp;NY$2&amp;""&amp;OB$3&amp;"DAYKWH.UNIT1@NET1",Overall!$A$8,Overall!$B$8,"1d","total","time-weighted",0,1,0,"")</f>
        <v>1633.5925552803992</v>
      </c>
      <c r="OC8" s="1"/>
      <c r="OD8" s="10">
        <f>_xll.PIAdvCalcDat("\\CEDPI\SEMPRA_MSR1:EDCINV"&amp;OD$2&amp;""&amp;OD$3&amp;"DAYKWH.UNIT1@NET1",Overall!$A$8,Overall!$B$8,"1d","total","time-weighted",0,1,0,"")</f>
        <v>1659.9125418511342</v>
      </c>
      <c r="OE8" s="11">
        <f>_xll.PIAdvCalcDat("\\CEDPI\SEMPRA_MSR1:EDCINV"&amp;OD$2&amp;""&amp;OE$3&amp;"DAYKWH.UNIT1@NET1",Overall!$A$8,Overall!$B$8,"1d","total","time-weighted",0,1,0,"")</f>
        <v>1666.6048733376372</v>
      </c>
      <c r="OF8" s="11">
        <f>_xll.PIAdvCalcDat("\\CEDPI\SEMPRA_MSR1:EDCINV"&amp;OD$2&amp;""&amp;OF$3&amp;"DAYKWH.UNIT1@NET1",Overall!$A$8,Overall!$B$8,"1d","total","time-weighted",0,1,0,"")</f>
        <v>1652.7426613539903</v>
      </c>
      <c r="OG8" s="12">
        <f>_xll.PIAdvCalcDat("\\CEDPI\SEMPRA_MSR1:EDCINV"&amp;OD$2&amp;""&amp;OG$3&amp;"DAYKWH.UNIT1@NET1",Overall!$A$8,Overall!$B$8,"1d","total","time-weighted",0,1,0,"")</f>
        <v>1655.5825541693387</v>
      </c>
      <c r="OH8" s="1"/>
      <c r="OI8" s="10">
        <f>_xll.PIAdvCalcDat("\\CEDPI\SEMPRA_MSR1:EDCINV"&amp;OI$2&amp;""&amp;OI$3&amp;"DAYKWH.UNIT1@NET1",Overall!$A$8,Overall!$B$8,"1d","total","time-weighted",0,1,0,"")</f>
        <v>1648.4037289161563</v>
      </c>
      <c r="OJ8" s="11">
        <f>_xll.PIAdvCalcDat("\\CEDPI\SEMPRA_MSR1:EDCINV"&amp;OI$2&amp;""&amp;OJ$3&amp;"DAYKWH.UNIT1@NET1",Overall!$A$8,Overall!$B$8,"1d","total","time-weighted",0,1,0,"")</f>
        <v>1658.1054436571671</v>
      </c>
      <c r="OK8" s="11">
        <f>_xll.PIAdvCalcDat("\\CEDPI\SEMPRA_MSR1:EDCINV"&amp;OI$2&amp;""&amp;OK$3&amp;"DAYKWH.UNIT1@NET1",Overall!$A$8,Overall!$B$8,"1d","total","time-weighted",0,1,0,"")</f>
        <v>1642.860197340058</v>
      </c>
      <c r="OL8" s="12">
        <f>_xll.PIAdvCalcDat("\\CEDPI\SEMPRA_MSR1:EDCINV"&amp;OI$2&amp;""&amp;OL$3&amp;"DAYKWH.UNIT1@NET1",Overall!$A$8,Overall!$B$8,"1d","total","time-weighted",0,1,0,"")</f>
        <v>1638.3289823369503</v>
      </c>
      <c r="OM8" s="1"/>
      <c r="ON8" s="10">
        <f>_xll.PIAdvCalcDat("\\CEDPI\SEMPRA_MSR1:EDCINV"&amp;ON$2&amp;""&amp;ON$3&amp;"DAYKWH.UNIT1@NET1",Overall!$A$8,Overall!$B$8,"1d","total","time-weighted",0,1,0,"")</f>
        <v>1653.3460083068069</v>
      </c>
      <c r="OO8" s="11">
        <f>_xll.PIAdvCalcDat("\\CEDPI\SEMPRA_MSR1:EDCINV"&amp;ON$2&amp;""&amp;OO$3&amp;"DAYKWH.UNIT1@NET1",Overall!$A$8,Overall!$B$8,"1d","total","time-weighted",0,1,0,"")</f>
        <v>1660.3801810713946</v>
      </c>
      <c r="OP8" s="11">
        <f>_xll.PIAdvCalcDat("\\CEDPI\SEMPRA_MSR1:EDCINV"&amp;ON$2&amp;""&amp;OP$3&amp;"DAYKWH.UNIT1@NET1",Overall!$A$8,Overall!$B$8,"1d","total","time-weighted",0,1,0,"")</f>
        <v>1661.5575697346133</v>
      </c>
      <c r="OQ8" s="12">
        <f>_xll.PIAdvCalcDat("\\CEDPI\SEMPRA_MSR1:EDCINV"&amp;ON$2&amp;""&amp;OQ$3&amp;"DAYKWH.UNIT1@NET1",Overall!$A$8,Overall!$B$8,"1d","total","time-weighted",0,1,0,"")</f>
        <v>1656.0409142330689</v>
      </c>
      <c r="OR8" s="1"/>
      <c r="OS8" s="10">
        <f>_xll.PIAdvCalcDat("\\CEDPI\SEMPRA_MSR1:EDCINV"&amp;OS$2&amp;""&amp;OS$3&amp;"DAYKWH.UNIT1@NET1",Overall!$A$8,Overall!$B$8,"1d","total","time-weighted",0,1,0,"")</f>
        <v>1727.4401352712528</v>
      </c>
      <c r="OT8" s="11">
        <f>_xll.PIAdvCalcDat("\\CEDPI\SEMPRA_MSR1:EDCINV"&amp;OS$2&amp;""&amp;OT$3&amp;"DAYKWH.UNIT1@NET1",Overall!$A$8,Overall!$B$8,"1d","total","time-weighted",0,1,0,"")</f>
        <v>1729.9254656798983</v>
      </c>
      <c r="OU8" s="11">
        <f>_xll.PIAdvCalcDat("\\CEDPI\SEMPRA_MSR1:EDCINV"&amp;OS$2&amp;""&amp;OU$3&amp;"DAYKWH.UNIT1@NET1",Overall!$A$8,Overall!$B$8,"1d","total","time-weighted",0,1,0,"")</f>
        <v>1720.1448447616128</v>
      </c>
      <c r="OV8" s="12">
        <f>_xll.PIAdvCalcDat("\\CEDPI\SEMPRA_MSR1:EDCINV"&amp;OS$2&amp;""&amp;OV$3&amp;"DAYKWH.UNIT1@NET1",Overall!$A$8,Overall!$B$8,"1d","total","time-weighted",0,1,0,"")</f>
        <v>1740.1446380309828</v>
      </c>
      <c r="OW8" s="1"/>
      <c r="OX8" s="10">
        <f>_xll.PIAdvCalcDat("\\CEDPI\SEMPRA_MSR1:EDCINV"&amp;OX$2&amp;""&amp;OX$3&amp;"DAYKWH.UNIT1@NET1",Overall!$A$8,Overall!$B$8,"1d","total","time-weighted",0,1,0,"")</f>
        <v>1637.7201760617809</v>
      </c>
      <c r="OY8" s="11">
        <f>_xll.PIAdvCalcDat("\\CEDPI\SEMPRA_MSR1:EDCINV"&amp;OX$2&amp;""&amp;OY$3&amp;"DAYKWH.UNIT1@NET1",Overall!$A$8,Overall!$B$8,"1d","total","time-weighted",0,1,0,"")</f>
        <v>1741.3336363467347</v>
      </c>
      <c r="OZ8" s="11">
        <f>_xll.PIAdvCalcDat("\\CEDPI\SEMPRA_MSR1:EDCINV"&amp;OX$2&amp;""&amp;OZ$3&amp;"DAYKWH.UNIT1@NET1",Overall!$A$8,Overall!$B$8,"1d","total","time-weighted",0,1,0,"")</f>
        <v>1778.0616752433743</v>
      </c>
      <c r="PA8" s="12">
        <f>_xll.PIAdvCalcDat("\\CEDPI\SEMPRA_MSR1:EDCINV"&amp;OX$2&amp;""&amp;PA$3&amp;"DAYKWH.UNIT1@NET1",Overall!$A$8,Overall!$B$8,"1d","total","time-weighted",0,1,0,"")</f>
        <v>1781.4030320002071</v>
      </c>
      <c r="PB8" s="1"/>
      <c r="PC8" s="10">
        <f>_xll.PIAdvCalcDat("\\CEDPI\SEMPRA_MSR1:EDCINV"&amp;PC$2&amp;""&amp;PC$3&amp;"DAYKWH.UNIT1@NET1",Overall!$A$8,Overall!$B$8,"1d","total","time-weighted",0,1,0,"")</f>
        <v>1731.6558357827175</v>
      </c>
      <c r="PD8" s="11">
        <f>_xll.PIAdvCalcDat("\\CEDPI\SEMPRA_MSR1:EDCINV"&amp;PC$2&amp;""&amp;PD$3&amp;"DAYKWH.UNIT1@NET1",Overall!$A$8,Overall!$B$8,"1d","total","time-weighted",0,1,0,"")</f>
        <v>1726.0439942233459</v>
      </c>
      <c r="PE8" s="11">
        <f>_xll.PIAdvCalcDat("\\CEDPI\SEMPRA_MSR1:EDCINV"&amp;PC$2&amp;""&amp;PE$3&amp;"DAYKWH.UNIT1@NET1",Overall!$A$8,Overall!$B$8,"1d","total","time-weighted",0,1,0,"")</f>
        <v>1725.7535150282029</v>
      </c>
      <c r="PF8" s="12">
        <f>_xll.PIAdvCalcDat("\\CEDPI\SEMPRA_MSR1:EDCINV"&amp;PC$2&amp;""&amp;PF$3&amp;"DAYKWH.UNIT1@NET1",Overall!$A$8,Overall!$B$8,"1d","total","time-weighted",0,1,0,"")</f>
        <v>1699.6494753610068</v>
      </c>
      <c r="PG8" s="1"/>
      <c r="PH8" s="10">
        <f>_xll.PIAdvCalcDat("\\CEDPI\SEMPRA_MSR1:EDCINV"&amp;PH$2&amp;""&amp;PH$3&amp;"DAYKWH.UNIT1@NET1",Overall!$A$8,Overall!$B$8,"1d","total","time-weighted",0,1,0,"")</f>
        <v>1770.6289442660595</v>
      </c>
      <c r="PI8" s="11">
        <f>_xll.PIAdvCalcDat("\\CEDPI\SEMPRA_MSR1:EDCINV"&amp;PH$2&amp;""&amp;PI$3&amp;"DAYKWH.UNIT1@NET1",Overall!$A$8,Overall!$B$8,"1d","total","time-weighted",0,1,0,"")</f>
        <v>1664.4521635396347</v>
      </c>
      <c r="PJ8" s="11">
        <f>_xll.PIAdvCalcDat("\\CEDPI\SEMPRA_MSR1:EDCINV"&amp;PH$2&amp;""&amp;PJ$3&amp;"DAYKWH.UNIT1@NET1",Overall!$A$8,Overall!$B$8,"1d","total","time-weighted",0,1,0,"")</f>
        <v>1768.9769880455942</v>
      </c>
      <c r="PK8" s="12">
        <f>_xll.PIAdvCalcDat("\\CEDPI\SEMPRA_MSR1:EDCINV"&amp;PH$2&amp;""&amp;PK$3&amp;"DAYKWH.UNIT1@NET1",Overall!$A$8,Overall!$B$8,"1d","total","time-weighted",0,1,0,"")</f>
        <v>1849.4354340021398</v>
      </c>
    </row>
    <row r="9" spans="1:427" ht="24.75" customHeight="1" x14ac:dyDescent="0.25">
      <c r="A9" s="8">
        <v>42588</v>
      </c>
      <c r="B9" s="8">
        <v>42589</v>
      </c>
      <c r="C9" s="16">
        <v>7.3179626827239987</v>
      </c>
      <c r="D9" s="7">
        <f>_xll.PIAdvCalcDat("\\CEDPI\SEMPRA_MSR1:EDCINV"&amp;$D$2&amp;""&amp;D$3&amp;"DAYKWH.UNIT1@NET1",Overall!$A$9,Overall!$B$9,"1d","total","time-weighted",0,1,0,"")</f>
        <v>1857.0699354108126</v>
      </c>
      <c r="E9" s="9">
        <f>_xll.PIAdvCalcDat("\\CEDPI\SEMPRA_MSR1:EDCINV"&amp;$D$2&amp;""&amp;E$3&amp;"DAYKWH.UNIT1@NET1",Overall!$A$9,Overall!$B$9,"1d","total","time-weighted",0,1,0,"")</f>
        <v>1824.6341411870626</v>
      </c>
      <c r="F9" s="9">
        <f>_xll.PIAdvCalcDat("\\CEDPI\SEMPRA_MSR1:EDCINV"&amp;$D$2&amp;""&amp;F$3&amp;"DAYKWH.UNIT1@NET1",Overall!$A$9,Overall!$B$9,"1d","total","time-weighted",0,1,0,"")</f>
        <v>1830.6371296251696</v>
      </c>
      <c r="G9" s="9">
        <f>_xll.PIAdvCalcDat("\\CEDPI\SEMPRA_MSR1:EDCINV"&amp;$D$2&amp;""&amp;G$3&amp;"DAYKWH.UNIT1@NET1",Overall!$A$9,Overall!$B$9,"1d","total","time-weighted",0,1,0,"")</f>
        <v>1895.9097531896864</v>
      </c>
      <c r="H9" s="7"/>
      <c r="I9" s="10">
        <f>_xll.PIAdvCalcDat("\\CEDPI\SEMPRA_MSR1:EDCINV"&amp;I$2&amp;""&amp;I$3&amp;"DAYKWH.UNIT1@NET1",Overall!$A$9,Overall!$B$9,"1d","total","time-weighted",0,1,0,"")</f>
        <v>1847.8700573504568</v>
      </c>
      <c r="J9" s="11">
        <f>_xll.PIAdvCalcDat("\\CEDPI\SEMPRA_MSR1:EDCINV"&amp;I$2&amp;""&amp;J$3&amp;"DAYKWH.UNIT1@NET1",Overall!$A$9,Overall!$B$9,"1d","total","time-weighted",0,1,0,"")</f>
        <v>1786.7695597700867</v>
      </c>
      <c r="K9" s="11">
        <f>_xll.PIAdvCalcDat("\\CEDPI\SEMPRA_MSR1:EDCINV"&amp;I$2&amp;""&amp;K$3&amp;"DAYKWH.UNIT1@NET1",Overall!$A$9,Overall!$B$9,"1d","total","time-weighted",0,1,0,"")</f>
        <v>1792.2124420390444</v>
      </c>
      <c r="L9" s="12">
        <f>_xll.PIAdvCalcDat("\\CEDPI\SEMPRA_MSR1:EDCINV"&amp;I$2&amp;""&amp;L$3&amp;"DAYKWH.UNIT1@NET1",Overall!$A$9,Overall!$B$9,"1d","total","time-weighted",0,1,0,"")</f>
        <v>1840.1956748169489</v>
      </c>
      <c r="M9" s="1"/>
      <c r="N9" s="10">
        <f>_xll.PIAdvCalcDat("\\CEDPI\SEMPRA_MSR1:EDCINV"&amp;N$2&amp;""&amp;N$3&amp;"DAYKWH.UNIT1@NET1",Overall!$A$9,Overall!$B$9,"1d","total","time-weighted",0,1,0,"")</f>
        <v>1896.0936145447063</v>
      </c>
      <c r="O9" s="11">
        <f>_xll.PIAdvCalcDat("\\CEDPI\SEMPRA_MSR1:EDCINV"&amp;N$2&amp;""&amp;O$3&amp;"DAYKWH.UNIT1@NET1",Overall!$A$9,Overall!$B$9,"1d","total","time-weighted",0,1,0,"")</f>
        <v>1793.1579870452563</v>
      </c>
      <c r="P9" s="11">
        <f>_xll.PIAdvCalcDat("\\CEDPI\SEMPRA_MSR1:EDCINV"&amp;N$2&amp;""&amp;P$3&amp;"DAYKWH.UNIT1@NET1",Overall!$A$9,Overall!$B$9,"1d","total","time-weighted",0,1,0,"")</f>
        <v>1785.443638074302</v>
      </c>
      <c r="Q9" s="12">
        <f>_xll.PIAdvCalcDat("\\CEDPI\SEMPRA_MSR1:EDCINV"&amp;N$2&amp;""&amp;Q$3&amp;"DAYKWH.UNIT1@NET1",Overall!$A$9,Overall!$B$9,"1d","total","time-weighted",0,1,0,"")</f>
        <v>1841.0492423797809</v>
      </c>
      <c r="R9" s="1"/>
      <c r="S9" s="10">
        <f>_xll.PIAdvCalcDat("\\CEDPI\SEMPRA_MSR1:EDCINV"&amp;S$2&amp;""&amp;S$3&amp;"DAYKWH.UNIT1@NET1",Overall!$A$9,Overall!$B$9,"1d","total","time-weighted",0,1,0,"")</f>
        <v>1841.7579020830992</v>
      </c>
      <c r="T9" s="11">
        <f>_xll.PIAdvCalcDat("\\CEDPI\SEMPRA_MSR1:EDCINV"&amp;S$2&amp;""&amp;T$3&amp;"DAYKWH.UNIT1@NET1",Overall!$A$9,Overall!$B$9,"1d","total","time-weighted",0,1,0,"")</f>
        <v>1785.5971008520626</v>
      </c>
      <c r="U9" s="11">
        <f>_xll.PIAdvCalcDat("\\CEDPI\SEMPRA_MSR1:EDCINV"&amp;S$2&amp;""&amp;U$3&amp;"DAYKWH.UNIT1@NET1",Overall!$A$9,Overall!$B$9,"1d","total","time-weighted",0,1,0,"")</f>
        <v>1779.8069604062716</v>
      </c>
      <c r="V9" s="12">
        <f>_xll.PIAdvCalcDat("\\CEDPI\SEMPRA_MSR1:EDCINV"&amp;S$2&amp;""&amp;V$3&amp;"DAYKWH.UNIT1@NET1",Overall!$A$9,Overall!$B$9,"1d","total","time-weighted",0,1,0,"")</f>
        <v>1833.7009995975786</v>
      </c>
      <c r="W9" s="1"/>
      <c r="X9" s="10">
        <f>_xll.PIAdvCalcDat("\\CEDPI\SEMPRA_MSR1:EDCINV"&amp;X$2&amp;""&amp;X$3&amp;"DAYKWH.UNIT1@NET1",Overall!$A$9,Overall!$B$9,"1d","total","time-weighted",0,1,0,"")</f>
        <v>1858.4118001421452</v>
      </c>
      <c r="Y9" s="11">
        <f>_xll.PIAdvCalcDat("\\CEDPI\SEMPRA_MSR1:EDCINV"&amp;X$2&amp;""&amp;Y$3&amp;"DAYKWH.UNIT1@NET1",Overall!$A$9,Overall!$B$9,"1d","total","time-weighted",0,1,0,"")</f>
        <v>1798.7418285195881</v>
      </c>
      <c r="Z9" s="11">
        <f>_xll.PIAdvCalcDat("\\CEDPI\SEMPRA_MSR1:EDCINV"&amp;X$2&amp;""&amp;Z$3&amp;"DAYKWH.UNIT1@NET1",Overall!$A$9,Overall!$B$9,"1d","total","time-weighted",0,1,0,"")</f>
        <v>1815.0026403160539</v>
      </c>
      <c r="AA9" s="12">
        <f>_xll.PIAdvCalcDat("\\CEDPI\SEMPRA_MSR1:EDCINV"&amp;X$2&amp;""&amp;AA$3&amp;"DAYKWH.UNIT1@NET1",Overall!$A$9,Overall!$B$9,"1d","total","time-weighted",0,1,0,"")</f>
        <v>1842.5491118741497</v>
      </c>
      <c r="AB9" s="1"/>
      <c r="AC9" s="10">
        <f>_xll.PIAdvCalcDat("\\CEDPI\SEMPRA_MSR1:EDCINV"&amp;AC$2&amp;""&amp;AC$3&amp;"DAYKWH.UNIT1@NET1",Overall!$A$9,Overall!$B$9,"1d","total","time-weighted",0,1,0,"")</f>
        <v>1857.6215912255489</v>
      </c>
      <c r="AD9" s="11">
        <f>_xll.PIAdvCalcDat("\\CEDPI\SEMPRA_MSR1:EDCINV"&amp;AC$2&amp;""&amp;AD$3&amp;"DAYKWH.UNIT1@NET1",Overall!$A$9,Overall!$B$9,"1d","total","time-weighted",0,1,0,"")</f>
        <v>1789.2615640125196</v>
      </c>
      <c r="AE9" s="11">
        <f>_xll.PIAdvCalcDat("\\CEDPI\SEMPRA_MSR1:EDCINV"&amp;AC$2&amp;""&amp;AE$3&amp;"DAYKWH.UNIT1@NET1",Overall!$A$9,Overall!$B$9,"1d","total","time-weighted",0,1,0,"")</f>
        <v>1787.7889466876929</v>
      </c>
      <c r="AF9" s="12">
        <f>_xll.PIAdvCalcDat("\\CEDPI\SEMPRA_MSR1:EDCINV"&amp;AC$2&amp;""&amp;AF$3&amp;"DAYKWH.UNIT1@NET1",Overall!$A$9,Overall!$B$9,"1d","total","time-weighted",0,1,0,"")</f>
        <v>1834.3257967470183</v>
      </c>
      <c r="AG9" s="1"/>
      <c r="AH9" s="10">
        <f>_xll.PIAdvCalcDat("\\CEDPI\SEMPRA_MSR1:EDCINV"&amp;AH$2&amp;""&amp;AH$3&amp;"DAYKWH.UNIT1@NET1",Overall!$A$9,Overall!$B$9,"1d","total","time-weighted",0,1,0,"")</f>
        <v>1873.5215818002209</v>
      </c>
      <c r="AI9" s="11">
        <f>_xll.PIAdvCalcDat("\\CEDPI\SEMPRA_MSR1:EDCINV"&amp;AH$2&amp;""&amp;AI$3&amp;"DAYKWH.UNIT1@NET1",Overall!$A$9,Overall!$B$9,"1d","total","time-weighted",0,1,0,"")</f>
        <v>1811.0270650409072</v>
      </c>
      <c r="AJ9" s="11">
        <f>_xll.PIAdvCalcDat("\\CEDPI\SEMPRA_MSR1:EDCINV"&amp;AH$2&amp;""&amp;AJ$3&amp;"DAYKWH.UNIT1@NET1",Overall!$A$9,Overall!$B$9,"1d","total","time-weighted",0,1,0,"")</f>
        <v>1808.0987559849534</v>
      </c>
      <c r="AK9" s="12">
        <f>_xll.PIAdvCalcDat("\\CEDPI\SEMPRA_MSR1:EDCINV"&amp;AH$2&amp;""&amp;AK$3&amp;"DAYKWH.UNIT1@NET1",Overall!$A$9,Overall!$B$9,"1d","total","time-weighted",0,1,0,"")</f>
        <v>1874.8296247148123</v>
      </c>
      <c r="AL9" s="1"/>
      <c r="AM9" s="10">
        <f>_xll.PIAdvCalcDat("\\CEDPI\SEMPRA_MSR1:EDCINV"&amp;AM$2&amp;""&amp;AM$3&amp;"DAYKWH.UNIT1@NET1",Overall!$A$9,Overall!$B$9,"1d","total","time-weighted",0,1,0,"")</f>
        <v>1854.9586047469811</v>
      </c>
      <c r="AN9" s="11">
        <f>_xll.PIAdvCalcDat("\\CEDPI\SEMPRA_MSR1:EDCINV"&amp;AM$2&amp;""&amp;AN$3&amp;"DAYKWH.UNIT1@NET1",Overall!$A$9,Overall!$B$9,"1d","total","time-weighted",0,1,0,"")</f>
        <v>1801.3198579672851</v>
      </c>
      <c r="AO9" s="11">
        <f>_xll.PIAdvCalcDat("\\CEDPI\SEMPRA_MSR1:EDCINV"&amp;AM$2&amp;""&amp;AO$3&amp;"DAYKWH.UNIT1@NET1",Overall!$A$9,Overall!$B$9,"1d","total","time-weighted",0,1,0,"")</f>
        <v>1793.8047584639608</v>
      </c>
      <c r="AP9" s="12">
        <f>_xll.PIAdvCalcDat("\\CEDPI\SEMPRA_MSR1:EDCINV"&amp;AM$2&amp;""&amp;AP$3&amp;"DAYKWH.UNIT1@NET1",Overall!$A$9,Overall!$B$9,"1d","total","time-weighted",0,1,0,"")</f>
        <v>1827.8490636547231</v>
      </c>
      <c r="AQ9" s="1"/>
      <c r="AR9" s="10">
        <f>_xll.PIAdvCalcDat("\\CEDPI\SEMPRA_MSR1:EDCINV"&amp;AR$2&amp;""&amp;AR$3&amp;"DAYKWH.UNIT1@NET1",Overall!$A$9,Overall!$B$9,"1d","total","time-weighted",0,1,0,"")</f>
        <v>1872.1837759792729</v>
      </c>
      <c r="AS9" s="11">
        <f>_xll.PIAdvCalcDat("\\CEDPI\SEMPRA_MSR1:EDCINV"&amp;AR$2&amp;""&amp;AS$3&amp;"DAYKWH.UNIT1@NET1",Overall!$A$9,Overall!$B$9,"1d","total","time-weighted",0,1,0,"")</f>
        <v>1795.8945727415323</v>
      </c>
      <c r="AT9" s="11">
        <f>_xll.PIAdvCalcDat("\\CEDPI\SEMPRA_MSR1:EDCINV"&amp;AR$2&amp;""&amp;AT$3&amp;"DAYKWH.UNIT1@NET1",Overall!$A$9,Overall!$B$9,"1d","total","time-weighted",0,1,0,"")</f>
        <v>1815.5185175430568</v>
      </c>
      <c r="AU9" s="12">
        <f>_xll.PIAdvCalcDat("\\CEDPI\SEMPRA_MSR1:EDCINV"&amp;AR$2&amp;""&amp;AU$3&amp;"DAYKWH.UNIT1@NET1",Overall!$A$9,Overall!$B$9,"1d","total","time-weighted",0,1,0,"")</f>
        <v>1871.3681905167252</v>
      </c>
      <c r="AV9" s="1"/>
      <c r="AW9" s="10">
        <f>_xll.PIAdvCalcDat("\\CEDPI\SEMPRA_MSR1:EDCINV"&amp;AW$2&amp;""&amp;AW$3&amp;"DAYKWH.UNIT1@NET1",Overall!$A$9,Overall!$B$9,"1d","total","time-weighted",0,1,0,"")</f>
        <v>1885.9401601723225</v>
      </c>
      <c r="AX9" s="11">
        <f>_xll.PIAdvCalcDat("\\CEDPI\SEMPRA_MSR1:EDCINV"&amp;AW$2&amp;""&amp;AX$3&amp;"DAYKWH.UNIT1@NET1",Overall!$A$9,Overall!$B$9,"1d","total","time-weighted",0,1,0,"")</f>
        <v>1819.9035575177425</v>
      </c>
      <c r="AY9" s="11">
        <f>_xll.PIAdvCalcDat("\\CEDPI\SEMPRA_MSR1:EDCINV"&amp;AW$2&amp;""&amp;AY$3&amp;"DAYKWH.UNIT1@NET1",Overall!$A$9,Overall!$B$9,"1d","total","time-weighted",0,1,0,"")</f>
        <v>1813.9456690748195</v>
      </c>
      <c r="AZ9" s="12">
        <f>_xll.PIAdvCalcDat("\\CEDPI\SEMPRA_MSR1:EDCINV"&amp;AW$2&amp;""&amp;AZ$3&amp;"DAYKWH.UNIT1@NET1",Overall!$A$9,Overall!$B$9,"1d","total","time-weighted",0,1,0,"")</f>
        <v>1882.1130041645399</v>
      </c>
      <c r="BA9" s="1"/>
      <c r="BB9" s="10">
        <f>_xll.PIAdvCalcDat("\\CEDPI\SEMPRA_MSR1:EDCINV"&amp;BB$2&amp;""&amp;BB$3&amp;"DAYKWH.UNIT1@NET1",Overall!$A$9,Overall!$B$9,"1d","total","time-weighted",0,1,0,"")</f>
        <v>1858.9004690302697</v>
      </c>
      <c r="BC9" s="11">
        <f>_xll.PIAdvCalcDat("\\CEDPI\SEMPRA_MSR1:EDCINV"&amp;BB$2&amp;""&amp;BC$3&amp;"DAYKWH.UNIT1@NET1",Overall!$A$9,Overall!$B$9,"1d","total","time-weighted",0,1,0,"")</f>
        <v>1812.7643011210262</v>
      </c>
      <c r="BD9" s="11">
        <f>_xll.PIAdvCalcDat("\\CEDPI\SEMPRA_MSR1:EDCINV"&amp;BB$2&amp;""&amp;BD$3&amp;"DAYKWH.UNIT1@NET1",Overall!$A$9,Overall!$B$9,"1d","total","time-weighted",0,1,0,"")</f>
        <v>1799.1664619024418</v>
      </c>
      <c r="BE9" s="12">
        <f>_xll.PIAdvCalcDat("\\CEDPI\SEMPRA_MSR1:EDCINV"&amp;BB$2&amp;""&amp;BE$3&amp;"DAYKWH.UNIT1@NET1",Overall!$A$9,Overall!$B$9,"1d","total","time-weighted",0,1,0,"")</f>
        <v>1876.2846932122266</v>
      </c>
      <c r="BF9" s="1"/>
      <c r="BG9" s="10" t="str">
        <f>_xll.PIAdvCalcDat("\\CEDPI\SEMPRA_MSR1:EDCINV"&amp;BG$2&amp;""&amp;BG$3&amp;"DAYKWH.UNIT1@NET1",Overall!$A$9,Overall!$B$9,"1d","total","time-weighted",0,1,0,"")</f>
        <v>[-11059] No Good Data For Calculation</v>
      </c>
      <c r="BH9" s="11">
        <f>_xll.PIAdvCalcDat("\\CEDPI\SEMPRA_MSR1:EDCINV"&amp;BG$2&amp;""&amp;BH$3&amp;"DAYKWH.UNIT1@NET1",Overall!$A$9,Overall!$B$9,"1d","total","time-weighted",0,1,0,"")</f>
        <v>1819.2229910712365</v>
      </c>
      <c r="BI9" s="11">
        <f>_xll.PIAdvCalcDat("\\CEDPI\SEMPRA_MSR1:EDCINV"&amp;BG$2&amp;""&amp;BI$3&amp;"DAYKWH.UNIT1@NET1",Overall!$A$9,Overall!$B$9,"1d","total","time-weighted",0,1,0,"")</f>
        <v>1787.6555673322957</v>
      </c>
      <c r="BJ9" s="12">
        <f>_xll.PIAdvCalcDat("\\CEDPI\SEMPRA_MSR1:EDCINV"&amp;BG$2&amp;""&amp;BJ$3&amp;"DAYKWH.UNIT1@NET1",Overall!$A$9,Overall!$B$9,"1d","total","time-weighted",0,1,0,"")</f>
        <v>1836.8147463767168</v>
      </c>
      <c r="BK9" s="1"/>
      <c r="BL9" s="10">
        <f>_xll.PIAdvCalcDat("\\CEDPI\SEMPRA_MSR1:EDCINV"&amp;BL$2&amp;""&amp;BL$3&amp;"DAYKWH.UNIT1@NET1",Overall!$A$9,Overall!$B$9,"1d","total","time-weighted",0,1,0,"")</f>
        <v>1857.7314228642276</v>
      </c>
      <c r="BM9" s="11">
        <f>_xll.PIAdvCalcDat("\\CEDPI\SEMPRA_MSR1:EDCINV"&amp;BL$2&amp;""&amp;BM$3&amp;"DAYKWH.UNIT1@NET1",Overall!$A$9,Overall!$B$9,"1d","total","time-weighted",0,1,0,"")</f>
        <v>1794.8252834964312</v>
      </c>
      <c r="BN9" s="11">
        <f>_xll.PIAdvCalcDat("\\CEDPI\SEMPRA_MSR1:EDCINV"&amp;BL$2&amp;""&amp;BN$3&amp;"DAYKWH.UNIT1@NET1",Overall!$A$9,Overall!$B$9,"1d","total","time-weighted",0,1,0,"")</f>
        <v>1793.0777401259907</v>
      </c>
      <c r="BO9" s="12">
        <f>_xll.PIAdvCalcDat("\\CEDPI\SEMPRA_MSR1:EDCINV"&amp;BL$2&amp;""&amp;BO$3&amp;"DAYKWH.UNIT1@NET1",Overall!$A$9,Overall!$B$9,"1d","total","time-weighted",0,1,0,"")</f>
        <v>1860.6855521406651</v>
      </c>
      <c r="BP9" s="1"/>
      <c r="BQ9" s="10">
        <f>_xll.PIAdvCalcDat("\\CEDPI\SEMPRA_MSR1:EDCINV"&amp;BQ$2&amp;""&amp;BQ$3&amp;"DAYKWH.UNIT1@NET1",Overall!$A$9,Overall!$B$9,"1d","total","time-weighted",0,1,0,"")</f>
        <v>1863.3382777431152</v>
      </c>
      <c r="BR9" s="11">
        <f>_xll.PIAdvCalcDat("\\CEDPI\SEMPRA_MSR1:EDCINV"&amp;BQ$2&amp;""&amp;BR$3&amp;"DAYKWH.UNIT1@NET1",Overall!$A$9,Overall!$B$9,"1d","total","time-weighted",0,1,0,"")</f>
        <v>1834.1006939197598</v>
      </c>
      <c r="BS9" s="11">
        <f>_xll.PIAdvCalcDat("\\CEDPI\SEMPRA_MSR1:EDCINV"&amp;BQ$2&amp;""&amp;BS$3&amp;"DAYKWH.UNIT1@NET1",Overall!$A$9,Overall!$B$9,"1d","total","time-weighted",0,1,0,"")</f>
        <v>1791.6411805018031</v>
      </c>
      <c r="BT9" s="12">
        <f>_xll.PIAdvCalcDat("\\CEDPI\SEMPRA_MSR1:EDCINV"&amp;BQ$2&amp;""&amp;BT$3&amp;"DAYKWH.UNIT1@NET1",Overall!$A$9,Overall!$B$9,"1d","total","time-weighted",0,1,0,"")</f>
        <v>1848.4824132861545</v>
      </c>
      <c r="BU9" s="1"/>
      <c r="BV9" s="10">
        <f>_xll.PIAdvCalcDat("\\CEDPI\SEMPRA_MSR1:EDCINV"&amp;BV$2&amp;""&amp;BV$3&amp;"DAYKWH.UNIT1@NET1",Overall!$A$9,Overall!$B$9,"1d","total","time-weighted",0,1,0,"")</f>
        <v>1864.9150401977076</v>
      </c>
      <c r="BW9" s="11">
        <f>_xll.PIAdvCalcDat("\\CEDPI\SEMPRA_MSR1:EDCINV"&amp;BV$2&amp;""&amp;BW$3&amp;"DAYKWH.UNIT1@NET1",Overall!$A$9,Overall!$B$9,"1d","total","time-weighted",0,1,0,"")</f>
        <v>1789.5259948156277</v>
      </c>
      <c r="BX9" s="11">
        <f>_xll.PIAdvCalcDat("\\CEDPI\SEMPRA_MSR1:EDCINV"&amp;BV$2&amp;""&amp;BX$3&amp;"DAYKWH.UNIT1@NET1",Overall!$A$9,Overall!$B$9,"1d","total","time-weighted",0,1,0,"")</f>
        <v>1792.754485097561</v>
      </c>
      <c r="BY9" s="12">
        <f>_xll.PIAdvCalcDat("\\CEDPI\SEMPRA_MSR1:EDCINV"&amp;BV$2&amp;""&amp;BY$3&amp;"DAYKWH.UNIT1@NET1",Overall!$A$9,Overall!$B$9,"1d","total","time-weighted",0,1,0,"")</f>
        <v>1851.6975807969745</v>
      </c>
      <c r="BZ9" s="1"/>
      <c r="CA9" s="10">
        <f>_xll.PIAdvCalcDat("\\CEDPI\SEMPRA_MSR1:EDCINV"&amp;CA$2&amp;""&amp;CA$3&amp;"DAYKWH.UNIT1@NET1",Overall!$A$9,Overall!$B$9,"1d","total","time-weighted",0,1,0,"")</f>
        <v>1855.5262244641281</v>
      </c>
      <c r="CB9" s="11">
        <f>_xll.PIAdvCalcDat("\\CEDPI\SEMPRA_MSR1:EDCINV"&amp;CA$2&amp;""&amp;CB$3&amp;"DAYKWH.UNIT1@NET1",Overall!$A$9,Overall!$B$9,"1d","total","time-weighted",0,1,0,"")</f>
        <v>1811.6033882111794</v>
      </c>
      <c r="CC9" s="11">
        <f>_xll.PIAdvCalcDat("\\CEDPI\SEMPRA_MSR1:EDCINV"&amp;CA$2&amp;""&amp;CC$3&amp;"DAYKWH.UNIT1@NET1",Overall!$A$9,Overall!$B$9,"1d","total","time-weighted",0,1,0,"")</f>
        <v>1811.6736115911954</v>
      </c>
      <c r="CD9" s="12">
        <f>_xll.PIAdvCalcDat("\\CEDPI\SEMPRA_MSR1:EDCINV"&amp;CA$2&amp;""&amp;CD$3&amp;"DAYKWH.UNIT1@NET1",Overall!$A$9,Overall!$B$9,"1d","total","time-weighted",0,1,0,"")</f>
        <v>1842.7652538612685</v>
      </c>
      <c r="CE9" s="1"/>
      <c r="CF9" s="10">
        <f>_xll.PIAdvCalcDat("\\CEDPI\SEMPRA_MSR1:EDCINV"&amp;CF$2&amp;""&amp;CF$3&amp;"DAYKWH.UNIT1@NET1",Overall!$A$9,Overall!$B$9,"1d","total","time-weighted",0,1,0,"")</f>
        <v>1954.1858711716798</v>
      </c>
      <c r="CG9" s="11">
        <f>_xll.PIAdvCalcDat("\\CEDPI\SEMPRA_MSR1:EDCINV"&amp;CF$2&amp;""&amp;CG$3&amp;"DAYKWH.UNIT1@NET1",Overall!$A$9,Overall!$B$9,"1d","total","time-weighted",0,1,0,"")</f>
        <v>1888.3713059844836</v>
      </c>
      <c r="CH9" s="11">
        <f>_xll.PIAdvCalcDat("\\CEDPI\SEMPRA_MSR1:EDCINV"&amp;CF$2&amp;""&amp;CH$3&amp;"DAYKWH.UNIT1@NET1",Overall!$A$9,Overall!$B$9,"1d","total","time-weighted",0,1,0,"")</f>
        <v>1840.6958486883079</v>
      </c>
      <c r="CI9" s="12">
        <f>_xll.PIAdvCalcDat("\\CEDPI\SEMPRA_MSR1:EDCINV"&amp;CF$2&amp;""&amp;CI$3&amp;"DAYKWH.UNIT1@NET1",Overall!$A$9,Overall!$B$9,"1d","total","time-weighted",0,1,0,"")</f>
        <v>1858.1460911318102</v>
      </c>
      <c r="CJ9" s="1"/>
      <c r="CK9" s="10">
        <f>_xll.PIAdvCalcDat("\\CEDPI\SEMPRA_MSR1:EDCINV"&amp;CK$2&amp;""&amp;CK$3&amp;"DAYKWH.UNIT1@NET1",Overall!$A$9,Overall!$B$9,"1d","total","time-weighted",0,1,0,"")</f>
        <v>1975.025621881704</v>
      </c>
      <c r="CL9" s="11">
        <f>_xll.PIAdvCalcDat("\\CEDPI\SEMPRA_MSR1:EDCINV"&amp;CK$2&amp;""&amp;CL$3&amp;"DAYKWH.UNIT1@NET1",Overall!$A$9,Overall!$B$9,"1d","total","time-weighted",0,1,0,"")</f>
        <v>1876.9198500587695</v>
      </c>
      <c r="CM9" s="11">
        <f>_xll.PIAdvCalcDat("\\CEDPI\SEMPRA_MSR1:EDCINV"&amp;CK$2&amp;""&amp;CM$3&amp;"DAYKWH.UNIT1@NET1",Overall!$A$9,Overall!$B$9,"1d","total","time-weighted",0,1,0,"")</f>
        <v>1823.9242048058527</v>
      </c>
      <c r="CN9" s="12">
        <f>_xll.PIAdvCalcDat("\\CEDPI\SEMPRA_MSR1:EDCINV"&amp;CK$2&amp;""&amp;CN$3&amp;"DAYKWH.UNIT1@NET1",Overall!$A$9,Overall!$B$9,"1d","total","time-weighted",0,1,0,"")</f>
        <v>1963.1274675353154</v>
      </c>
      <c r="CO9" s="1"/>
      <c r="CP9" s="10">
        <f>_xll.PIAdvCalcDat("\\CEDPI\SEMPRA_MSR1:EDCINV"&amp;CP$2&amp;""&amp;CP$3&amp;"DAYKWH.UNIT1@NET1",Overall!$A$9,Overall!$B$9,"1d","total","time-weighted",0,1,0,"")</f>
        <v>1984.7351516496576</v>
      </c>
      <c r="CQ9" s="11">
        <f>_xll.PIAdvCalcDat("\\CEDPI\SEMPRA_MSR1:EDCINV"&amp;CP$2&amp;""&amp;CQ$3&amp;"DAYKWH.UNIT1@NET1",Overall!$A$9,Overall!$B$9,"1d","total","time-weighted",0,1,0,"")</f>
        <v>1893.2321324289246</v>
      </c>
      <c r="CR9" s="11">
        <f>_xll.PIAdvCalcDat("\\CEDPI\SEMPRA_MSR1:EDCINV"&amp;CP$2&amp;""&amp;CR$3&amp;"DAYKWH.UNIT1@NET1",Overall!$A$9,Overall!$B$9,"1d","total","time-weighted",0,1,0,"")</f>
        <v>1829.7896939052339</v>
      </c>
      <c r="CS9" s="12">
        <f>_xll.PIAdvCalcDat("\\CEDPI\SEMPRA_MSR1:EDCINV"&amp;CP$2&amp;""&amp;CS$3&amp;"DAYKWH.UNIT1@NET1",Overall!$A$9,Overall!$B$9,"1d","total","time-weighted",0,1,0,"")</f>
        <v>1959.3960309149404</v>
      </c>
      <c r="CT9" s="1"/>
      <c r="CU9" s="10">
        <f>_xll.PIAdvCalcDat("\\CEDPI\SEMPRA_MSR1:EDCINV"&amp;CU$2&amp;""&amp;CU$3&amp;"DAYKWH.UNIT1@NET1",Overall!$A$9,Overall!$B$9,"1d","total","time-weighted",0,1,0,"")</f>
        <v>1921.7961731759535</v>
      </c>
      <c r="CV9" s="11">
        <f>_xll.PIAdvCalcDat("\\CEDPI\SEMPRA_MSR1:EDCINV"&amp;CU$2&amp;""&amp;CV$3&amp;"DAYKWH.UNIT1@NET1",Overall!$A$9,Overall!$B$9,"1d","total","time-weighted",0,1,0,"")</f>
        <v>1808.5480252749694</v>
      </c>
      <c r="CW9" s="11">
        <f>_xll.PIAdvCalcDat("\\CEDPI\SEMPRA_MSR1:EDCINV"&amp;CU$2&amp;""&amp;CW$3&amp;"DAYKWH.UNIT1@NET1",Overall!$A$9,Overall!$B$9,"1d","total","time-weighted",0,1,0,"")</f>
        <v>1780.5450447700787</v>
      </c>
      <c r="CX9" s="12">
        <f>_xll.PIAdvCalcDat("\\CEDPI\SEMPRA_MSR1:EDCINV"&amp;CU$2&amp;""&amp;CX$3&amp;"DAYKWH.UNIT1@NET1",Overall!$A$9,Overall!$B$9,"1d","total","time-weighted",0,1,0,"")</f>
        <v>1945.4962187404892</v>
      </c>
      <c r="CY9" s="1"/>
      <c r="CZ9" s="10">
        <f>_xll.PIAdvCalcDat("\\CEDPI\SEMPRA_MSR1:EDCINV"&amp;CZ$2&amp;""&amp;CZ$3&amp;"DAYKWH.UNIT1@NET1",Overall!$A$9,Overall!$B$9,"1d","total","time-weighted",0,1,0,"")</f>
        <v>1903.3974668944452</v>
      </c>
      <c r="DA9" s="11">
        <f>_xll.PIAdvCalcDat("\\CEDPI\SEMPRA_MSR1:EDCINV"&amp;CZ$2&amp;""&amp;DA$3&amp;"DAYKWH.UNIT1@NET1",Overall!$A$9,Overall!$B$9,"1d","total","time-weighted",0,1,0,"")</f>
        <v>1929.8270596892201</v>
      </c>
      <c r="DB9" s="11">
        <f>_xll.PIAdvCalcDat("\\CEDPI\SEMPRA_MSR1:EDCINV"&amp;CZ$2&amp;""&amp;DB$3&amp;"DAYKWH.UNIT1@NET1",Overall!$A$9,Overall!$B$9,"1d","total","time-weighted",0,1,0,"")</f>
        <v>1866.3157191711341</v>
      </c>
      <c r="DC9" s="12">
        <f>_xll.PIAdvCalcDat("\\CEDPI\SEMPRA_MSR1:EDCINV"&amp;CZ$2&amp;""&amp;DC$3&amp;"DAYKWH.UNIT1@NET1",Overall!$A$9,Overall!$B$9,"1d","total","time-weighted",0,1,0,"")</f>
        <v>2013.809912941676</v>
      </c>
      <c r="DD9" s="1"/>
      <c r="DE9" s="10">
        <f>_xll.PIAdvCalcDat("\\CEDPI\SEMPRA_MSR1:EDCINV"&amp;DE$2&amp;""&amp;DE$3&amp;"DAYKWH.UNIT1@NET1",Overall!$A$9,Overall!$B$9,"1d","total","time-weighted",0,1,0,"")</f>
        <v>1974.7550873566006</v>
      </c>
      <c r="DF9" s="11">
        <f>_xll.PIAdvCalcDat("\\CEDPI\SEMPRA_MSR1:EDCINV"&amp;DE$2&amp;""&amp;DF$3&amp;"DAYKWH.UNIT1@NET1",Overall!$A$9,Overall!$B$9,"1d","total","time-weighted",0,1,0,"")</f>
        <v>1866.2940494714292</v>
      </c>
      <c r="DG9" s="11">
        <f>_xll.PIAdvCalcDat("\\CEDPI\SEMPRA_MSR1:EDCINV"&amp;DE$2&amp;""&amp;DG$3&amp;"DAYKWH.UNIT1@NET1",Overall!$A$9,Overall!$B$9,"1d","total","time-weighted",0,1,0,"")</f>
        <v>1743.2307785170515</v>
      </c>
      <c r="DH9" s="12">
        <f>_xll.PIAdvCalcDat("\\CEDPI\SEMPRA_MSR1:EDCINV"&amp;DE$2&amp;""&amp;DH$3&amp;"DAYKWH.UNIT1@NET1",Overall!$A$9,Overall!$B$9,"1d","total","time-weighted",0,1,0,"")</f>
        <v>1891.4958332803387</v>
      </c>
      <c r="DI9" s="1"/>
      <c r="DJ9" s="10">
        <f>_xll.PIAdvCalcDat("\\CEDPI\SEMPRA_MSR1:EDCINV"&amp;DJ$2&amp;""&amp;DJ$3&amp;"DAYKWH.UNIT1@NET1",Overall!$A$9,Overall!$B$9,"1d","total","time-weighted",0,1,0,"")</f>
        <v>1991.6067812902397</v>
      </c>
      <c r="DK9" s="11">
        <f>_xll.PIAdvCalcDat("\\CEDPI\SEMPRA_MSR1:EDCINV"&amp;DJ$2&amp;""&amp;DK$3&amp;"DAYKWH.UNIT1@NET1",Overall!$A$9,Overall!$B$9,"1d","total","time-weighted",0,1,0,"")</f>
        <v>1922.5352438185505</v>
      </c>
      <c r="DL9" s="11" t="str">
        <f>_xll.PIAdvCalcDat("\\CEDPI\SEMPRA_MSR1:EDCINV"&amp;DJ$2&amp;""&amp;DL$3&amp;"DAYKWH.UNIT1@NET1",Overall!$A$9,Overall!$B$9,"1d","total","time-weighted",0,1,0,"")</f>
        <v>Tag not found</v>
      </c>
      <c r="DM9" s="12">
        <f>_xll.PIAdvCalcDat("\\CEDPI\SEMPRA_MSR1:EDCINV"&amp;DJ$2&amp;""&amp;DM$3&amp;"DAYKWH.UNIT1@NET1",Overall!$A$9,Overall!$B$9,"1d","total","time-weighted",0,1,0,"")</f>
        <v>1972.9521448594367</v>
      </c>
      <c r="DN9" s="1"/>
      <c r="DO9" s="10">
        <f>_xll.PIAdvCalcDat("\\CEDPI\SEMPRA_MSR1:EDCINV"&amp;DO$2&amp;""&amp;DO$3&amp;"DAYKWH.UNIT1@NET1",Overall!$A$9,Overall!$B$9,"1d","total","time-weighted",0,1,0,"")</f>
        <v>1951.0046660136018</v>
      </c>
      <c r="DP9" s="11">
        <f>_xll.PIAdvCalcDat("\\CEDPI\SEMPRA_MSR1:EDCINV"&amp;DO$2&amp;""&amp;DP$3&amp;"DAYKWH.UNIT1@NET1",Overall!$A$9,Overall!$B$9,"1d","total","time-weighted",0,1,0,"")</f>
        <v>1913.4856747058407</v>
      </c>
      <c r="DQ9" s="11">
        <f>_xll.PIAdvCalcDat("\\CEDPI\SEMPRA_MSR1:EDCINV"&amp;DO$2&amp;""&amp;DQ$3&amp;"DAYKWH.UNIT1@NET1",Overall!$A$9,Overall!$B$9,"1d","total","time-weighted",0,1,0,"")</f>
        <v>1870.6440367359723</v>
      </c>
      <c r="DR9" s="12">
        <f>_xll.PIAdvCalcDat("\\CEDPI\SEMPRA_MSR1:EDCINV"&amp;DO$2&amp;""&amp;DR$3&amp;"DAYKWH.UNIT1@NET1",Overall!$A$9,Overall!$B$9,"1d","total","time-weighted",0,1,0,"")</f>
        <v>1815.3821679639443</v>
      </c>
      <c r="DS9" s="1"/>
      <c r="DT9" s="10">
        <f>_xll.PIAdvCalcDat("\\CEDPI\SEMPRA_MSR1:EDCINV"&amp;DT$2&amp;""&amp;DT$3&amp;"DAYKWH.UNIT1@NET1",Overall!$A$9,Overall!$B$9,"1d","total","time-weighted",0,1,0,"")</f>
        <v>1842.8976739140255</v>
      </c>
      <c r="DU9" s="11">
        <f>_xll.PIAdvCalcDat("\\CEDPI\SEMPRA_MSR1:EDCINV"&amp;DT$2&amp;""&amp;DU$3&amp;"DAYKWH.UNIT1@NET1",Overall!$A$9,Overall!$B$9,"1d","total","time-weighted",0,1,0,"")</f>
        <v>1902.0998676043259</v>
      </c>
      <c r="DV9" s="11">
        <f>_xll.PIAdvCalcDat("\\CEDPI\SEMPRA_MSR1:EDCINV"&amp;DT$2&amp;""&amp;DV$3&amp;"DAYKWH.UNIT1@NET1",Overall!$A$9,Overall!$B$9,"1d","total","time-weighted",0,1,0,"")</f>
        <v>1862.918580897305</v>
      </c>
      <c r="DW9" s="12">
        <f>_xll.PIAdvCalcDat("\\CEDPI\SEMPRA_MSR1:EDCINV"&amp;DT$2&amp;""&amp;DW$3&amp;"DAYKWH.UNIT1@NET1",Overall!$A$9,Overall!$B$9,"1d","total","time-weighted",0,1,0,"")</f>
        <v>1924.5580924071098</v>
      </c>
      <c r="DX9" s="1"/>
      <c r="DY9" s="10">
        <f>_xll.PIAdvCalcDat("\\CEDPI\SEMPRA_MSR1:EDCINV"&amp;DY$2&amp;""&amp;DY$3&amp;"DAYKWH.UNIT1@NET1",Overall!$A$9,Overall!$B$9,"1d","total","time-weighted",0,1,0,"")</f>
        <v>1871.0652581743227</v>
      </c>
      <c r="DZ9" s="11">
        <f>_xll.PIAdvCalcDat("\\CEDPI\SEMPRA_MSR1:EDCINV"&amp;DY$2&amp;""&amp;DZ$3&amp;"DAYKWH.UNIT1@NET1",Overall!$A$9,Overall!$B$9,"1d","total","time-weighted",0,1,0,"")</f>
        <v>1855.2917508488918</v>
      </c>
      <c r="EA9" s="11">
        <f>_xll.PIAdvCalcDat("\\CEDPI\SEMPRA_MSR1:EDCINV"&amp;DY$2&amp;""&amp;EA$3&amp;"DAYKWH.UNIT1@NET1",Overall!$A$9,Overall!$B$9,"1d","total","time-weighted",0,1,0,"")</f>
        <v>1818.0148438519943</v>
      </c>
      <c r="EB9" s="12">
        <f>_xll.PIAdvCalcDat("\\CEDPI\SEMPRA_MSR1:EDCINV"&amp;DY$2&amp;""&amp;EB$3&amp;"DAYKWH.UNIT1@NET1",Overall!$A$9,Overall!$B$9,"1d","total","time-weighted",0,1,0,"")</f>
        <v>1855.789679033481</v>
      </c>
      <c r="EC9" s="1"/>
      <c r="ED9" s="10">
        <f>_xll.PIAdvCalcDat("\\CEDPI\SEMPRA_MSR1:EDCINV"&amp;ED$2&amp;""&amp;ED$3&amp;"DAYKWH.UNIT1@NET1",Overall!$A$9,Overall!$B$9,"1d","total","time-weighted",0,1,0,"")</f>
        <v>1999.7895032212305</v>
      </c>
      <c r="EE9" s="11">
        <f>_xll.PIAdvCalcDat("\\CEDPI\SEMPRA_MSR1:EDCINV"&amp;ED$2&amp;""&amp;EE$3&amp;"DAYKWH.UNIT1@NET1",Overall!$A$9,Overall!$B$9,"1d","total","time-weighted",0,1,0,"")</f>
        <v>1990.6599194965863</v>
      </c>
      <c r="EF9" s="11">
        <f>_xll.PIAdvCalcDat("\\CEDPI\SEMPRA_MSR1:EDCINV"&amp;ED$2&amp;""&amp;EF$3&amp;"DAYKWH.UNIT1@NET1",Overall!$A$9,Overall!$B$9,"1d","total","time-weighted",0,1,0,"")</f>
        <v>1947.3858376878079</v>
      </c>
      <c r="EG9" s="12">
        <f>_xll.PIAdvCalcDat("\\CEDPI\SEMPRA_MSR1:EDCINV"&amp;ED$2&amp;""&amp;EG$3&amp;"DAYKWH.UNIT1@NET1",Overall!$A$9,Overall!$B$9,"1d","total","time-weighted",0,1,0,"")</f>
        <v>1903.6982152130383</v>
      </c>
      <c r="EH9" s="1"/>
      <c r="EI9" s="10">
        <f>_xll.PIAdvCalcDat("\\CEDPI\SEMPRA_MSR1:EDCINV"&amp;EI$2&amp;""&amp;EI$3&amp;"DAYKWH.UNIT1@NET1",Overall!$A$9,Overall!$B$9,"1d","total","time-weighted",0,1,0,"")</f>
        <v>1948.7987783871076</v>
      </c>
      <c r="EJ9" s="11">
        <f>_xll.PIAdvCalcDat("\\CEDPI\SEMPRA_MSR1:EDCINV"&amp;EI$2&amp;""&amp;EJ$3&amp;"DAYKWH.UNIT1@NET1",Overall!$A$9,Overall!$B$9,"1d","total","time-weighted",0,1,0,"")</f>
        <v>1781.170233105219</v>
      </c>
      <c r="EK9" s="11">
        <f>_xll.PIAdvCalcDat("\\CEDPI\SEMPRA_MSR1:EDCINV"&amp;EI$2&amp;""&amp;EK$3&amp;"DAYKWH.UNIT1@NET1",Overall!$A$9,Overall!$B$9,"1d","total","time-weighted",0,1,0,"")</f>
        <v>1843.7578170452896</v>
      </c>
      <c r="EL9" s="12">
        <f>_xll.PIAdvCalcDat("\\CEDPI\SEMPRA_MSR1:EDCINV"&amp;EI$2&amp;""&amp;EL$3&amp;"DAYKWH.UNIT1@NET1",Overall!$A$9,Overall!$B$9,"1d","total","time-weighted",0,1,0,"")</f>
        <v>1892.2146909312635</v>
      </c>
      <c r="EM9" s="1"/>
      <c r="EN9" s="10">
        <f>_xll.PIAdvCalcDat("\\CEDPI\SEMPRA_MSR1:EDCINV"&amp;EN$2&amp;""&amp;EN$3&amp;"DAYKWH.UNIT1@NET1",Overall!$A$9,Overall!$B$9,"1d","total","time-weighted",0,1,0,"")</f>
        <v>2000.5866260981029</v>
      </c>
      <c r="EO9" s="11">
        <f>_xll.PIAdvCalcDat("\\CEDPI\SEMPRA_MSR1:EDCINV"&amp;EN$2&amp;""&amp;EO$3&amp;"DAYKWH.UNIT1@NET1",Overall!$A$9,Overall!$B$9,"1d","total","time-weighted",0,1,0,"")</f>
        <v>1936.2792060779318</v>
      </c>
      <c r="EP9" s="11">
        <f>_xll.PIAdvCalcDat("\\CEDPI\SEMPRA_MSR1:EDCINV"&amp;EN$2&amp;""&amp;EP$3&amp;"DAYKWH.UNIT1@NET1",Overall!$A$9,Overall!$B$9,"1d","total","time-weighted",0,1,0,"")</f>
        <v>1902.163297074293</v>
      </c>
      <c r="EQ9" s="12">
        <f>_xll.PIAdvCalcDat("\\CEDPI\SEMPRA_MSR1:EDCINV"&amp;EN$2&amp;""&amp;EQ$3&amp;"DAYKWH.UNIT1@NET1",Overall!$A$9,Overall!$B$9,"1d","total","time-weighted",0,1,0,"")</f>
        <v>2009.7428771904122</v>
      </c>
      <c r="ER9" s="1"/>
      <c r="ES9" s="10">
        <f>_xll.PIAdvCalcDat("\\CEDPI\SEMPRA_MSR1:EDCINV"&amp;ES$2&amp;""&amp;ES$3&amp;"DAYKWH.UNIT1@NET1",Overall!$A$9,Overall!$B$9,"1d","total","time-weighted",0,1,0,"")</f>
        <v>2002.4713336174934</v>
      </c>
      <c r="ET9" s="11">
        <f>_xll.PIAdvCalcDat("\\CEDPI\SEMPRA_MSR1:EDCINV"&amp;ES$2&amp;""&amp;ET$3&amp;"DAYKWH.UNIT1@NET1",Overall!$A$9,Overall!$B$9,"1d","total","time-weighted",0,1,0,"")</f>
        <v>1908.8264173082766</v>
      </c>
      <c r="EU9" s="11">
        <f>_xll.PIAdvCalcDat("\\CEDPI\SEMPRA_MSR1:EDCINV"&amp;ES$2&amp;""&amp;EU$3&amp;"DAYKWH.UNIT1@NET1",Overall!$A$9,Overall!$B$9,"1d","total","time-weighted",0,1,0,"")</f>
        <v>1917.0660849468895</v>
      </c>
      <c r="EV9" s="12">
        <f>_xll.PIAdvCalcDat("\\CEDPI\SEMPRA_MSR1:EDCINV"&amp;ES$2&amp;""&amp;EV$3&amp;"DAYKWH.UNIT1@NET1",Overall!$A$9,Overall!$B$9,"1d","total","time-weighted",0,1,0,"")</f>
        <v>1950.4336970936652</v>
      </c>
      <c r="EW9" s="1"/>
      <c r="EX9" s="10">
        <f>_xll.PIAdvCalcDat("\\CEDPI\SEMPRA_MSR1:EDCINV"&amp;EX$2&amp;""&amp;EX$3&amp;"DAYKWH.UNIT1@NET1",Overall!$A$9,Overall!$B$9,"1d","total","time-weighted",0,1,0,"")</f>
        <v>1868.1865593384323</v>
      </c>
      <c r="EY9" s="11">
        <f>_xll.PIAdvCalcDat("\\CEDPI\SEMPRA_MSR1:EDCINV"&amp;EX$2&amp;""&amp;EY$3&amp;"DAYKWH.UNIT1@NET1",Overall!$A$9,Overall!$B$9,"1d","total","time-weighted",0,1,0,"")</f>
        <v>1803.0012596190954</v>
      </c>
      <c r="EZ9" s="11">
        <f>_xll.PIAdvCalcDat("\\CEDPI\SEMPRA_MSR1:EDCINV"&amp;EX$2&amp;""&amp;EZ$3&amp;"DAYKWH.UNIT1@NET1",Overall!$A$9,Overall!$B$9,"1d","total","time-weighted",0,1,0,"")</f>
        <v>1821.859877877898</v>
      </c>
      <c r="FA9" s="12">
        <f>_xll.PIAdvCalcDat("\\CEDPI\SEMPRA_MSR1:EDCINV"&amp;EX$2&amp;""&amp;FA$3&amp;"DAYKWH.UNIT1@NET1",Overall!$A$9,Overall!$B$9,"1d","total","time-weighted",0,1,0,"")</f>
        <v>1863.9473114391469</v>
      </c>
      <c r="FB9" s="1"/>
      <c r="FC9" s="10">
        <f>_xll.PIAdvCalcDat("\\CEDPI\SEMPRA_MSR1:EDCINV"&amp;FC$2&amp;""&amp;FC$3&amp;"DAYKWH.UNIT1@NET1",Overall!$A$9,Overall!$B$9,"1d","total","time-weighted",0,1,0,"")</f>
        <v>1959.9023630960903</v>
      </c>
      <c r="FD9" s="11">
        <f>_xll.PIAdvCalcDat("\\CEDPI\SEMPRA_MSR1:EDCINV"&amp;FC$2&amp;""&amp;FD$3&amp;"DAYKWH.UNIT1@NET1",Overall!$A$9,Overall!$B$9,"1d","total","time-weighted",0,1,0,"")</f>
        <v>1878.6950977956269</v>
      </c>
      <c r="FE9" s="11">
        <f>_xll.PIAdvCalcDat("\\CEDPI\SEMPRA_MSR1:EDCINV"&amp;FC$2&amp;""&amp;FE$3&amp;"DAYKWH.UNIT1@NET1",Overall!$A$9,Overall!$B$9,"1d","total","time-weighted",0,1,0,"")</f>
        <v>1858.3166533046194</v>
      </c>
      <c r="FF9" s="12">
        <f>_xll.PIAdvCalcDat("\\CEDPI\SEMPRA_MSR1:EDCINV"&amp;FC$2&amp;""&amp;FF$3&amp;"DAYKWH.UNIT1@NET1",Overall!$A$9,Overall!$B$9,"1d","total","time-weighted",0,1,0,"")</f>
        <v>1918.0448793240691</v>
      </c>
      <c r="FG9" s="1"/>
      <c r="FH9" s="10">
        <f>_xll.PIAdvCalcDat("\\CEDPI\SEMPRA_MSR1:EDCINV"&amp;FH$2&amp;""&amp;FH$3&amp;"DAYKWH.UNIT1@NET1",Overall!$A$9,Overall!$B$9,"1d","total","time-weighted",0,1,0,"")</f>
        <v>1893.9372366886651</v>
      </c>
      <c r="FI9" s="11">
        <f>_xll.PIAdvCalcDat("\\CEDPI\SEMPRA_MSR1:EDCINV"&amp;FH$2&amp;""&amp;FI$3&amp;"DAYKWH.UNIT1@NET1",Overall!$A$9,Overall!$B$9,"1d","total","time-weighted",0,1,0,"")</f>
        <v>1831.3995560968335</v>
      </c>
      <c r="FJ9" s="11">
        <f>_xll.PIAdvCalcDat("\\CEDPI\SEMPRA_MSR1:EDCINV"&amp;FH$2&amp;""&amp;FJ$3&amp;"DAYKWH.UNIT1@NET1",Overall!$A$9,Overall!$B$9,"1d","total","time-weighted",0,1,0,"")</f>
        <v>1855.0290550753057</v>
      </c>
      <c r="FK9" s="12">
        <f>_xll.PIAdvCalcDat("\\CEDPI\SEMPRA_MSR1:EDCINV"&amp;FH$2&amp;""&amp;FK$3&amp;"DAYKWH.UNIT1@NET1",Overall!$A$9,Overall!$B$9,"1d","total","time-weighted",0,1,0,"")</f>
        <v>1817.3666843002432</v>
      </c>
      <c r="FL9" s="1"/>
      <c r="FM9" s="10">
        <f>_xll.PIAdvCalcDat("\\CEDPI\SEMPRA_MSR1:EDCINV"&amp;FM$2&amp;""&amp;FM$3&amp;"DAYKWH.UNIT1@NET1",Overall!$A$9,Overall!$B$9,"1d","total","time-weighted",0,1,0,"")</f>
        <v>1943.73524617675</v>
      </c>
      <c r="FN9" s="11">
        <f>_xll.PIAdvCalcDat("\\CEDPI\SEMPRA_MSR1:EDCINV"&amp;FM$2&amp;""&amp;FN$3&amp;"DAYKWH.UNIT1@NET1",Overall!$A$9,Overall!$B$9,"1d","total","time-weighted",0,1,0,"")</f>
        <v>1898.3652147790478</v>
      </c>
      <c r="FO9" s="11">
        <f>_xll.PIAdvCalcDat("\\CEDPI\SEMPRA_MSR1:EDCINV"&amp;FM$2&amp;""&amp;FO$3&amp;"DAYKWH.UNIT1@NET1",Overall!$A$9,Overall!$B$9,"1d","total","time-weighted",0,1,0,"")</f>
        <v>1732.5183987689759</v>
      </c>
      <c r="FP9" s="12">
        <f>_xll.PIAdvCalcDat("\\CEDPI\SEMPRA_MSR1:EDCINV"&amp;FM$2&amp;""&amp;FP$3&amp;"DAYKWH.UNIT1@NET1",Overall!$A$9,Overall!$B$9,"1d","total","time-weighted",0,1,0,"")</f>
        <v>1665.5779224955163</v>
      </c>
      <c r="FQ9" s="1"/>
      <c r="FR9" s="10">
        <f>_xll.PIAdvCalcDat("\\CEDPI\SEMPRA_MSR1:EDCINV"&amp;FR$2&amp;""&amp;FR$3&amp;"DAYKWH.UNIT1@NET1",Overall!$A$9,Overall!$B$9,"1d","total","time-weighted",0,1,0,"")</f>
        <v>1932.988071240721</v>
      </c>
      <c r="FS9" s="11">
        <f>_xll.PIAdvCalcDat("\\CEDPI\SEMPRA_MSR1:EDCINV"&amp;FR$2&amp;""&amp;FS$3&amp;"DAYKWH.UNIT1@NET1",Overall!$A$9,Overall!$B$9,"1d","total","time-weighted",0,1,0,"")</f>
        <v>1886.6145262593072</v>
      </c>
      <c r="FT9" s="11">
        <f>_xll.PIAdvCalcDat("\\CEDPI\SEMPRA_MSR1:EDCINV"&amp;FR$2&amp;""&amp;FT$3&amp;"DAYKWH.UNIT1@NET1",Overall!$A$9,Overall!$B$9,"1d","total","time-weighted",0,1,0,"")</f>
        <v>1891.5697318944297</v>
      </c>
      <c r="FU9" s="12">
        <f>_xll.PIAdvCalcDat("\\CEDPI\SEMPRA_MSR1:EDCINV"&amp;FR$2&amp;""&amp;FU$3&amp;"DAYKWH.UNIT1@NET1",Overall!$A$9,Overall!$B$9,"1d","total","time-weighted",0,1,0,"")</f>
        <v>1973.8695685310806</v>
      </c>
      <c r="FV9" s="1"/>
      <c r="FW9" s="10">
        <f>_xll.PIAdvCalcDat("\\CEDPI\SEMPRA_MSR1:EDCINV"&amp;FW$2&amp;""&amp;FW$3&amp;"DAYKWH.UNIT1@NET1",Overall!$A$9,Overall!$B$9,"1d","total","time-weighted",0,1,0,"")</f>
        <v>1918.4094315206612</v>
      </c>
      <c r="FX9" s="11">
        <f>_xll.PIAdvCalcDat("\\CEDPI\SEMPRA_MSR1:EDCINV"&amp;FW$2&amp;""&amp;FX$3&amp;"DAYKWH.UNIT1@NET1",Overall!$A$9,Overall!$B$9,"1d","total","time-weighted",0,1,0,"")</f>
        <v>1852.9117393296372</v>
      </c>
      <c r="FY9" s="11">
        <f>_xll.PIAdvCalcDat("\\CEDPI\SEMPRA_MSR1:EDCINV"&amp;FW$2&amp;""&amp;FY$3&amp;"DAYKWH.UNIT1@NET1",Overall!$A$9,Overall!$B$9,"1d","total","time-weighted",0,1,0,"")</f>
        <v>1778.6582479589347</v>
      </c>
      <c r="FZ9" s="12">
        <f>_xll.PIAdvCalcDat("\\CEDPI\SEMPRA_MSR1:EDCINV"&amp;FW$2&amp;""&amp;FZ$3&amp;"DAYKWH.UNIT1@NET1",Overall!$A$9,Overall!$B$9,"1d","total","time-weighted",0,1,0,"")</f>
        <v>1717.5958132101209</v>
      </c>
      <c r="GA9" s="1"/>
      <c r="GB9" s="10">
        <f>_xll.PIAdvCalcDat("\\CEDPI\SEMPRA_MSR1:EDCINV"&amp;GB$2&amp;""&amp;GB$3&amp;"DAYKWH.UNIT1@NET1",Overall!$A$9,Overall!$B$9,"1d","total","time-weighted",0,1,0,"")</f>
        <v>1943.3503034399846</v>
      </c>
      <c r="GC9" s="11">
        <f>_xll.PIAdvCalcDat("\\CEDPI\SEMPRA_MSR1:EDCINV"&amp;GB$2&amp;""&amp;GC$3&amp;"DAYKWH.UNIT1@NET1",Overall!$A$9,Overall!$B$9,"1d","total","time-weighted",0,1,0,"")</f>
        <v>1822.3240949255126</v>
      </c>
      <c r="GD9" s="11">
        <f>_xll.PIAdvCalcDat("\\CEDPI\SEMPRA_MSR1:EDCINV"&amp;GB$2&amp;""&amp;GD$3&amp;"DAYKWH.UNIT1@NET1",Overall!$A$9,Overall!$B$9,"1d","total","time-weighted",0,1,0,"")</f>
        <v>1926.2588608949907</v>
      </c>
      <c r="GE9" s="12">
        <f>_xll.PIAdvCalcDat("\\CEDPI\SEMPRA_MSR1:EDCINV"&amp;GB$2&amp;""&amp;GE$3&amp;"DAYKWH.UNIT1@NET1",Overall!$A$9,Overall!$B$9,"1d","total","time-weighted",0,1,0,"")</f>
        <v>1890.0232882674418</v>
      </c>
      <c r="GF9" s="1"/>
      <c r="GG9" s="10">
        <f>_xll.PIAdvCalcDat("\\CEDPI\SEMPRA_MSR1:EDCINV"&amp;GG$2&amp;""&amp;GG$3&amp;"DAYKWH.UNIT1@NET1",Overall!$A$9,Overall!$B$9,"1d","total","time-weighted",0,1,0,"")</f>
        <v>1841.6440964619915</v>
      </c>
      <c r="GH9" s="11">
        <f>_xll.PIAdvCalcDat("\\CEDPI\SEMPRA_MSR1:EDCINV"&amp;GG$2&amp;""&amp;GH$3&amp;"DAYKWH.UNIT1@NET1",Overall!$A$9,Overall!$B$9,"1d","total","time-weighted",0,1,0,"")</f>
        <v>1902.8356073399557</v>
      </c>
      <c r="GI9" s="11">
        <f>_xll.PIAdvCalcDat("\\CEDPI\SEMPRA_MSR1:EDCINV"&amp;GG$2&amp;""&amp;GI$3&amp;"DAYKWH.UNIT1@NET1",Overall!$A$9,Overall!$B$9,"1d","total","time-weighted",0,1,0,"")</f>
        <v>1718.6083800995964</v>
      </c>
      <c r="GJ9" s="12">
        <f>_xll.PIAdvCalcDat("\\CEDPI\SEMPRA_MSR1:EDCINV"&amp;GG$2&amp;""&amp;GJ$3&amp;"DAYKWH.UNIT1@NET1",Overall!$A$9,Overall!$B$9,"1d","total","time-weighted",0,1,0,"")</f>
        <v>1608.8129429591886</v>
      </c>
      <c r="GK9" s="1"/>
      <c r="GL9" s="10">
        <f>_xll.PIAdvCalcDat("\\CEDPI\SEMPRA_MSR1:EDCINV"&amp;GL$2&amp;""&amp;GL$3&amp;"DAYKWH.UNIT1@NET1",Overall!$A$9,Overall!$B$9,"1d","total","time-weighted",0,1,0,"")</f>
        <v>1887.2618830115366</v>
      </c>
      <c r="GM9" s="11">
        <f>_xll.PIAdvCalcDat("\\CEDPI\SEMPRA_MSR1:EDCINV"&amp;GL$2&amp;""&amp;GM$3&amp;"DAYKWH.UNIT1@NET1",Overall!$A$9,Overall!$B$9,"1d","total","time-weighted",0,1,0,"")</f>
        <v>1798.7419268852668</v>
      </c>
      <c r="GN9" s="11">
        <f>_xll.PIAdvCalcDat("\\CEDPI\SEMPRA_MSR1:EDCINV"&amp;GL$2&amp;""&amp;GN$3&amp;"DAYKWH.UNIT1@NET1",Overall!$A$9,Overall!$B$9,"1d","total","time-weighted",0,1,0,"")</f>
        <v>1865.9110953639272</v>
      </c>
      <c r="GO9" s="12">
        <f>_xll.PIAdvCalcDat("\\CEDPI\SEMPRA_MSR1:EDCINV"&amp;GL$2&amp;""&amp;GO$3&amp;"DAYKWH.UNIT1@NET1",Overall!$A$9,Overall!$B$9,"1d","total","time-weighted",0,1,0,"")</f>
        <v>1890.0964223554854</v>
      </c>
      <c r="GP9" s="1"/>
      <c r="GQ9" s="10">
        <f>_xll.PIAdvCalcDat("\\CEDPI\SEMPRA_MSR1:EDCINV"&amp;GQ$2&amp;""&amp;GQ$3&amp;"DAYKWH.UNIT1@NET1",Overall!$A$9,Overall!$B$9,"1d","total","time-weighted",0,1,0,"")</f>
        <v>1908.3878577712758</v>
      </c>
      <c r="GR9" s="11">
        <f>_xll.PIAdvCalcDat("\\CEDPI\SEMPRA_MSR1:EDCINV"&amp;GQ$2&amp;""&amp;GR$3&amp;"DAYKWH.UNIT1@NET1",Overall!$A$9,Overall!$B$9,"1d","total","time-weighted",0,1,0,"")</f>
        <v>1896.8663447799231</v>
      </c>
      <c r="GS9" s="11">
        <f>_xll.PIAdvCalcDat("\\CEDPI\SEMPRA_MSR1:EDCINV"&amp;GQ$2&amp;""&amp;GS$3&amp;"DAYKWH.UNIT1@NET1",Overall!$A$9,Overall!$B$9,"1d","total","time-weighted",0,1,0,"")</f>
        <v>1696.8520733015337</v>
      </c>
      <c r="GT9" s="12">
        <f>_xll.PIAdvCalcDat("\\CEDPI\SEMPRA_MSR1:EDCINV"&amp;GQ$2&amp;""&amp;GT$3&amp;"DAYKWH.UNIT1@NET1",Overall!$A$9,Overall!$B$9,"1d","total","time-weighted",0,1,0,"")</f>
        <v>1682.7834120127411</v>
      </c>
      <c r="GU9" s="1"/>
      <c r="GV9" s="10">
        <f>_xll.PIAdvCalcDat("\\CEDPI\SEMPRA_MSR1:EDCINV"&amp;GV$2&amp;""&amp;GV$3&amp;"DAYKWH.UNIT1@NET1",Overall!$A$9,Overall!$B$9,"1d","total","time-weighted",0,1,0,"")</f>
        <v>1900.3414496466035</v>
      </c>
      <c r="GW9" s="11">
        <f>_xll.PIAdvCalcDat("\\CEDPI\SEMPRA_MSR1:EDCINV"&amp;GV$2&amp;""&amp;GW$3&amp;"DAYKWH.UNIT1@NET1",Overall!$A$9,Overall!$B$9,"1d","total","time-weighted",0,1,0,"")</f>
        <v>1910.0115415053469</v>
      </c>
      <c r="GX9" s="11">
        <f>_xll.PIAdvCalcDat("\\CEDPI\SEMPRA_MSR1:EDCINV"&amp;GV$2&amp;""&amp;GX$3&amp;"DAYKWH.UNIT1@NET1",Overall!$A$9,Overall!$B$9,"1d","total","time-weighted",0,1,0,"")</f>
        <v>1830.3222236248812</v>
      </c>
      <c r="GY9" s="12">
        <f>_xll.PIAdvCalcDat("\\CEDPI\SEMPRA_MSR1:EDCINV"&amp;GV$2&amp;""&amp;GY$3&amp;"DAYKWH.UNIT1@NET1",Overall!$A$9,Overall!$B$9,"1d","total","time-weighted",0,1,0,"")</f>
        <v>1842.1239186214621</v>
      </c>
      <c r="GZ9" s="1"/>
      <c r="HA9" s="10">
        <f>_xll.PIAdvCalcDat("\\CEDPI\SEMPRA_MSR1:EDCINV"&amp;HA$2&amp;""&amp;HA$3&amp;"DAYKWH.UNIT1@NET1",Overall!$A$9,Overall!$B$9,"1d","total","time-weighted",0,1,0,"")</f>
        <v>1937.7020295852392</v>
      </c>
      <c r="HB9" s="11">
        <f>_xll.PIAdvCalcDat("\\CEDPI\SEMPRA_MSR1:EDCINV"&amp;HA$2&amp;""&amp;HB$3&amp;"DAYKWH.UNIT1@NET1",Overall!$A$9,Overall!$B$9,"1d","total","time-weighted",0,1,0,"")</f>
        <v>1887.1199605682016</v>
      </c>
      <c r="HC9" s="11">
        <f>_xll.PIAdvCalcDat("\\CEDPI\SEMPRA_MSR1:EDCINV"&amp;HA$2&amp;""&amp;HC$3&amp;"DAYKWH.UNIT1@NET1",Overall!$A$9,Overall!$B$9,"1d","total","time-weighted",0,1,0,"")</f>
        <v>1847.3766355231646</v>
      </c>
      <c r="HD9" s="12">
        <f>_xll.PIAdvCalcDat("\\CEDPI\SEMPRA_MSR1:EDCINV"&amp;HA$2&amp;""&amp;HD$3&amp;"DAYKWH.UNIT1@NET1",Overall!$A$9,Overall!$B$9,"1d","total","time-weighted",0,1,0,"")</f>
        <v>1664.9045112938868</v>
      </c>
      <c r="HE9" s="1"/>
      <c r="HF9" s="10">
        <f>_xll.PIAdvCalcDat("\\CEDPI\SEMPRA_MSR1:EDCINV"&amp;HF$2&amp;""&amp;HF$3&amp;"DAYKWH.UNIT1@NET1",Overall!$A$9,Overall!$B$9,"1d","total","time-weighted",0,1,0,"")</f>
        <v>1829.8317847247877</v>
      </c>
      <c r="HG9" s="11">
        <f>_xll.PIAdvCalcDat("\\CEDPI\SEMPRA_MSR1:EDCINV"&amp;HF$2&amp;""&amp;HG$3&amp;"DAYKWH.UNIT1@NET1",Overall!$A$9,Overall!$B$9,"1d","total","time-weighted",0,1,0,"")</f>
        <v>1842.506813173072</v>
      </c>
      <c r="HH9" s="11">
        <f>_xll.PIAdvCalcDat("\\CEDPI\SEMPRA_MSR1:EDCINV"&amp;HF$2&amp;""&amp;HH$3&amp;"DAYKWH.UNIT1@NET1",Overall!$A$9,Overall!$B$9,"1d","total","time-weighted",0,1,0,"")</f>
        <v>1803.8703793850796</v>
      </c>
      <c r="HI9" s="12">
        <f>_xll.PIAdvCalcDat("\\CEDPI\SEMPRA_MSR1:EDCINV"&amp;HF$2&amp;""&amp;HI$3&amp;"DAYKWH.UNIT1@NET1",Overall!$A$9,Overall!$B$9,"1d","total","time-weighted",0,1,0,"")</f>
        <v>1935.1277354715826</v>
      </c>
      <c r="HJ9" s="1"/>
      <c r="HK9" s="10">
        <f>_xll.PIAdvCalcDat("\\CEDPI\SEMPRA_MSR1:EDCINV"&amp;HK$2&amp;""&amp;HK$3&amp;"DAYKWH.UNIT1@NET1",Overall!$A$9,Overall!$B$9,"1d","total","time-weighted",0,1,0,"")</f>
        <v>1908.905095924435</v>
      </c>
      <c r="HL9" s="11">
        <f>_xll.PIAdvCalcDat("\\CEDPI\SEMPRA_MSR1:EDCINV"&amp;HK$2&amp;""&amp;HL$3&amp;"DAYKWH.UNIT1@NET1",Overall!$A$9,Overall!$B$9,"1d","total","time-weighted",0,1,0,"")</f>
        <v>1895.0191887579617</v>
      </c>
      <c r="HM9" s="11">
        <f>_xll.PIAdvCalcDat("\\CEDPI\SEMPRA_MSR1:EDCINV"&amp;HK$2&amp;""&amp;HM$3&amp;"DAYKWH.UNIT1@NET1",Overall!$A$9,Overall!$B$9,"1d","total","time-weighted",0,1,0,"")</f>
        <v>1839.2333728408689</v>
      </c>
      <c r="HN9" s="12">
        <f>_xll.PIAdvCalcDat("\\CEDPI\SEMPRA_MSR1:EDCINV"&amp;HK$2&amp;""&amp;HN$3&amp;"DAYKWH.UNIT1@NET1",Overall!$A$9,Overall!$B$9,"1d","total","time-weighted",0,1,0,"")</f>
        <v>1684.838335468537</v>
      </c>
      <c r="HO9" s="1"/>
      <c r="HP9" s="10">
        <f>_xll.PIAdvCalcDat("\\CEDPI\SEMPRA_MSR1:EDCINV"&amp;HP$2&amp;""&amp;HP$3&amp;"DAYKWH.UNIT1@NET1",Overall!$A$9,Overall!$B$9,"1d","total","time-weighted",0,1,0,"")</f>
        <v>1900.0999838113939</v>
      </c>
      <c r="HQ9" s="11">
        <f>_xll.PIAdvCalcDat("\\CEDPI\SEMPRA_MSR1:EDCINV"&amp;HP$2&amp;""&amp;HQ$3&amp;"DAYKWH.UNIT1@NET1",Overall!$A$9,Overall!$B$9,"1d","total","time-weighted",0,1,0,"")</f>
        <v>1880.7082640665583</v>
      </c>
      <c r="HR9" s="11">
        <f>_xll.PIAdvCalcDat("\\CEDPI\SEMPRA_MSR1:EDCINV"&amp;HP$2&amp;""&amp;HR$3&amp;"DAYKWH.UNIT1@NET1",Overall!$A$9,Overall!$B$9,"1d","total","time-weighted",0,1,0,"")</f>
        <v>1867.5199598923496</v>
      </c>
      <c r="HS9" s="12">
        <f>_xll.PIAdvCalcDat("\\CEDPI\SEMPRA_MSR1:EDCINV"&amp;HP$2&amp;""&amp;HS$3&amp;"DAYKWH.UNIT1@NET1",Overall!$A$9,Overall!$B$9,"1d","total","time-weighted",0,1,0,"")</f>
        <v>1944.1877951858287</v>
      </c>
      <c r="HT9" s="1"/>
      <c r="HU9" s="10">
        <f>_xll.PIAdvCalcDat("\\CEDPI\SEMPRA_MSR1:EDCINV"&amp;HU$2&amp;""&amp;HU$3&amp;"DAYKWH.UNIT1@NET1",Overall!$A$9,Overall!$B$9,"1d","total","time-weighted",0,1,0,"")</f>
        <v>1939.79685399812</v>
      </c>
      <c r="HV9" s="11">
        <f>_xll.PIAdvCalcDat("\\CEDPI\SEMPRA_MSR1:EDCINV"&amp;HU$2&amp;""&amp;HV$3&amp;"DAYKWH.UNIT1@NET1",Overall!$A$9,Overall!$B$9,"1d","total","time-weighted",0,1,0,"")</f>
        <v>1842.6457347403177</v>
      </c>
      <c r="HW9" s="11">
        <f>_xll.PIAdvCalcDat("\\CEDPI\SEMPRA_MSR1:EDCINV"&amp;HU$2&amp;""&amp;HW$3&amp;"DAYKWH.UNIT1@NET1",Overall!$A$9,Overall!$B$9,"1d","total","time-weighted",0,1,0,"")</f>
        <v>1707.3425274260862</v>
      </c>
      <c r="HX9" s="12">
        <f>_xll.PIAdvCalcDat("\\CEDPI\SEMPRA_MSR1:EDCINV"&amp;HU$2&amp;""&amp;HX$3&amp;"DAYKWH.UNIT1@NET1",Overall!$A$9,Overall!$B$9,"1d","total","time-weighted",0,1,0,"")</f>
        <v>1703.0326764436873</v>
      </c>
      <c r="HY9" s="1"/>
      <c r="HZ9" s="10">
        <f>_xll.PIAdvCalcDat("\\CEDPI\SEMPRA_MSR1:EDCINV"&amp;HZ$2&amp;""&amp;HZ$3&amp;"DAYKWH.UNIT1@NET1",Overall!$A$9,Overall!$B$9,"1d","total","time-weighted",0,1,0,"")</f>
        <v>1924.1734062229079</v>
      </c>
      <c r="IA9" s="11">
        <f>_xll.PIAdvCalcDat("\\CEDPI\SEMPRA_MSR1:EDCINV"&amp;HZ$2&amp;""&amp;IA$3&amp;"DAYKWH.UNIT1@NET1",Overall!$A$9,Overall!$B$9,"1d","total","time-weighted",0,1,0,"")</f>
        <v>1868.3007695176757</v>
      </c>
      <c r="IB9" s="11">
        <f>_xll.PIAdvCalcDat("\\CEDPI\SEMPRA_MSR1:EDCINV"&amp;HZ$2&amp;""&amp;IB$3&amp;"DAYKWH.UNIT1@NET1",Overall!$A$9,Overall!$B$9,"1d","total","time-weighted",0,1,0,"")</f>
        <v>1866.6384433951539</v>
      </c>
      <c r="IC9" s="12">
        <f>_xll.PIAdvCalcDat("\\CEDPI\SEMPRA_MSR1:EDCINV"&amp;HZ$2&amp;""&amp;IC$3&amp;"DAYKWH.UNIT1@NET1",Overall!$A$9,Overall!$B$9,"1d","total","time-weighted",0,1,0,"")</f>
        <v>1944.096690683391</v>
      </c>
      <c r="ID9" s="1"/>
      <c r="IE9" s="10">
        <f>_xll.PIAdvCalcDat("\\CEDPI\SEMPRA_MSR1:EDCINV"&amp;IE$2&amp;""&amp;IE$3&amp;"DAYKWH.UNIT1@NET1",Overall!$A$9,Overall!$B$9,"1d","total","time-weighted",0,1,0,"")</f>
        <v>1913.7369644173441</v>
      </c>
      <c r="IF9" s="11">
        <f>_xll.PIAdvCalcDat("\\CEDPI\SEMPRA_MSR1:EDCINV"&amp;IE$2&amp;""&amp;IF$3&amp;"DAYKWH.UNIT1@NET1",Overall!$A$9,Overall!$B$9,"1d","total","time-weighted",0,1,0,"")</f>
        <v>1916.6047888102937</v>
      </c>
      <c r="IG9" s="11">
        <f>_xll.PIAdvCalcDat("\\CEDPI\SEMPRA_MSR1:EDCINV"&amp;IE$2&amp;""&amp;IG$3&amp;"DAYKWH.UNIT1@NET1",Overall!$A$9,Overall!$B$9,"1d","total","time-weighted",0,1,0,"")</f>
        <v>1756.8424984289436</v>
      </c>
      <c r="IH9" s="12">
        <f>_xll.PIAdvCalcDat("\\CEDPI\SEMPRA_MSR1:EDCINV"&amp;IE$2&amp;""&amp;IH$3&amp;"DAYKWH.UNIT1@NET1",Overall!$A$9,Overall!$B$9,"1d","total","time-weighted",0,1,0,"")</f>
        <v>1675.8530929189776</v>
      </c>
      <c r="II9" s="1"/>
      <c r="IJ9" s="10">
        <f>_xll.PIAdvCalcDat("\\CEDPI\SEMPRA_MSR1:EDCINV"&amp;IJ$2&amp;""&amp;IJ$3&amp;"DAYKWH.UNIT1@NET1",Overall!$A$9,Overall!$B$9,"1d","total","time-weighted",0,1,0,"")</f>
        <v>1923.230362302098</v>
      </c>
      <c r="IK9" s="11">
        <f>_xll.PIAdvCalcDat("\\CEDPI\SEMPRA_MSR1:EDCINV"&amp;IJ$2&amp;""&amp;IK$3&amp;"DAYKWH.UNIT1@NET1",Overall!$A$9,Overall!$B$9,"1d","total","time-weighted",0,1,0,"")</f>
        <v>1811.7997160946347</v>
      </c>
      <c r="IL9" s="11">
        <f>_xll.PIAdvCalcDat("\\CEDPI\SEMPRA_MSR1:EDCINV"&amp;IJ$2&amp;""&amp;IL$3&amp;"DAYKWH.UNIT1@NET1",Overall!$A$9,Overall!$B$9,"1d","total","time-weighted",0,1,0,"")</f>
        <v>1853.3812859205912</v>
      </c>
      <c r="IM9" s="12">
        <f>_xll.PIAdvCalcDat("\\CEDPI\SEMPRA_MSR1:EDCINV"&amp;IJ$2&amp;""&amp;IM$3&amp;"DAYKWH.UNIT1@NET1",Overall!$A$9,Overall!$B$9,"1d","total","time-weighted",0,1,0,"")</f>
        <v>1930.8986303166296</v>
      </c>
      <c r="IN9" s="1"/>
      <c r="IO9" s="10">
        <f>_xll.PIAdvCalcDat("\\CEDPI\SEMPRA_MSR1:EDCINV"&amp;IO$2&amp;""&amp;IO$3&amp;"DAYKWH.UNIT1@NET1",Overall!$A$9,Overall!$B$9,"1d","total","time-weighted",0,1,0,"")</f>
        <v>1873.8538042060434</v>
      </c>
      <c r="IP9" s="11">
        <f>_xll.PIAdvCalcDat("\\CEDPI\SEMPRA_MSR1:EDCINV"&amp;IO$2&amp;""&amp;IP$3&amp;"DAYKWH.UNIT1@NET1",Overall!$A$9,Overall!$B$9,"1d","total","time-weighted",0,1,0,"")</f>
        <v>1863.9499897816784</v>
      </c>
      <c r="IQ9" s="11">
        <f>_xll.PIAdvCalcDat("\\CEDPI\SEMPRA_MSR1:EDCINV"&amp;IO$2&amp;""&amp;IQ$3&amp;"DAYKWH.UNIT1@NET1",Overall!$A$9,Overall!$B$9,"1d","total","time-weighted",0,1,0,"")</f>
        <v>1796.7713368434356</v>
      </c>
      <c r="IR9" s="12">
        <f>_xll.PIAdvCalcDat("\\CEDPI\SEMPRA_MSR1:EDCINV"&amp;IO$2&amp;""&amp;IR$3&amp;"DAYKWH.UNIT1@NET1",Overall!$A$9,Overall!$B$9,"1d","total","time-weighted",0,1,0,"")</f>
        <v>1747.8121290730051</v>
      </c>
      <c r="IS9" s="1"/>
      <c r="IT9" s="10">
        <f>_xll.PIAdvCalcDat("\\CEDPI\SEMPRA_MSR1:EDCINV"&amp;IT$2&amp;""&amp;IT$3&amp;"DAYKWH.UNIT1@NET1",Overall!$A$9,Overall!$B$9,"1d","total","time-weighted",0,1,0,"")</f>
        <v>1966.1898193359555</v>
      </c>
      <c r="IU9" s="11">
        <f>_xll.PIAdvCalcDat("\\CEDPI\SEMPRA_MSR1:EDCINV"&amp;IT$2&amp;""&amp;IU$3&amp;"DAYKWH.UNIT1@NET1",Overall!$A$9,Overall!$B$9,"1d","total","time-weighted",0,1,0,"")</f>
        <v>1926.4006967879197</v>
      </c>
      <c r="IV9" s="11">
        <f>_xll.PIAdvCalcDat("\\CEDPI\SEMPRA_MSR1:EDCINV"&amp;IT$2&amp;""&amp;IV$3&amp;"DAYKWH.UNIT1@NET1",Overall!$A$9,Overall!$B$9,"1d","total","time-weighted",0,1,0,"")</f>
        <v>1916.0957497051074</v>
      </c>
      <c r="IW9" s="12">
        <f>_xll.PIAdvCalcDat("\\CEDPI\SEMPRA_MSR1:EDCINV"&amp;IT$2&amp;""&amp;IW$3&amp;"DAYKWH.UNIT1@NET1",Overall!$A$9,Overall!$B$9,"1d","total","time-weighted",0,1,0,"")</f>
        <v>1864.2485737810657</v>
      </c>
      <c r="IX9" s="1"/>
      <c r="IY9" s="10">
        <f>_xll.PIAdvCalcDat("\\CEDPI\SEMPRA_MSR1:EDCINV"&amp;IY$2&amp;""&amp;IY$3&amp;"DAYKWH.UNIT1@NET1",Overall!$A$9,Overall!$B$9,"1d","total","time-weighted",0,1,0,"")</f>
        <v>1891.096809196873</v>
      </c>
      <c r="IZ9" s="11">
        <f>_xll.PIAdvCalcDat("\\CEDPI\SEMPRA_MSR1:EDCINV"&amp;IY$2&amp;""&amp;IZ$3&amp;"DAYKWH.UNIT1@NET1",Overall!$A$9,Overall!$B$9,"1d","total","time-weighted",0,1,0,"")</f>
        <v>1873.2674343662261</v>
      </c>
      <c r="JA9" s="11">
        <f>_xll.PIAdvCalcDat("\\CEDPI\SEMPRA_MSR1:EDCINV"&amp;IY$2&amp;""&amp;JA$3&amp;"DAYKWH.UNIT1@NET1",Overall!$A$9,Overall!$B$9,"1d","total","time-weighted",0,1,0,"")</f>
        <v>1863.082293082364</v>
      </c>
      <c r="JB9" s="12">
        <f>_xll.PIAdvCalcDat("\\CEDPI\SEMPRA_MSR1:EDCINV"&amp;IY$2&amp;""&amp;JB$3&amp;"DAYKWH.UNIT1@NET1",Overall!$A$9,Overall!$B$9,"1d","total","time-weighted",0,1,0,"")</f>
        <v>1660.9851408139955</v>
      </c>
      <c r="JC9" s="1"/>
      <c r="JD9" s="10">
        <f>_xll.PIAdvCalcDat("\\CEDPI\SEMPRA_MSR1:EDCINV"&amp;JD$2&amp;""&amp;JD$3&amp;"DAYKWH.UNIT1@NET1",Overall!$A$9,Overall!$B$9,"1d","total","time-weighted",0,1,0,"")</f>
        <v>1887.8504387954492</v>
      </c>
      <c r="JE9" s="11">
        <f>_xll.PIAdvCalcDat("\\CEDPI\SEMPRA_MSR1:EDCINV"&amp;JD$2&amp;""&amp;JE$3&amp;"DAYKWH.UNIT1@NET1",Overall!$A$9,Overall!$B$9,"1d","total","time-weighted",0,1,0,"")</f>
        <v>1876.470438329693</v>
      </c>
      <c r="JF9" s="11">
        <f>_xll.PIAdvCalcDat("\\CEDPI\SEMPRA_MSR1:EDCINV"&amp;JD$2&amp;""&amp;JF$3&amp;"DAYKWH.UNIT1@NET1",Overall!$A$9,Overall!$B$9,"1d","total","time-weighted",0,1,0,"")</f>
        <v>1795.3671039620945</v>
      </c>
      <c r="JG9" s="12">
        <f>_xll.PIAdvCalcDat("\\CEDPI\SEMPRA_MSR1:EDCINV"&amp;JD$2&amp;""&amp;JG$3&amp;"DAYKWH.UNIT1@NET1",Overall!$A$9,Overall!$B$9,"1d","total","time-weighted",0,1,0,"")</f>
        <v>1882.2648315108074</v>
      </c>
      <c r="JH9" s="1"/>
      <c r="JI9" s="10">
        <f>_xll.PIAdvCalcDat("\\CEDPI\SEMPRA_MSR1:EDCINV"&amp;JI$2&amp;""&amp;JI$3&amp;"DAYKWH.UNIT1@NET1",Overall!$A$9,Overall!$B$9,"1d","total","time-weighted",0,1,0,"")</f>
        <v>1854.7716531362389</v>
      </c>
      <c r="JJ9" s="11">
        <f>_xll.PIAdvCalcDat("\\CEDPI\SEMPRA_MSR1:EDCINV"&amp;JI$2&amp;""&amp;JJ$3&amp;"DAYKWH.UNIT1@NET1",Overall!$A$9,Overall!$B$9,"1d","total","time-weighted",0,1,0,"")</f>
        <v>1838.2158732693531</v>
      </c>
      <c r="JK9" s="11">
        <f>_xll.PIAdvCalcDat("\\CEDPI\SEMPRA_MSR1:EDCINV"&amp;JI$2&amp;""&amp;JK$3&amp;"DAYKWH.UNIT1@NET1",Overall!$A$9,Overall!$B$9,"1d","total","time-weighted",0,1,0,"")</f>
        <v>1698.7199615529721</v>
      </c>
      <c r="JL9" s="12">
        <f>_xll.PIAdvCalcDat("\\CEDPI\SEMPRA_MSR1:EDCINV"&amp;JI$2&amp;""&amp;JL$3&amp;"DAYKWH.UNIT1@NET1",Overall!$A$9,Overall!$B$9,"1d","total","time-weighted",0,1,0,"")</f>
        <v>1702.9714507163426</v>
      </c>
      <c r="JM9" s="1"/>
      <c r="JN9" s="10">
        <f>_xll.PIAdvCalcDat("\\CEDPI\SEMPRA_MSR1:EDCINV"&amp;JN$2&amp;""&amp;JN$3&amp;"DAYKWH.UNIT1@NET1",Overall!$A$9,Overall!$B$9,"1d","total","time-weighted",0,1,0,"")</f>
        <v>1962.5973678260386</v>
      </c>
      <c r="JO9" s="11">
        <f>_xll.PIAdvCalcDat("\\CEDPI\SEMPRA_MSR1:EDCINV"&amp;JN$2&amp;""&amp;JO$3&amp;"DAYKWH.UNIT1@NET1",Overall!$A$9,Overall!$B$9,"1d","total","time-weighted",0,1,0,"")</f>
        <v>1824.3535834315724</v>
      </c>
      <c r="JP9" s="11">
        <f>_xll.PIAdvCalcDat("\\CEDPI\SEMPRA_MSR1:EDCINV"&amp;JN$2&amp;""&amp;JP$3&amp;"DAYKWH.UNIT1@NET1",Overall!$A$9,Overall!$B$9,"1d","total","time-weighted",0,1,0,"")</f>
        <v>1936.7897935778954</v>
      </c>
      <c r="JQ9" s="12">
        <f>_xll.PIAdvCalcDat("\\CEDPI\SEMPRA_MSR1:EDCINV"&amp;JN$2&amp;""&amp;JQ$3&amp;"DAYKWH.UNIT1@NET1",Overall!$A$9,Overall!$B$9,"1d","total","time-weighted",0,1,0,"")</f>
        <v>1913.4072124095337</v>
      </c>
      <c r="JR9" s="1"/>
      <c r="JS9" s="10">
        <f>_xll.PIAdvCalcDat("\\CEDPI\SEMPRA_MSR1:EDCINV"&amp;JS$2&amp;""&amp;JS$3&amp;"DAYKWH.UNIT1@NET1",Overall!$A$9,Overall!$B$9,"1d","total","time-weighted",0,1,0,"")</f>
        <v>1900.8405946262585</v>
      </c>
      <c r="JT9" s="11">
        <f>_xll.PIAdvCalcDat("\\CEDPI\SEMPRA_MSR1:EDCINV"&amp;JS$2&amp;""&amp;JT$3&amp;"DAYKWH.UNIT1@NET1",Overall!$A$9,Overall!$B$9,"1d","total","time-weighted",0,1,0,"")</f>
        <v>1858.7766316324414</v>
      </c>
      <c r="JU9" s="11">
        <f>_xll.PIAdvCalcDat("\\CEDPI\SEMPRA_MSR1:EDCINV"&amp;JS$2&amp;""&amp;JU$3&amp;"DAYKWH.UNIT1@NET1",Overall!$A$9,Overall!$B$9,"1d","total","time-weighted",0,1,0,"")</f>
        <v>1678.5131286233618</v>
      </c>
      <c r="JV9" s="12">
        <f>_xll.PIAdvCalcDat("\\CEDPI\SEMPRA_MSR1:EDCINV"&amp;JS$2&amp;""&amp;JV$3&amp;"DAYKWH.UNIT1@NET1",Overall!$A$9,Overall!$B$9,"1d","total","time-weighted",0,1,0,"")</f>
        <v>1651.4183717314768</v>
      </c>
      <c r="JW9" s="1"/>
      <c r="JX9" s="10">
        <f>_xll.PIAdvCalcDat("\\CEDPI\SEMPRA_MSR1:EDCINV"&amp;JX$2&amp;""&amp;JX$3&amp;"DAYKWH.UNIT1@NET1",Overall!$A$9,Overall!$B$9,"1d","total","time-weighted",0,1,0,"")</f>
        <v>1845.5000560899982</v>
      </c>
      <c r="JY9" s="11">
        <f>_xll.PIAdvCalcDat("\\CEDPI\SEMPRA_MSR1:EDCINV"&amp;JX$2&amp;""&amp;JY$3&amp;"DAYKWH.UNIT1@NET1",Overall!$A$9,Overall!$B$9,"1d","total","time-weighted",0,1,0,"")</f>
        <v>1842.6955288127967</v>
      </c>
      <c r="JZ9" s="11">
        <f>_xll.PIAdvCalcDat("\\CEDPI\SEMPRA_MSR1:EDCINV"&amp;JX$2&amp;""&amp;JZ$3&amp;"DAYKWH.UNIT1@NET1",Overall!$A$9,Overall!$B$9,"1d","total","time-weighted",0,1,0,"")</f>
        <v>1833.0098035453602</v>
      </c>
      <c r="KA9" s="12">
        <f>_xll.PIAdvCalcDat("\\CEDPI\SEMPRA_MSR1:EDCINV"&amp;JX$2&amp;""&amp;KA$3&amp;"DAYKWH.UNIT1@NET1",Overall!$A$9,Overall!$B$9,"1d","total","time-weighted",0,1,0,"")</f>
        <v>1886.9437517337205</v>
      </c>
      <c r="KB9" s="1"/>
      <c r="KC9" s="10">
        <f>_xll.PIAdvCalcDat("\\CEDPI\SEMPRA_MSR1:EDCINV"&amp;KC$2&amp;""&amp;KC$3&amp;"DAYKWH.UNIT1@NET1",Overall!$A$9,Overall!$B$9,"1d","total","time-weighted",0,1,0,"")</f>
        <v>1933.758212153381</v>
      </c>
      <c r="KD9" s="11">
        <f>_xll.PIAdvCalcDat("\\CEDPI\SEMPRA_MSR1:EDCINV"&amp;KC$2&amp;""&amp;KD$3&amp;"DAYKWH.UNIT1@NET1",Overall!$A$9,Overall!$B$9,"1d","total","time-weighted",0,1,0,"")</f>
        <v>1847.8995384853754</v>
      </c>
      <c r="KE9" s="11">
        <f>_xll.PIAdvCalcDat("\\CEDPI\SEMPRA_MSR1:EDCINV"&amp;KC$2&amp;""&amp;KE$3&amp;"DAYKWH.UNIT1@NET1",Overall!$A$9,Overall!$B$9,"1d","total","time-weighted",0,1,0,"")</f>
        <v>1813.1895752673604</v>
      </c>
      <c r="KF9" s="12">
        <f>_xll.PIAdvCalcDat("\\CEDPI\SEMPRA_MSR1:EDCINV"&amp;KC$2&amp;""&amp;KF$3&amp;"DAYKWH.UNIT1@NET1",Overall!$A$9,Overall!$B$9,"1d","total","time-weighted",0,1,0,"")</f>
        <v>2626.6651330874929</v>
      </c>
      <c r="KG9" s="1"/>
      <c r="KH9" s="10">
        <f>_xll.PIAdvCalcDat("\\CEDPI\SEMPRA_MSR1:EDCINV"&amp;KH$2&amp;""&amp;KH$3&amp;"DAYKWH.UNIT1@NET1",Overall!$A$9,Overall!$B$9,"1d","total","time-weighted",0,1,0,"")</f>
        <v>1952.1304667078787</v>
      </c>
      <c r="KI9" s="11">
        <f>_xll.PIAdvCalcDat("\\CEDPI\SEMPRA_MSR1:EDCINV"&amp;KH$2&amp;""&amp;KI$3&amp;"DAYKWH.UNIT1@NET1",Overall!$A$9,Overall!$B$9,"1d","total","time-weighted",0,1,0,"")</f>
        <v>1792.7608770767133</v>
      </c>
      <c r="KJ9" s="11">
        <f>_xll.PIAdvCalcDat("\\CEDPI\SEMPRA_MSR1:EDCINV"&amp;KH$2&amp;""&amp;KJ$3&amp;"DAYKWH.UNIT1@NET1",Overall!$A$9,Overall!$B$9,"1d","total","time-weighted",0,1,0,"")</f>
        <v>1848.5972390828526</v>
      </c>
      <c r="KK9" s="12">
        <f>_xll.PIAdvCalcDat("\\CEDPI\SEMPRA_MSR1:EDCINV"&amp;KH$2&amp;""&amp;KK$3&amp;"DAYKWH.UNIT1@NET1",Overall!$A$9,Overall!$B$9,"1d","total","time-weighted",0,1,0,"")</f>
        <v>1897.9227208157095</v>
      </c>
      <c r="KL9" s="1"/>
      <c r="KM9" s="10">
        <f>_xll.PIAdvCalcDat("\\CEDPI\SEMPRA_MSR1:EDCINV"&amp;KM$2&amp;""&amp;KM$3&amp;"DAYKWH.UNIT1@NET1",Overall!$A$9,Overall!$B$9,"1d","total","time-weighted",0,1,0,"")</f>
        <v>1909.4272913110597</v>
      </c>
      <c r="KN9" s="11">
        <f>_xll.PIAdvCalcDat("\\CEDPI\SEMPRA_MSR1:EDCINV"&amp;KM$2&amp;""&amp;KN$3&amp;"DAYKWH.UNIT1@NET1",Overall!$A$9,Overall!$B$9,"1d","total","time-weighted",0,1,0,"")</f>
        <v>1851.2869277558989</v>
      </c>
      <c r="KO9" s="11">
        <f>_xll.PIAdvCalcDat("\\CEDPI\SEMPRA_MSR1:EDCINV"&amp;KM$2&amp;""&amp;KO$3&amp;"DAYKWH.UNIT1@NET1",Overall!$A$9,Overall!$B$9,"1d","total","time-weighted",0,1,0,"")</f>
        <v>1832.234275707702</v>
      </c>
      <c r="KP9" s="12">
        <f>_xll.PIAdvCalcDat("\\CEDPI\SEMPRA_MSR1:EDCINV"&amp;KM$2&amp;""&amp;KP$3&amp;"DAYKWH.UNIT1@NET1",Overall!$A$9,Overall!$B$9,"1d","total","time-weighted",0,1,0,"")</f>
        <v>1640.8443492598376</v>
      </c>
      <c r="KQ9" s="1"/>
      <c r="KR9" s="10">
        <f>_xll.PIAdvCalcDat("\\CEDPI\SEMPRA_MSR1:EDCINV"&amp;KR$2&amp;""&amp;KR$3&amp;"DAYKWH.UNIT1@NET1",Overall!$A$9,Overall!$B$9,"1d","total","time-weighted",0,1,0,"")</f>
        <v>1906.7242492970286</v>
      </c>
      <c r="KS9" s="11">
        <f>_xll.PIAdvCalcDat("\\CEDPI\SEMPRA_MSR1:EDCINV"&amp;KR$2&amp;""&amp;KS$3&amp;"DAYKWH.UNIT1@NET1",Overall!$A$9,Overall!$B$9,"1d","total","time-weighted",0,1,0,"")</f>
        <v>1820.7809377877104</v>
      </c>
      <c r="KT9" s="11">
        <f>_xll.PIAdvCalcDat("\\CEDPI\SEMPRA_MSR1:EDCINV"&amp;KR$2&amp;""&amp;KT$3&amp;"DAYKWH.UNIT1@NET1",Overall!$A$9,Overall!$B$9,"1d","total","time-weighted",0,1,0,"")</f>
        <v>1809.8062134552786</v>
      </c>
      <c r="KU9" s="12">
        <f>_xll.PIAdvCalcDat("\\CEDPI\SEMPRA_MSR1:EDCINV"&amp;KR$2&amp;""&amp;KU$3&amp;"DAYKWH.UNIT1@NET1",Overall!$A$9,Overall!$B$9,"1d","total","time-weighted",0,1,0,"")</f>
        <v>1992.8508666018245</v>
      </c>
      <c r="KV9" s="1"/>
      <c r="KW9" s="10">
        <f>_xll.PIAdvCalcDat("\\CEDPI\SEMPRA_MSR1:EDCINV"&amp;KW$2&amp;""&amp;KW$3&amp;"DAYKWH.UNIT1@NET1",Overall!$A$9,Overall!$B$9,"1d","total","time-weighted",0,1,0,"")</f>
        <v>1905.2839374585812</v>
      </c>
      <c r="KX9" s="11">
        <f>_xll.PIAdvCalcDat("\\CEDPI\SEMPRA_MSR1:EDCINV"&amp;KW$2&amp;""&amp;KX$3&amp;"DAYKWH.UNIT1@NET1",Overall!$A$9,Overall!$B$9,"1d","total","time-weighted",0,1,0,"")</f>
        <v>1874.7417549871609</v>
      </c>
      <c r="KY9" s="11">
        <f>_xll.PIAdvCalcDat("\\CEDPI\SEMPRA_MSR1:EDCINV"&amp;KW$2&amp;""&amp;KY$3&amp;"DAYKWH.UNIT1@NET1",Overall!$A$9,Overall!$B$9,"1d","total","time-weighted",0,1,0,"")</f>
        <v>1679.2752943892262</v>
      </c>
      <c r="KZ9" s="12">
        <f>_xll.PIAdvCalcDat("\\CEDPI\SEMPRA_MSR1:EDCINV"&amp;KW$2&amp;""&amp;KZ$3&amp;"DAYKWH.UNIT1@NET1",Overall!$A$9,Overall!$B$9,"1d","total","time-weighted",0,1,0,"")</f>
        <v>1627.5016293132508</v>
      </c>
      <c r="LA9" s="1"/>
      <c r="LB9" s="10">
        <f>_xll.PIAdvCalcDat("\\CEDPI\SEMPRA_MSR1:EDCINV"&amp;LB$2&amp;""&amp;LB$3&amp;"DAYKWH.UNIT1@NET1",Overall!$A$9,Overall!$B$9,"1d","total","time-weighted",0,1,0,"")</f>
        <v>1877.443905796943</v>
      </c>
      <c r="LC9" s="11">
        <f>_xll.PIAdvCalcDat("\\CEDPI\SEMPRA_MSR1:EDCINV"&amp;LB$2&amp;""&amp;LC$3&amp;"DAYKWH.UNIT1@NET1",Overall!$A$9,Overall!$B$9,"1d","total","time-weighted",0,1,0,"")</f>
        <v>1856.6071385768935</v>
      </c>
      <c r="LD9" s="11">
        <f>_xll.PIAdvCalcDat("\\CEDPI\SEMPRA_MSR1:EDCINV"&amp;LB$2&amp;""&amp;LD$3&amp;"DAYKWH.UNIT1@NET1",Overall!$A$9,Overall!$B$9,"1d","total","time-weighted",0,1,0,"")</f>
        <v>1861.679523584206</v>
      </c>
      <c r="LE9" s="12">
        <f>_xll.PIAdvCalcDat("\\CEDPI\SEMPRA_MSR1:EDCINV"&amp;LB$2&amp;""&amp;LE$3&amp;"DAYKWH.UNIT1@NET1",Overall!$A$9,Overall!$B$9,"1d","total","time-weighted",0,1,0,"")</f>
        <v>1888.6416629980511</v>
      </c>
      <c r="LF9" s="1"/>
      <c r="LG9" s="10">
        <f>_xll.PIAdvCalcDat("\\CEDPI\SEMPRA_MSR1:EDCINV"&amp;LG$2&amp;""&amp;LG$3&amp;"DAYKWH.UNIT1@NET1",Overall!$A$9,Overall!$B$9,"1d","total","time-weighted",0,1,0,"")</f>
        <v>1827.90594612676</v>
      </c>
      <c r="LH9" s="11">
        <f>_xll.PIAdvCalcDat("\\CEDPI\SEMPRA_MSR1:EDCINV"&amp;LG$2&amp;""&amp;LH$3&amp;"DAYKWH.UNIT1@NET1",Overall!$A$9,Overall!$B$9,"1d","total","time-weighted",0,1,0,"")</f>
        <v>1828.3847883043998</v>
      </c>
      <c r="LI9" s="11">
        <f>_xll.PIAdvCalcDat("\\CEDPI\SEMPRA_MSR1:EDCINV"&amp;LG$2&amp;""&amp;LI$3&amp;"DAYKWH.UNIT1@NET1",Overall!$A$9,Overall!$B$9,"1d","total","time-weighted",0,1,0,"")</f>
        <v>1703.1951481266403</v>
      </c>
      <c r="LJ9" s="12">
        <f>_xll.PIAdvCalcDat("\\CEDPI\SEMPRA_MSR1:EDCINV"&amp;LG$2&amp;""&amp;LJ$3&amp;"DAYKWH.UNIT1@NET1",Overall!$A$9,Overall!$B$9,"1d","total","time-weighted",0,1,0,"")</f>
        <v>1637.7621450886709</v>
      </c>
      <c r="LK9" s="1"/>
      <c r="LL9" s="10">
        <f>_xll.PIAdvCalcDat("\\CEDPI\SEMPRA_MSR1:EDCINV"&amp;LL$2&amp;""&amp;LL$3&amp;"DAYKWH.UNIT1@NET1",Overall!$A$9,Overall!$B$9,"1d","total","time-weighted",0,1,0,"")</f>
        <v>1747.7096841433852</v>
      </c>
      <c r="LM9" s="11">
        <f>_xll.PIAdvCalcDat("\\CEDPI\SEMPRA_MSR1:EDCINV"&amp;LL$2&amp;""&amp;LM$3&amp;"DAYKWH.UNIT1@NET1",Overall!$A$9,Overall!$B$9,"1d","total","time-weighted",0,1,0,"")</f>
        <v>1646.6341935486837</v>
      </c>
      <c r="LN9" s="11">
        <f>_xll.PIAdvCalcDat("\\CEDPI\SEMPRA_MSR1:EDCINV"&amp;LL$2&amp;""&amp;LN$3&amp;"DAYKWH.UNIT1@NET1",Overall!$A$9,Overall!$B$9,"1d","total","time-weighted",0,1,0,"")</f>
        <v>1744.6176538108359</v>
      </c>
      <c r="LO9" s="12">
        <f>_xll.PIAdvCalcDat("\\CEDPI\SEMPRA_MSR1:EDCINV"&amp;LL$2&amp;""&amp;LO$3&amp;"DAYKWH.UNIT1@NET1",Overall!$A$9,Overall!$B$9,"1d","total","time-weighted",0,1,0,"")</f>
        <v>1670.6622649240219</v>
      </c>
      <c r="LP9" s="1"/>
      <c r="LQ9" s="10">
        <f>_xll.PIAdvCalcDat("\\CEDPI\SEMPRA_MSR1:EDCINV"&amp;LQ$2&amp;""&amp;LQ$3&amp;"DAYKWH.UNIT1@NET1",Overall!$A$9,Overall!$B$9,"1d","total","time-weighted",0,1,0,"")</f>
        <v>1728.9661432484554</v>
      </c>
      <c r="LR9" s="11">
        <f>_xll.PIAdvCalcDat("\\CEDPI\SEMPRA_MSR1:EDCINV"&amp;LQ$2&amp;""&amp;LR$3&amp;"DAYKWH.UNIT1@NET1",Overall!$A$9,Overall!$B$9,"1d","total","time-weighted",0,1,0,"")</f>
        <v>1749.4688516480007</v>
      </c>
      <c r="LS9" s="11">
        <f>_xll.PIAdvCalcDat("\\CEDPI\SEMPRA_MSR1:EDCINV"&amp;LQ$2&amp;""&amp;LS$3&amp;"DAYKWH.UNIT1@NET1",Overall!$A$9,Overall!$B$9,"1d","total","time-weighted",0,1,0,"")</f>
        <v>1564.7424102264861</v>
      </c>
      <c r="LT9" s="12">
        <f>_xll.PIAdvCalcDat("\\CEDPI\SEMPRA_MSR1:EDCINV"&amp;LQ$2&amp;""&amp;LT$3&amp;"DAYKWH.UNIT1@NET1",Overall!$A$9,Overall!$B$9,"1d","total","time-weighted",0,1,0,"")</f>
        <v>1777.5635249179168</v>
      </c>
      <c r="LU9" s="1"/>
      <c r="LV9" s="10">
        <f>_xll.PIAdvCalcDat("\\CEDPI\SEMPRA_MSR1:EDCINV"&amp;LV$2&amp;""&amp;LV$3&amp;"DAYKWH.UNIT1@NET1",Overall!$A$9,Overall!$B$9,"1d","total","time-weighted",0,1,0,"")</f>
        <v>1562.7534052182341</v>
      </c>
      <c r="LW9" s="11">
        <f>_xll.PIAdvCalcDat("\\CEDPI\SEMPRA_MSR1:EDCINV"&amp;LV$2&amp;""&amp;LW$3&amp;"DAYKWH.UNIT1@NET1",Overall!$A$9,Overall!$B$9,"1d","total","time-weighted",0,1,0,"")</f>
        <v>1805.5053012377359</v>
      </c>
      <c r="LX9" s="11">
        <f>_xll.PIAdvCalcDat("\\CEDPI\SEMPRA_MSR1:EDCINV"&amp;LV$2&amp;""&amp;LX$3&amp;"DAYKWH.UNIT1@NET1",Overall!$A$9,Overall!$B$9,"1d","total","time-weighted",0,1,0,"")</f>
        <v>1584.8035116221015</v>
      </c>
      <c r="LY9" s="12">
        <f>_xll.PIAdvCalcDat("\\CEDPI\SEMPRA_MSR1:EDCINV"&amp;LV$2&amp;""&amp;LY$3&amp;"DAYKWH.UNIT1@NET1",Overall!$A$9,Overall!$B$9,"1d","total","time-weighted",0,1,0,"")</f>
        <v>1796.0688778317506</v>
      </c>
      <c r="LZ9" s="1"/>
      <c r="MA9" s="10">
        <f>_xll.PIAdvCalcDat("\\CEDPI\SEMPRA_MSR1:EDCINV"&amp;MA$2&amp;""&amp;MA$3&amp;"DAYKWH.UNIT1@NET1",Overall!$A$9,Overall!$B$9,"1d","total","time-weighted",0,1,0,"")</f>
        <v>1749.8138637885334</v>
      </c>
      <c r="MB9" s="11" t="str">
        <f>_xll.PIAdvCalcDat("\\CEDPI\SEMPRA_MSR1:EDCINV"&amp;MA$2&amp;""&amp;MB$3&amp;"DAYKWH.UNIT1@NET1",Overall!$A$9,Overall!$B$9,"1d","total","time-weighted",0,1,0,"")</f>
        <v>[-11059] No Good Data For Calculation</v>
      </c>
      <c r="MC9" s="11">
        <f>_xll.PIAdvCalcDat("\\CEDPI\SEMPRA_MSR1:EDCINV"&amp;MA$2&amp;""&amp;MC$3&amp;"DAYKWH.UNIT1@NET1",Overall!$A$9,Overall!$B$9,"1d","total","time-weighted",0,1,0,"")</f>
        <v>1753.6807770866417</v>
      </c>
      <c r="MD9" s="12">
        <f>_xll.PIAdvCalcDat("\\CEDPI\SEMPRA_MSR1:EDCINV"&amp;MA$2&amp;""&amp;MD$3&amp;"DAYKWH.UNIT1@NET1",Overall!$A$9,Overall!$B$9,"1d","total","time-weighted",0,1,0,"")</f>
        <v>1780.7480263030891</v>
      </c>
      <c r="ME9" s="1"/>
      <c r="MF9" s="10">
        <f>_xll.PIAdvCalcDat("\\CEDPI\SEMPRA_MSR1:EDCINV"&amp;MF$2&amp;""&amp;MF$3&amp;"DAYKWH.UNIT1@NET1",Overall!$A$9,Overall!$B$9,"1d","total","time-weighted",0,1,0,"")</f>
        <v>1788.5285411579146</v>
      </c>
      <c r="MG9" s="11">
        <f>_xll.PIAdvCalcDat("\\CEDPI\SEMPRA_MSR1:EDCINV"&amp;MF$2&amp;""&amp;MG$3&amp;"DAYKWH.UNIT1@NET1",Overall!$A$9,Overall!$B$9,"1d","total","time-weighted",0,1,0,"")</f>
        <v>1753.4338993021404</v>
      </c>
      <c r="MH9" s="11">
        <f>_xll.PIAdvCalcDat("\\CEDPI\SEMPRA_MSR1:EDCINV"&amp;MF$2&amp;""&amp;MH$3&amp;"DAYKWH.UNIT1@NET1",Overall!$A$9,Overall!$B$9,"1d","total","time-weighted",0,1,0,"")</f>
        <v>1637.1315155034367</v>
      </c>
      <c r="MI9" s="12">
        <f>_xll.PIAdvCalcDat("\\CEDPI\SEMPRA_MSR1:EDCINV"&amp;MF$2&amp;""&amp;MI$3&amp;"DAYKWH.UNIT1@NET1",Overall!$A$9,Overall!$B$9,"1d","total","time-weighted",0,1,0,"")</f>
        <v>1784.9763836055104</v>
      </c>
      <c r="MJ9" s="1"/>
      <c r="MK9" s="10">
        <f>_xll.PIAdvCalcDat("\\CEDPI\SEMPRA_MSR1:EDCINV"&amp;MK$2&amp;""&amp;MK$3&amp;"DAYKWH.UNIT1@NET1",Overall!$A$9,Overall!$B$9,"1d","total","time-weighted",0,1,0,"")</f>
        <v>1588.3029817507706</v>
      </c>
      <c r="ML9" s="11">
        <f>_xll.PIAdvCalcDat("\\CEDPI\SEMPRA_MSR1:EDCINV"&amp;MK$2&amp;""&amp;ML$3&amp;"DAYKWH.UNIT1@NET1",Overall!$A$9,Overall!$B$9,"1d","total","time-weighted",0,1,0,"")</f>
        <v>1745.206166061334</v>
      </c>
      <c r="MM9" s="11">
        <f>_xll.PIAdvCalcDat("\\CEDPI\SEMPRA_MSR1:EDCINV"&amp;MK$2&amp;""&amp;MM$3&amp;"DAYKWH.UNIT1@NET1",Overall!$A$9,Overall!$B$9,"1d","total","time-weighted",0,1,0,"")</f>
        <v>1551.2457468591026</v>
      </c>
      <c r="MN9" s="12">
        <f>_xll.PIAdvCalcDat("\\CEDPI\SEMPRA_MSR1:EDCINV"&amp;MK$2&amp;""&amp;MN$3&amp;"DAYKWH.UNIT1@NET1",Overall!$A$9,Overall!$B$9,"1d","total","time-weighted",0,1,0,"")</f>
        <v>1767.4413540707553</v>
      </c>
      <c r="MO9" s="1"/>
      <c r="MP9" s="10">
        <f>_xll.PIAdvCalcDat("\\CEDPI\SEMPRA_MSR1:EDCINV"&amp;MP$2&amp;""&amp;MP$3&amp;"DAYKWH.UNIT1@NET1",Overall!$A$9,Overall!$B$9,"1d","total","time-weighted",0,1,0,"")</f>
        <v>1899.8256815454222</v>
      </c>
      <c r="MQ9" s="11">
        <f>_xll.PIAdvCalcDat("\\CEDPI\SEMPRA_MSR1:EDCINV"&amp;MP$2&amp;""&amp;MQ$3&amp;"DAYKWH.UNIT1@NET1",Overall!$A$9,Overall!$B$9,"1d","total","time-weighted",0,1,0,"")</f>
        <v>1897.3084920443287</v>
      </c>
      <c r="MR9" s="11">
        <f>_xll.PIAdvCalcDat("\\CEDPI\SEMPRA_MSR1:EDCINV"&amp;MP$2&amp;""&amp;MR$3&amp;"DAYKWH.UNIT1@NET1",Overall!$A$9,Overall!$B$9,"1d","total","time-weighted",0,1,0,"")</f>
        <v>1896.3135563640672</v>
      </c>
      <c r="MS9" s="12">
        <f>_xll.PIAdvCalcDat("\\CEDPI\SEMPRA_MSR1:EDCINV"&amp;MP$2&amp;""&amp;MS$3&amp;"DAYKWH.UNIT1@NET1",Overall!$A$9,Overall!$B$9,"1d","total","time-weighted",0,1,0,"")</f>
        <v>1901.967351586427</v>
      </c>
      <c r="MT9" s="1"/>
      <c r="MU9" s="10">
        <f>_xll.PIAdvCalcDat("\\CEDPI\SEMPRA_MSR1:EDCINV"&amp;MU$2&amp;""&amp;MU$3&amp;"DAYKWH.UNIT1@NET1",Overall!$A$9,Overall!$B$9,"1d","total","time-weighted",0,1,0,"")</f>
        <v>1630.4896280944379</v>
      </c>
      <c r="MV9" s="11">
        <f>_xll.PIAdvCalcDat("\\CEDPI\SEMPRA_MSR1:EDCINV"&amp;MU$2&amp;""&amp;MV$3&amp;"DAYKWH.UNIT1@NET1",Overall!$A$9,Overall!$B$9,"1d","total","time-weighted",0,1,0,"")</f>
        <v>1769.2722136384655</v>
      </c>
      <c r="MW9" s="11">
        <f>_xll.PIAdvCalcDat("\\CEDPI\SEMPRA_MSR1:EDCINV"&amp;MU$2&amp;""&amp;MW$3&amp;"DAYKWH.UNIT1@NET1",Overall!$A$9,Overall!$B$9,"1d","total","time-weighted",0,1,0,"")</f>
        <v>1629.1824830952983</v>
      </c>
      <c r="MX9" s="12">
        <f>_xll.PIAdvCalcDat("\\CEDPI\SEMPRA_MSR1:EDCINV"&amp;MU$2&amp;""&amp;MX$3&amp;"DAYKWH.UNIT1@NET1",Overall!$A$9,Overall!$B$9,"1d","total","time-weighted",0,1,0,"")</f>
        <v>1728.4528014083744</v>
      </c>
      <c r="MY9" s="1"/>
      <c r="MZ9" s="10">
        <f>_xll.PIAdvCalcDat("\\CEDPI\SEMPRA_MSR1:EDCINV"&amp;MZ$2&amp;""&amp;MZ$3&amp;"DAYKWH.UNIT1@NET1",Overall!$A$9,Overall!$B$9,"1d","total","time-weighted",0,1,0,"")</f>
        <v>1550.6049142305149</v>
      </c>
      <c r="NA9" s="11">
        <f>_xll.PIAdvCalcDat("\\CEDPI\SEMPRA_MSR1:EDCINV"&amp;MZ$2&amp;""&amp;NA$3&amp;"DAYKWH.UNIT1@NET1",Overall!$A$9,Overall!$B$9,"1d","total","time-weighted",0,1,0,"")</f>
        <v>1792.934521444985</v>
      </c>
      <c r="NB9" s="11">
        <f>_xll.PIAdvCalcDat("\\CEDPI\SEMPRA_MSR1:EDCINV"&amp;MZ$2&amp;""&amp;NB$3&amp;"DAYKWH.UNIT1@NET1",Overall!$A$9,Overall!$B$9,"1d","total","time-weighted",0,1,0,"")</f>
        <v>1640.2480854936671</v>
      </c>
      <c r="NC9" s="12">
        <f>_xll.PIAdvCalcDat("\\CEDPI\SEMPRA_MSR1:EDCINV"&amp;MZ$2&amp;""&amp;NC$3&amp;"DAYKWH.UNIT1@NET1",Overall!$A$9,Overall!$B$9,"1d","total","time-weighted",0,1,0,"")</f>
        <v>1807.8685152266162</v>
      </c>
      <c r="ND9" s="1"/>
      <c r="NE9" s="10">
        <f>_xll.PIAdvCalcDat("\\CEDPI\SEMPRA_MSR1:EDCINV"&amp;NE$2&amp;""&amp;NE$3&amp;"DAYKWH.UNIT1@NET1",Overall!$A$9,Overall!$B$9,"1d","total","time-weighted",0,1,0,"")</f>
        <v>1910.3253960183115</v>
      </c>
      <c r="NF9" s="11">
        <f>_xll.PIAdvCalcDat("\\CEDPI\SEMPRA_MSR1:EDCINV"&amp;NE$2&amp;""&amp;NF$3&amp;"DAYKWH.UNIT1@NET1",Overall!$A$9,Overall!$B$9,"1d","total","time-weighted",0,1,0,"")</f>
        <v>1885.1382307089307</v>
      </c>
      <c r="NG9" s="11">
        <f>_xll.PIAdvCalcDat("\\CEDPI\SEMPRA_MSR1:EDCINV"&amp;NE$2&amp;""&amp;NG$3&amp;"DAYKWH.UNIT1@NET1",Overall!$A$9,Overall!$B$9,"1d","total","time-weighted",0,1,0,"")</f>
        <v>1887.9228529499219</v>
      </c>
      <c r="NH9" s="12">
        <f>_xll.PIAdvCalcDat("\\CEDPI\SEMPRA_MSR1:EDCINV"&amp;NE$2&amp;""&amp;NH$3&amp;"DAYKWH.UNIT1@NET1",Overall!$A$9,Overall!$B$9,"1d","total","time-weighted",0,1,0,"")</f>
        <v>1882.2542918630297</v>
      </c>
      <c r="NI9" s="1"/>
      <c r="NJ9" s="10">
        <f>_xll.PIAdvCalcDat("\\CEDPI\SEMPRA_MSR1:EDCINV"&amp;NJ$2&amp;""&amp;NJ$3&amp;"DAYKWH.UNIT1@NET1",Overall!$A$9,Overall!$B$9,"1d","total","time-weighted",0,1,0,"")</f>
        <v>1567.2672862149827</v>
      </c>
      <c r="NK9" s="11">
        <f>_xll.PIAdvCalcDat("\\CEDPI\SEMPRA_MSR1:EDCINV"&amp;NJ$2&amp;""&amp;NK$3&amp;"DAYKWH.UNIT1@NET1",Overall!$A$9,Overall!$B$9,"1d","total","time-weighted",0,1,0,"")</f>
        <v>1732.8812740995563</v>
      </c>
      <c r="NL9" s="11">
        <f>_xll.PIAdvCalcDat("\\CEDPI\SEMPRA_MSR1:EDCINV"&amp;NJ$2&amp;""&amp;NL$3&amp;"DAYKWH.UNIT1@NET1",Overall!$A$9,Overall!$B$9,"1d","total","time-weighted",0,1,0,"")</f>
        <v>1567.9080589632538</v>
      </c>
      <c r="NM9" s="12">
        <f>_xll.PIAdvCalcDat("\\CEDPI\SEMPRA_MSR1:EDCINV"&amp;NJ$2&amp;""&amp;NM$3&amp;"DAYKWH.UNIT1@NET1",Overall!$A$9,Overall!$B$9,"1d","total","time-weighted",0,1,0,"")</f>
        <v>1749.4075712214371</v>
      </c>
      <c r="NN9" s="1"/>
      <c r="NO9" s="10">
        <f>_xll.PIAdvCalcDat("\\CEDPI\SEMPRA_MSR1:EDCINV"&amp;NO$2&amp;""&amp;NO$3&amp;"DAYKWH.UNIT1@NET1",Overall!$A$9,Overall!$B$9,"1d","total","time-weighted",0,1,0,"")</f>
        <v>1640.3528021203024</v>
      </c>
      <c r="NP9" s="11">
        <f>_xll.PIAdvCalcDat("\\CEDPI\SEMPRA_MSR1:EDCINV"&amp;NO$2&amp;""&amp;NP$3&amp;"DAYKWH.UNIT1@NET1",Overall!$A$9,Overall!$B$9,"1d","total","time-weighted",0,1,0,"")</f>
        <v>1733.9537781783292</v>
      </c>
      <c r="NQ9" s="11">
        <f>_xll.PIAdvCalcDat("\\CEDPI\SEMPRA_MSR1:EDCINV"&amp;NO$2&amp;""&amp;NQ$3&amp;"DAYKWH.UNIT1@NET1",Overall!$A$9,Overall!$B$9,"1d","total","time-weighted",0,1,0,"")</f>
        <v>1607.8851630917095</v>
      </c>
      <c r="NR9" s="12">
        <f>_xll.PIAdvCalcDat("\\CEDPI\SEMPRA_MSR1:EDCINV"&amp;NO$2&amp;""&amp;NR$3&amp;"DAYKWH.UNIT1@NET1",Overall!$A$9,Overall!$B$9,"1d","total","time-weighted",0,1,0,"")</f>
        <v>1803.0026253634385</v>
      </c>
      <c r="NS9" s="1"/>
      <c r="NT9" s="10">
        <f>_xll.PIAdvCalcDat("\\CEDPI\SEMPRA_MSR1:EDCINV"&amp;NT$2&amp;""&amp;NT$3&amp;"DAYKWH.UNIT1@NET1",Overall!$A$9,Overall!$B$9,"1d","total","time-weighted",0,1,0,"")</f>
        <v>1815.7091925156865</v>
      </c>
      <c r="NU9" s="11">
        <f>_xll.PIAdvCalcDat("\\CEDPI\SEMPRA_MSR1:EDCINV"&amp;NT$2&amp;""&amp;NU$3&amp;"DAYKWH.UNIT1@NET1",Overall!$A$9,Overall!$B$9,"1d","total","time-weighted",0,1,0,"")</f>
        <v>1808.4593123836953</v>
      </c>
      <c r="NV9" s="11">
        <f>_xll.PIAdvCalcDat("\\CEDPI\SEMPRA_MSR1:EDCINV"&amp;NT$2&amp;""&amp;NV$3&amp;"DAYKWH.UNIT1@NET1",Overall!$A$9,Overall!$B$9,"1d","total","time-weighted",0,1,0,"")</f>
        <v>1814.0579102948832</v>
      </c>
      <c r="NW9" s="12">
        <f>_xll.PIAdvCalcDat("\\CEDPI\SEMPRA_MSR1:EDCINV"&amp;NT$2&amp;""&amp;NW$3&amp;"DAYKWH.UNIT1@NET1",Overall!$A$9,Overall!$B$9,"1d","total","time-weighted",0,1,0,"")</f>
        <v>1811.9361036548178</v>
      </c>
      <c r="NX9" s="1"/>
      <c r="NY9" s="10">
        <f>_xll.PIAdvCalcDat("\\CEDPI\SEMPRA_MSR1:EDCINV"&amp;NY$2&amp;""&amp;NY$3&amp;"DAYKWH.UNIT1@NET1",Overall!$A$9,Overall!$B$9,"1d","total","time-weighted",0,1,0,"")</f>
        <v>1804.9256824490574</v>
      </c>
      <c r="NZ9" s="11">
        <f>_xll.PIAdvCalcDat("\\CEDPI\SEMPRA_MSR1:EDCINV"&amp;NY$2&amp;""&amp;NZ$3&amp;"DAYKWH.UNIT1@NET1",Overall!$A$9,Overall!$B$9,"1d","total","time-weighted",0,1,0,"")</f>
        <v>1819.3876848717696</v>
      </c>
      <c r="OA9" s="11">
        <f>_xll.PIAdvCalcDat("\\CEDPI\SEMPRA_MSR1:EDCINV"&amp;NY$2&amp;""&amp;OA$3&amp;"DAYKWH.UNIT1@NET1",Overall!$A$9,Overall!$B$9,"1d","total","time-weighted",0,1,0,"")</f>
        <v>1797.1471871711285</v>
      </c>
      <c r="OB9" s="12">
        <f>_xll.PIAdvCalcDat("\\CEDPI\SEMPRA_MSR1:EDCINV"&amp;NY$2&amp;""&amp;OB$3&amp;"DAYKWH.UNIT1@NET1",Overall!$A$9,Overall!$B$9,"1d","total","time-weighted",0,1,0,"")</f>
        <v>1790.5016335153905</v>
      </c>
      <c r="OC9" s="1"/>
      <c r="OD9" s="10">
        <f>_xll.PIAdvCalcDat("\\CEDPI\SEMPRA_MSR1:EDCINV"&amp;OD$2&amp;""&amp;OD$3&amp;"DAYKWH.UNIT1@NET1",Overall!$A$9,Overall!$B$9,"1d","total","time-weighted",0,1,0,"")</f>
        <v>1819.748945784597</v>
      </c>
      <c r="OE9" s="11">
        <f>_xll.PIAdvCalcDat("\\CEDPI\SEMPRA_MSR1:EDCINV"&amp;OD$2&amp;""&amp;OE$3&amp;"DAYKWH.UNIT1@NET1",Overall!$A$9,Overall!$B$9,"1d","total","time-weighted",0,1,0,"")</f>
        <v>1825.228429148556</v>
      </c>
      <c r="OF9" s="11">
        <f>_xll.PIAdvCalcDat("\\CEDPI\SEMPRA_MSR1:EDCINV"&amp;OD$2&amp;""&amp;OF$3&amp;"DAYKWH.UNIT1@NET1",Overall!$A$9,Overall!$B$9,"1d","total","time-weighted",0,1,0,"")</f>
        <v>1811.7737114968672</v>
      </c>
      <c r="OG9" s="12">
        <f>_xll.PIAdvCalcDat("\\CEDPI\SEMPRA_MSR1:EDCINV"&amp;OD$2&amp;""&amp;OG$3&amp;"DAYKWH.UNIT1@NET1",Overall!$A$9,Overall!$B$9,"1d","total","time-weighted",0,1,0,"")</f>
        <v>1813.2489202310101</v>
      </c>
      <c r="OH9" s="1"/>
      <c r="OI9" s="10">
        <f>_xll.PIAdvCalcDat("\\CEDPI\SEMPRA_MSR1:EDCINV"&amp;OI$2&amp;""&amp;OI$3&amp;"DAYKWH.UNIT1@NET1",Overall!$A$9,Overall!$B$9,"1d","total","time-weighted",0,1,0,"")</f>
        <v>1803.825185899143</v>
      </c>
      <c r="OJ9" s="11">
        <f>_xll.PIAdvCalcDat("\\CEDPI\SEMPRA_MSR1:EDCINV"&amp;OI$2&amp;""&amp;OJ$3&amp;"DAYKWH.UNIT1@NET1",Overall!$A$9,Overall!$B$9,"1d","total","time-weighted",0,1,0,"")</f>
        <v>1817.4583053134859</v>
      </c>
      <c r="OK9" s="11">
        <f>_xll.PIAdvCalcDat("\\CEDPI\SEMPRA_MSR1:EDCINV"&amp;OI$2&amp;""&amp;OK$3&amp;"DAYKWH.UNIT1@NET1",Overall!$A$9,Overall!$B$9,"1d","total","time-weighted",0,1,0,"")</f>
        <v>1797.5003070879814</v>
      </c>
      <c r="OL9" s="12">
        <f>_xll.PIAdvCalcDat("\\CEDPI\SEMPRA_MSR1:EDCINV"&amp;OI$2&amp;""&amp;OL$3&amp;"DAYKWH.UNIT1@NET1",Overall!$A$9,Overall!$B$9,"1d","total","time-weighted",0,1,0,"")</f>
        <v>1794.0201713829936</v>
      </c>
      <c r="OM9" s="1"/>
      <c r="ON9" s="10">
        <f>_xll.PIAdvCalcDat("\\CEDPI\SEMPRA_MSR1:EDCINV"&amp;ON$2&amp;""&amp;ON$3&amp;"DAYKWH.UNIT1@NET1",Overall!$A$9,Overall!$B$9,"1d","total","time-weighted",0,1,0,"")</f>
        <v>1806.7763088408453</v>
      </c>
      <c r="OO9" s="11">
        <f>_xll.PIAdvCalcDat("\\CEDPI\SEMPRA_MSR1:EDCINV"&amp;ON$2&amp;""&amp;OO$3&amp;"DAYKWH.UNIT1@NET1",Overall!$A$9,Overall!$B$9,"1d","total","time-weighted",0,1,0,"")</f>
        <v>1814.1449681310282</v>
      </c>
      <c r="OP9" s="11">
        <f>_xll.PIAdvCalcDat("\\CEDPI\SEMPRA_MSR1:EDCINV"&amp;ON$2&amp;""&amp;OP$3&amp;"DAYKWH.UNIT1@NET1",Overall!$A$9,Overall!$B$9,"1d","total","time-weighted",0,1,0,"")</f>
        <v>1815.9138712355784</v>
      </c>
      <c r="OQ9" s="12">
        <f>_xll.PIAdvCalcDat("\\CEDPI\SEMPRA_MSR1:EDCINV"&amp;ON$2&amp;""&amp;OQ$3&amp;"DAYKWH.UNIT1@NET1",Overall!$A$9,Overall!$B$9,"1d","total","time-weighted",0,1,0,"")</f>
        <v>1816.4130598934398</v>
      </c>
      <c r="OR9" s="1"/>
      <c r="OS9" s="10">
        <f>_xll.PIAdvCalcDat("\\CEDPI\SEMPRA_MSR1:EDCINV"&amp;OS$2&amp;""&amp;OS$3&amp;"DAYKWH.UNIT1@NET1",Overall!$A$9,Overall!$B$9,"1d","total","time-weighted",0,1,0,"")</f>
        <v>1886.8015888257289</v>
      </c>
      <c r="OT9" s="11">
        <f>_xll.PIAdvCalcDat("\\CEDPI\SEMPRA_MSR1:EDCINV"&amp;OS$2&amp;""&amp;OT$3&amp;"DAYKWH.UNIT1@NET1",Overall!$A$9,Overall!$B$9,"1d","total","time-weighted",0,1,0,"")</f>
        <v>1885.2195973431919</v>
      </c>
      <c r="OU9" s="11">
        <f>_xll.PIAdvCalcDat("\\CEDPI\SEMPRA_MSR1:EDCINV"&amp;OS$2&amp;""&amp;OU$3&amp;"DAYKWH.UNIT1@NET1",Overall!$A$9,Overall!$B$9,"1d","total","time-weighted",0,1,0,"")</f>
        <v>1872.9295125623737</v>
      </c>
      <c r="OV9" s="12">
        <f>_xll.PIAdvCalcDat("\\CEDPI\SEMPRA_MSR1:EDCINV"&amp;OS$2&amp;""&amp;OV$3&amp;"DAYKWH.UNIT1@NET1",Overall!$A$9,Overall!$B$9,"1d","total","time-weighted",0,1,0,"")</f>
        <v>1886.2203758539904</v>
      </c>
      <c r="OW9" s="1"/>
      <c r="OX9" s="10">
        <f>_xll.PIAdvCalcDat("\\CEDPI\SEMPRA_MSR1:EDCINV"&amp;OX$2&amp;""&amp;OX$3&amp;"DAYKWH.UNIT1@NET1",Overall!$A$9,Overall!$B$9,"1d","total","time-weighted",0,1,0,"")</f>
        <v>1798.0541623499389</v>
      </c>
      <c r="OY9" s="11">
        <f>_xll.PIAdvCalcDat("\\CEDPI\SEMPRA_MSR1:EDCINV"&amp;OX$2&amp;""&amp;OY$3&amp;"DAYKWH.UNIT1@NET1",Overall!$A$9,Overall!$B$9,"1d","total","time-weighted",0,1,0,"")</f>
        <v>1888.9315666611817</v>
      </c>
      <c r="OZ9" s="11">
        <f>_xll.PIAdvCalcDat("\\CEDPI\SEMPRA_MSR1:EDCINV"&amp;OX$2&amp;""&amp;OZ$3&amp;"DAYKWH.UNIT1@NET1",Overall!$A$9,Overall!$B$9,"1d","total","time-weighted",0,1,0,"")</f>
        <v>1927.8658609183815</v>
      </c>
      <c r="PA9" s="12">
        <f>_xll.PIAdvCalcDat("\\CEDPI\SEMPRA_MSR1:EDCINV"&amp;OX$2&amp;""&amp;PA$3&amp;"DAYKWH.UNIT1@NET1",Overall!$A$9,Overall!$B$9,"1d","total","time-weighted",0,1,0,"")</f>
        <v>1924.6250032854791</v>
      </c>
      <c r="PB9" s="1"/>
      <c r="PC9" s="10">
        <f>_xll.PIAdvCalcDat("\\CEDPI\SEMPRA_MSR1:EDCINV"&amp;PC$2&amp;""&amp;PC$3&amp;"DAYKWH.UNIT1@NET1",Overall!$A$9,Overall!$B$9,"1d","total","time-weighted",0,1,0,"")</f>
        <v>1878.815311056828</v>
      </c>
      <c r="PD9" s="11">
        <f>_xll.PIAdvCalcDat("\\CEDPI\SEMPRA_MSR1:EDCINV"&amp;PC$2&amp;""&amp;PD$3&amp;"DAYKWH.UNIT1@NET1",Overall!$A$9,Overall!$B$9,"1d","total","time-weighted",0,1,0,"")</f>
        <v>1873.1516700421093</v>
      </c>
      <c r="PE9" s="11">
        <f>_xll.PIAdvCalcDat("\\CEDPI\SEMPRA_MSR1:EDCINV"&amp;PC$2&amp;""&amp;PE$3&amp;"DAYKWH.UNIT1@NET1",Overall!$A$9,Overall!$B$9,"1d","total","time-weighted",0,1,0,"")</f>
        <v>1870.1221170886847</v>
      </c>
      <c r="PF9" s="12">
        <f>_xll.PIAdvCalcDat("\\CEDPI\SEMPRA_MSR1:EDCINV"&amp;PC$2&amp;""&amp;PF$3&amp;"DAYKWH.UNIT1@NET1",Overall!$A$9,Overall!$B$9,"1d","total","time-weighted",0,1,0,"")</f>
        <v>1845.9779273434563</v>
      </c>
      <c r="PG9" s="1"/>
      <c r="PH9" s="10">
        <f>_xll.PIAdvCalcDat("\\CEDPI\SEMPRA_MSR1:EDCINV"&amp;PH$2&amp;""&amp;PH$3&amp;"DAYKWH.UNIT1@NET1",Overall!$A$9,Overall!$B$9,"1d","total","time-weighted",0,1,0,"")</f>
        <v>1918.6680075576767</v>
      </c>
      <c r="PI9" s="11">
        <f>_xll.PIAdvCalcDat("\\CEDPI\SEMPRA_MSR1:EDCINV"&amp;PH$2&amp;""&amp;PI$3&amp;"DAYKWH.UNIT1@NET1",Overall!$A$9,Overall!$B$9,"1d","total","time-weighted",0,1,0,"")</f>
        <v>1816.5388515249695</v>
      </c>
      <c r="PJ9" s="11">
        <f>_xll.PIAdvCalcDat("\\CEDPI\SEMPRA_MSR1:EDCINV"&amp;PH$2&amp;""&amp;PJ$3&amp;"DAYKWH.UNIT1@NET1",Overall!$A$9,Overall!$B$9,"1d","total","time-weighted",0,1,0,"")</f>
        <v>1909.3857672182864</v>
      </c>
      <c r="PK9" s="12">
        <f>_xll.PIAdvCalcDat("\\CEDPI\SEMPRA_MSR1:EDCINV"&amp;PH$2&amp;""&amp;PK$3&amp;"DAYKWH.UNIT1@NET1",Overall!$A$9,Overall!$B$9,"1d","total","time-weighted",0,1,0,"")</f>
        <v>1988.9698123632866</v>
      </c>
    </row>
    <row r="10" spans="1:427" ht="24.75" customHeight="1" x14ac:dyDescent="0.25">
      <c r="A10" s="8">
        <v>42589</v>
      </c>
      <c r="B10" s="8">
        <v>42590</v>
      </c>
      <c r="C10" s="16">
        <v>8.0764415092468269</v>
      </c>
      <c r="D10" s="7">
        <f>_xll.PIAdvCalcDat("\\CEDPI\SEMPRA_MSR1:EDCINV"&amp;$D$2&amp;""&amp;D$3&amp;"DAYKWH.UNIT1@NET1",Overall!$A$10,Overall!$B$10,"1d","total","time-weighted",0,1,0,"")</f>
        <v>1917.4480877325411</v>
      </c>
      <c r="E10" s="9">
        <f>_xll.PIAdvCalcDat("\\CEDPI\SEMPRA_MSR1:EDCINV"&amp;$D$2&amp;""&amp;E$3&amp;"DAYKWH.UNIT1@NET1",Overall!$A$10,Overall!$B$10,"1d","total","time-weighted",0,1,0,"")</f>
        <v>1877.8178505714234</v>
      </c>
      <c r="F10" s="9">
        <f>_xll.PIAdvCalcDat("\\CEDPI\SEMPRA_MSR1:EDCINV"&amp;$D$2&amp;""&amp;F$3&amp;"DAYKWH.UNIT1@NET1",Overall!$A$10,Overall!$B$10,"1d","total","time-weighted",0,1,0,"")</f>
        <v>1880.9451637344241</v>
      </c>
      <c r="G10" s="9">
        <f>_xll.PIAdvCalcDat("\\CEDPI\SEMPRA_MSR1:EDCINV"&amp;$D$2&amp;""&amp;G$3&amp;"DAYKWH.UNIT1@NET1",Overall!$A$10,Overall!$B$10,"1d","total","time-weighted",0,1,0,"")</f>
        <v>1950.1169746664887</v>
      </c>
      <c r="H10" s="7"/>
      <c r="I10" s="10">
        <f>_xll.PIAdvCalcDat("\\CEDPI\SEMPRA_MSR1:EDCINV"&amp;I$2&amp;""&amp;I$3&amp;"DAYKWH.UNIT1@NET1",Overall!$A$10,Overall!$B$10,"1d","total","time-weighted",0,1,0,"")</f>
        <v>1903.4958715640685</v>
      </c>
      <c r="J10" s="11">
        <f>_xll.PIAdvCalcDat("\\CEDPI\SEMPRA_MSR1:EDCINV"&amp;I$2&amp;""&amp;J$3&amp;"DAYKWH.UNIT1@NET1",Overall!$A$10,Overall!$B$10,"1d","total","time-weighted",0,1,0,"")</f>
        <v>1835.7658487324095</v>
      </c>
      <c r="K10" s="11">
        <f>_xll.PIAdvCalcDat("\\CEDPI\SEMPRA_MSR1:EDCINV"&amp;I$2&amp;""&amp;K$3&amp;"DAYKWH.UNIT1@NET1",Overall!$A$10,Overall!$B$10,"1d","total","time-weighted",0,1,0,"")</f>
        <v>1844.235837952881</v>
      </c>
      <c r="L10" s="12">
        <f>_xll.PIAdvCalcDat("\\CEDPI\SEMPRA_MSR1:EDCINV"&amp;I$2&amp;""&amp;L$3&amp;"DAYKWH.UNIT1@NET1",Overall!$A$10,Overall!$B$10,"1d","total","time-weighted",0,1,0,"")</f>
        <v>1899.2152911544167</v>
      </c>
      <c r="M10" s="1"/>
      <c r="N10" s="10">
        <f>_xll.PIAdvCalcDat("\\CEDPI\SEMPRA_MSR1:EDCINV"&amp;N$2&amp;""&amp;N$3&amp;"DAYKWH.UNIT1@NET1",Overall!$A$10,Overall!$B$10,"1d","total","time-weighted",0,1,0,"")</f>
        <v>1950.2811293696825</v>
      </c>
      <c r="O10" s="11">
        <f>_xll.PIAdvCalcDat("\\CEDPI\SEMPRA_MSR1:EDCINV"&amp;N$2&amp;""&amp;O$3&amp;"DAYKWH.UNIT1@NET1",Overall!$A$10,Overall!$B$10,"1d","total","time-weighted",0,1,0,"")</f>
        <v>1835.8156208872042</v>
      </c>
      <c r="P10" s="11">
        <f>_xll.PIAdvCalcDat("\\CEDPI\SEMPRA_MSR1:EDCINV"&amp;N$2&amp;""&amp;P$3&amp;"DAYKWH.UNIT1@NET1",Overall!$A$10,Overall!$B$10,"1d","total","time-weighted",0,1,0,"")</f>
        <v>1833.9539378991674</v>
      </c>
      <c r="Q10" s="12">
        <f>_xll.PIAdvCalcDat("\\CEDPI\SEMPRA_MSR1:EDCINV"&amp;N$2&amp;""&amp;Q$3&amp;"DAYKWH.UNIT1@NET1",Overall!$A$10,Overall!$B$10,"1d","total","time-weighted",0,1,0,"")</f>
        <v>1892.1944376479387</v>
      </c>
      <c r="R10" s="1"/>
      <c r="S10" s="10">
        <f>_xll.PIAdvCalcDat("\\CEDPI\SEMPRA_MSR1:EDCINV"&amp;S$2&amp;""&amp;S$3&amp;"DAYKWH.UNIT1@NET1",Overall!$A$10,Overall!$B$10,"1d","total","time-weighted",0,1,0,"")</f>
        <v>1893.0175862307899</v>
      </c>
      <c r="T10" s="11">
        <f>_xll.PIAdvCalcDat("\\CEDPI\SEMPRA_MSR1:EDCINV"&amp;S$2&amp;""&amp;T$3&amp;"DAYKWH.UNIT1@NET1",Overall!$A$10,Overall!$B$10,"1d","total","time-weighted",0,1,0,"")</f>
        <v>1829.4566368332432</v>
      </c>
      <c r="U10" s="11">
        <f>_xll.PIAdvCalcDat("\\CEDPI\SEMPRA_MSR1:EDCINV"&amp;S$2&amp;""&amp;U$3&amp;"DAYKWH.UNIT1@NET1",Overall!$A$10,Overall!$B$10,"1d","total","time-weighted",0,1,0,"")</f>
        <v>1821.827195588847</v>
      </c>
      <c r="V10" s="12">
        <f>_xll.PIAdvCalcDat("\\CEDPI\SEMPRA_MSR1:EDCINV"&amp;S$2&amp;""&amp;V$3&amp;"DAYKWH.UNIT1@NET1",Overall!$A$10,Overall!$B$10,"1d","total","time-weighted",0,1,0,"")</f>
        <v>1882.9745483977167</v>
      </c>
      <c r="W10" s="1"/>
      <c r="X10" s="10">
        <f>_xll.PIAdvCalcDat("\\CEDPI\SEMPRA_MSR1:EDCINV"&amp;X$2&amp;""&amp;X$3&amp;"DAYKWH.UNIT1@NET1",Overall!$A$10,Overall!$B$10,"1d","total","time-weighted",0,1,0,"")</f>
        <v>1901.5098910573897</v>
      </c>
      <c r="Y10" s="11">
        <f>_xll.PIAdvCalcDat("\\CEDPI\SEMPRA_MSR1:EDCINV"&amp;X$2&amp;""&amp;Y$3&amp;"DAYKWH.UNIT1@NET1",Overall!$A$10,Overall!$B$10,"1d","total","time-weighted",0,1,0,"")</f>
        <v>1841.4741423345765</v>
      </c>
      <c r="Z10" s="11">
        <f>_xll.PIAdvCalcDat("\\CEDPI\SEMPRA_MSR1:EDCINV"&amp;X$2&amp;""&amp;Z$3&amp;"DAYKWH.UNIT1@NET1",Overall!$A$10,Overall!$B$10,"1d","total","time-weighted",0,1,0,"")</f>
        <v>1858.288738960355</v>
      </c>
      <c r="AA10" s="12">
        <f>_xll.PIAdvCalcDat("\\CEDPI\SEMPRA_MSR1:EDCINV"&amp;X$2&amp;""&amp;AA$3&amp;"DAYKWH.UNIT1@NET1",Overall!$A$10,Overall!$B$10,"1d","total","time-weighted",0,1,0,"")</f>
        <v>1889.6153587430586</v>
      </c>
      <c r="AB10" s="1"/>
      <c r="AC10" s="10">
        <f>_xll.PIAdvCalcDat("\\CEDPI\SEMPRA_MSR1:EDCINV"&amp;AC$2&amp;""&amp;AC$3&amp;"DAYKWH.UNIT1@NET1",Overall!$A$10,Overall!$B$10,"1d","total","time-weighted",0,1,0,"")</f>
        <v>1907.4409467722803</v>
      </c>
      <c r="AD10" s="11">
        <f>_xll.PIAdvCalcDat("\\CEDPI\SEMPRA_MSR1:EDCINV"&amp;AC$2&amp;""&amp;AD$3&amp;"DAYKWH.UNIT1@NET1",Overall!$A$10,Overall!$B$10,"1d","total","time-weighted",0,1,0,"")</f>
        <v>1830.7877149459512</v>
      </c>
      <c r="AE10" s="11">
        <f>_xll.PIAdvCalcDat("\\CEDPI\SEMPRA_MSR1:EDCINV"&amp;AC$2&amp;""&amp;AE$3&amp;"DAYKWH.UNIT1@NET1",Overall!$A$10,Overall!$B$10,"1d","total","time-weighted",0,1,0,"")</f>
        <v>1827.822285382611</v>
      </c>
      <c r="AF10" s="12">
        <f>_xll.PIAdvCalcDat("\\CEDPI\SEMPRA_MSR1:EDCINV"&amp;AC$2&amp;""&amp;AF$3&amp;"DAYKWH.UNIT1@NET1",Overall!$A$10,Overall!$B$10,"1d","total","time-weighted",0,1,0,"")</f>
        <v>1877.5183328127441</v>
      </c>
      <c r="AG10" s="1"/>
      <c r="AH10" s="10">
        <f>_xll.PIAdvCalcDat("\\CEDPI\SEMPRA_MSR1:EDCINV"&amp;AH$2&amp;""&amp;AH$3&amp;"DAYKWH.UNIT1@NET1",Overall!$A$10,Overall!$B$10,"1d","total","time-weighted",0,1,0,"")</f>
        <v>1910.1839307609662</v>
      </c>
      <c r="AI10" s="11">
        <f>_xll.PIAdvCalcDat("\\CEDPI\SEMPRA_MSR1:EDCINV"&amp;AH$2&amp;""&amp;AI$3&amp;"DAYKWH.UNIT1@NET1",Overall!$A$10,Overall!$B$10,"1d","total","time-weighted",0,1,0,"")</f>
        <v>1845.8681531328984</v>
      </c>
      <c r="AJ10" s="11">
        <f>_xll.PIAdvCalcDat("\\CEDPI\SEMPRA_MSR1:EDCINV"&amp;AH$2&amp;""&amp;AJ$3&amp;"DAYKWH.UNIT1@NET1",Overall!$A$10,Overall!$B$10,"1d","total","time-weighted",0,1,0,"")</f>
        <v>1842.9152901885127</v>
      </c>
      <c r="AK10" s="12">
        <f>_xll.PIAdvCalcDat("\\CEDPI\SEMPRA_MSR1:EDCINV"&amp;AH$2&amp;""&amp;AK$3&amp;"DAYKWH.UNIT1@NET1",Overall!$A$10,Overall!$B$10,"1d","total","time-weighted",0,1,0,"")</f>
        <v>1923.2081115262176</v>
      </c>
      <c r="AL10" s="1"/>
      <c r="AM10" s="10">
        <f>_xll.PIAdvCalcDat("\\CEDPI\SEMPRA_MSR1:EDCINV"&amp;AM$2&amp;""&amp;AM$3&amp;"DAYKWH.UNIT1@NET1",Overall!$A$10,Overall!$B$10,"1d","total","time-weighted",0,1,0,"")</f>
        <v>1898.4972035762337</v>
      </c>
      <c r="AN10" s="11">
        <f>_xll.PIAdvCalcDat("\\CEDPI\SEMPRA_MSR1:EDCINV"&amp;AM$2&amp;""&amp;AN$3&amp;"DAYKWH.UNIT1@NET1",Overall!$A$10,Overall!$B$10,"1d","total","time-weighted",0,1,0,"")</f>
        <v>1842.9515228350758</v>
      </c>
      <c r="AO10" s="11">
        <f>_xll.PIAdvCalcDat("\\CEDPI\SEMPRA_MSR1:EDCINV"&amp;AM$2&amp;""&amp;AO$3&amp;"DAYKWH.UNIT1@NET1",Overall!$A$10,Overall!$B$10,"1d","total","time-weighted",0,1,0,"")</f>
        <v>1836.7712639317979</v>
      </c>
      <c r="AP10" s="12">
        <f>_xll.PIAdvCalcDat("\\CEDPI\SEMPRA_MSR1:EDCINV"&amp;AM$2&amp;""&amp;AP$3&amp;"DAYKWH.UNIT1@NET1",Overall!$A$10,Overall!$B$10,"1d","total","time-weighted",0,1,0,"")</f>
        <v>1873.6983882961649</v>
      </c>
      <c r="AQ10" s="1"/>
      <c r="AR10" s="10">
        <f>_xll.PIAdvCalcDat("\\CEDPI\SEMPRA_MSR1:EDCINV"&amp;AR$2&amp;""&amp;AR$3&amp;"DAYKWH.UNIT1@NET1",Overall!$A$10,Overall!$B$10,"1d","total","time-weighted",0,1,0,"")</f>
        <v>1913.7578617468321</v>
      </c>
      <c r="AS10" s="11">
        <f>_xll.PIAdvCalcDat("\\CEDPI\SEMPRA_MSR1:EDCINV"&amp;AR$2&amp;""&amp;AS$3&amp;"DAYKWH.UNIT1@NET1",Overall!$A$10,Overall!$B$10,"1d","total","time-weighted",0,1,0,"")</f>
        <v>1831.9128467689738</v>
      </c>
      <c r="AT10" s="11">
        <f>_xll.PIAdvCalcDat("\\CEDPI\SEMPRA_MSR1:EDCINV"&amp;AR$2&amp;""&amp;AT$3&amp;"DAYKWH.UNIT1@NET1",Overall!$A$10,Overall!$B$10,"1d","total","time-weighted",0,1,0,"")</f>
        <v>1853.1728339111667</v>
      </c>
      <c r="AU10" s="12">
        <f>_xll.PIAdvCalcDat("\\CEDPI\SEMPRA_MSR1:EDCINV"&amp;AR$2&amp;""&amp;AU$3&amp;"DAYKWH.UNIT1@NET1",Overall!$A$10,Overall!$B$10,"1d","total","time-weighted",0,1,0,"")</f>
        <v>1917.3677493923065</v>
      </c>
      <c r="AV10" s="1"/>
      <c r="AW10" s="10">
        <f>_xll.PIAdvCalcDat("\\CEDPI\SEMPRA_MSR1:EDCINV"&amp;AW$2&amp;""&amp;AW$3&amp;"DAYKWH.UNIT1@NET1",Overall!$A$10,Overall!$B$10,"1d","total","time-weighted",0,1,0,"")</f>
        <v>1936.0513308486256</v>
      </c>
      <c r="AX10" s="11">
        <f>_xll.PIAdvCalcDat("\\CEDPI\SEMPRA_MSR1:EDCINV"&amp;AW$2&amp;""&amp;AX$3&amp;"DAYKWH.UNIT1@NET1",Overall!$A$10,Overall!$B$10,"1d","total","time-weighted",0,1,0,"")</f>
        <v>1863.6909039676318</v>
      </c>
      <c r="AY10" s="11">
        <f>_xll.PIAdvCalcDat("\\CEDPI\SEMPRA_MSR1:EDCINV"&amp;AW$2&amp;""&amp;AY$3&amp;"DAYKWH.UNIT1@NET1",Overall!$A$10,Overall!$B$10,"1d","total","time-weighted",0,1,0,"")</f>
        <v>1859.2840122879484</v>
      </c>
      <c r="AZ10" s="12">
        <f>_xll.PIAdvCalcDat("\\CEDPI\SEMPRA_MSR1:EDCINV"&amp;AW$2&amp;""&amp;AZ$3&amp;"DAYKWH.UNIT1@NET1",Overall!$A$10,Overall!$B$10,"1d","total","time-weighted",0,1,0,"")</f>
        <v>1915.4545515927393</v>
      </c>
      <c r="BA10" s="1"/>
      <c r="BB10" s="10">
        <f>_xll.PIAdvCalcDat("\\CEDPI\SEMPRA_MSR1:EDCINV"&amp;BB$2&amp;""&amp;BB$3&amp;"DAYKWH.UNIT1@NET1",Overall!$A$10,Overall!$B$10,"1d","total","time-weighted",0,1,0,"")</f>
        <v>1906.443362286778</v>
      </c>
      <c r="BC10" s="11">
        <f>_xll.PIAdvCalcDat("\\CEDPI\SEMPRA_MSR1:EDCINV"&amp;BB$2&amp;""&amp;BC$3&amp;"DAYKWH.UNIT1@NET1",Overall!$A$10,Overall!$B$10,"1d","total","time-weighted",0,1,0,"")</f>
        <v>1860.2665745180263</v>
      </c>
      <c r="BD10" s="11">
        <f>_xll.PIAdvCalcDat("\\CEDPI\SEMPRA_MSR1:EDCINV"&amp;BB$2&amp;""&amp;BD$3&amp;"DAYKWH.UNIT1@NET1",Overall!$A$10,Overall!$B$10,"1d","total","time-weighted",0,1,0,"")</f>
        <v>1841.9401150488541</v>
      </c>
      <c r="BE10" s="12">
        <f>_xll.PIAdvCalcDat("\\CEDPI\SEMPRA_MSR1:EDCINV"&amp;BB$2&amp;""&amp;BE$3&amp;"DAYKWH.UNIT1@NET1",Overall!$A$10,Overall!$B$10,"1d","total","time-weighted",0,1,0,"")</f>
        <v>1924.9637142894685</v>
      </c>
      <c r="BF10" s="1"/>
      <c r="BG10" s="10" t="str">
        <f>_xll.PIAdvCalcDat("\\CEDPI\SEMPRA_MSR1:EDCINV"&amp;BG$2&amp;""&amp;BG$3&amp;"DAYKWH.UNIT1@NET1",Overall!$A$10,Overall!$B$10,"1d","total","time-weighted",0,1,0,"")</f>
        <v>[-11059] No Good Data For Calculation</v>
      </c>
      <c r="BH10" s="11">
        <f>_xll.PIAdvCalcDat("\\CEDPI\SEMPRA_MSR1:EDCINV"&amp;BG$2&amp;""&amp;BH$3&amp;"DAYKWH.UNIT1@NET1",Overall!$A$10,Overall!$B$10,"1d","total","time-weighted",0,1,0,"")</f>
        <v>1860.8031443004379</v>
      </c>
      <c r="BI10" s="11">
        <f>_xll.PIAdvCalcDat("\\CEDPI\SEMPRA_MSR1:EDCINV"&amp;BG$2&amp;""&amp;BI$3&amp;"DAYKWH.UNIT1@NET1",Overall!$A$10,Overall!$B$10,"1d","total","time-weighted",0,1,0,"")</f>
        <v>1824.3304349654534</v>
      </c>
      <c r="BJ10" s="12">
        <f>_xll.PIAdvCalcDat("\\CEDPI\SEMPRA_MSR1:EDCINV"&amp;BG$2&amp;""&amp;BJ$3&amp;"DAYKWH.UNIT1@NET1",Overall!$A$10,Overall!$B$10,"1d","total","time-weighted",0,1,0,"")</f>
        <v>1874.0661604776676</v>
      </c>
      <c r="BK10" s="1"/>
      <c r="BL10" s="10">
        <f>_xll.PIAdvCalcDat("\\CEDPI\SEMPRA_MSR1:EDCINV"&amp;BL$2&amp;""&amp;BL$3&amp;"DAYKWH.UNIT1@NET1",Overall!$A$10,Overall!$B$10,"1d","total","time-weighted",0,1,0,"")</f>
        <v>1903.3483116746584</v>
      </c>
      <c r="BM10" s="11">
        <f>_xll.PIAdvCalcDat("\\CEDPI\SEMPRA_MSR1:EDCINV"&amp;BL$2&amp;""&amp;BM$3&amp;"DAYKWH.UNIT1@NET1",Overall!$A$10,Overall!$B$10,"1d","total","time-weighted",0,1,0,"")</f>
        <v>1837.377948431385</v>
      </c>
      <c r="BN10" s="11">
        <f>_xll.PIAdvCalcDat("\\CEDPI\SEMPRA_MSR1:EDCINV"&amp;BL$2&amp;""&amp;BN$3&amp;"DAYKWH.UNIT1@NET1",Overall!$A$10,Overall!$B$10,"1d","total","time-weighted",0,1,0,"")</f>
        <v>1842.174900966836</v>
      </c>
      <c r="BO10" s="12">
        <f>_xll.PIAdvCalcDat("\\CEDPI\SEMPRA_MSR1:EDCINV"&amp;BL$2&amp;""&amp;BO$3&amp;"DAYKWH.UNIT1@NET1",Overall!$A$10,Overall!$B$10,"1d","total","time-weighted",0,1,0,"")</f>
        <v>1909.6708459621007</v>
      </c>
      <c r="BP10" s="1"/>
      <c r="BQ10" s="10">
        <f>_xll.PIAdvCalcDat("\\CEDPI\SEMPRA_MSR1:EDCINV"&amp;BQ$2&amp;""&amp;BQ$3&amp;"DAYKWH.UNIT1@NET1",Overall!$A$10,Overall!$B$10,"1d","total","time-weighted",0,1,0,"")</f>
        <v>1908.8698535602446</v>
      </c>
      <c r="BR10" s="11">
        <f>_xll.PIAdvCalcDat("\\CEDPI\SEMPRA_MSR1:EDCINV"&amp;BQ$2&amp;""&amp;BR$3&amp;"DAYKWH.UNIT1@NET1",Overall!$A$10,Overall!$B$10,"1d","total","time-weighted",0,1,0,"")</f>
        <v>1879.5232481554888</v>
      </c>
      <c r="BS10" s="11">
        <f>_xll.PIAdvCalcDat("\\CEDPI\SEMPRA_MSR1:EDCINV"&amp;BQ$2&amp;""&amp;BS$3&amp;"DAYKWH.UNIT1@NET1",Overall!$A$10,Overall!$B$10,"1d","total","time-weighted",0,1,0,"")</f>
        <v>1822.6354757159486</v>
      </c>
      <c r="BT10" s="12">
        <f>_xll.PIAdvCalcDat("\\CEDPI\SEMPRA_MSR1:EDCINV"&amp;BQ$2&amp;""&amp;BT$3&amp;"DAYKWH.UNIT1@NET1",Overall!$A$10,Overall!$B$10,"1d","total","time-weighted",0,1,0,"")</f>
        <v>1888.788203473141</v>
      </c>
      <c r="BU10" s="1"/>
      <c r="BV10" s="10">
        <f>_xll.PIAdvCalcDat("\\CEDPI\SEMPRA_MSR1:EDCINV"&amp;BV$2&amp;""&amp;BV$3&amp;"DAYKWH.UNIT1@NET1",Overall!$A$10,Overall!$B$10,"1d","total","time-weighted",0,1,0,"")</f>
        <v>1917.1776780571251</v>
      </c>
      <c r="BW10" s="11">
        <f>_xll.PIAdvCalcDat("\\CEDPI\SEMPRA_MSR1:EDCINV"&amp;BV$2&amp;""&amp;BW$3&amp;"DAYKWH.UNIT1@NET1",Overall!$A$10,Overall!$B$10,"1d","total","time-weighted",0,1,0,"")</f>
        <v>1836.1023608305636</v>
      </c>
      <c r="BX10" s="11">
        <f>_xll.PIAdvCalcDat("\\CEDPI\SEMPRA_MSR1:EDCINV"&amp;BV$2&amp;""&amp;BX$3&amp;"DAYKWH.UNIT1@NET1",Overall!$A$10,Overall!$B$10,"1d","total","time-weighted",0,1,0,"")</f>
        <v>1838.3416902997062</v>
      </c>
      <c r="BY10" s="12">
        <f>_xll.PIAdvCalcDat("\\CEDPI\SEMPRA_MSR1:EDCINV"&amp;BV$2&amp;""&amp;BY$3&amp;"DAYKWH.UNIT1@NET1",Overall!$A$10,Overall!$B$10,"1d","total","time-weighted",0,1,0,"")</f>
        <v>1902.7887088946343</v>
      </c>
      <c r="BZ10" s="1"/>
      <c r="CA10" s="10">
        <f>_xll.PIAdvCalcDat("\\CEDPI\SEMPRA_MSR1:EDCINV"&amp;CA$2&amp;""&amp;CA$3&amp;"DAYKWH.UNIT1@NET1",Overall!$A$10,Overall!$B$10,"1d","total","time-weighted",0,1,0,"")</f>
        <v>1910.6367310595292</v>
      </c>
      <c r="CB10" s="11">
        <f>_xll.PIAdvCalcDat("\\CEDPI\SEMPRA_MSR1:EDCINV"&amp;CA$2&amp;""&amp;CB$3&amp;"DAYKWH.UNIT1@NET1",Overall!$A$10,Overall!$B$10,"1d","total","time-weighted",0,1,0,"")</f>
        <v>1862.197430033897</v>
      </c>
      <c r="CC10" s="11">
        <f>_xll.PIAdvCalcDat("\\CEDPI\SEMPRA_MSR1:EDCINV"&amp;CA$2&amp;""&amp;CC$3&amp;"DAYKWH.UNIT1@NET1",Overall!$A$10,Overall!$B$10,"1d","total","time-weighted",0,1,0,"")</f>
        <v>1791.5378769134115</v>
      </c>
      <c r="CD10" s="12">
        <f>_xll.PIAdvCalcDat("\\CEDPI\SEMPRA_MSR1:EDCINV"&amp;CA$2&amp;""&amp;CD$3&amp;"DAYKWH.UNIT1@NET1",Overall!$A$10,Overall!$B$10,"1d","total","time-weighted",0,1,0,"")</f>
        <v>1888.6461941120876</v>
      </c>
      <c r="CE10" s="1"/>
      <c r="CF10" s="10">
        <f>_xll.PIAdvCalcDat("\\CEDPI\SEMPRA_MSR1:EDCINV"&amp;CF$2&amp;""&amp;CF$3&amp;"DAYKWH.UNIT1@NET1",Overall!$A$10,Overall!$B$10,"1d","total","time-weighted",0,1,0,"")</f>
        <v>2010.0601407800539</v>
      </c>
      <c r="CG10" s="11">
        <f>_xll.PIAdvCalcDat("\\CEDPI\SEMPRA_MSR1:EDCINV"&amp;CF$2&amp;""&amp;CG$3&amp;"DAYKWH.UNIT1@NET1",Overall!$A$10,Overall!$B$10,"1d","total","time-weighted",0,1,0,"")</f>
        <v>1942.3487223456596</v>
      </c>
      <c r="CH10" s="11">
        <f>_xll.PIAdvCalcDat("\\CEDPI\SEMPRA_MSR1:EDCINV"&amp;CF$2&amp;""&amp;CH$3&amp;"DAYKWH.UNIT1@NET1",Overall!$A$10,Overall!$B$10,"1d","total","time-weighted",0,1,0,"")</f>
        <v>1891.3459120520845</v>
      </c>
      <c r="CI10" s="12">
        <f>_xll.PIAdvCalcDat("\\CEDPI\SEMPRA_MSR1:EDCINV"&amp;CF$2&amp;""&amp;CI$3&amp;"DAYKWH.UNIT1@NET1",Overall!$A$10,Overall!$B$10,"1d","total","time-weighted",0,1,0,"")</f>
        <v>1911.9805710926921</v>
      </c>
      <c r="CJ10" s="1"/>
      <c r="CK10" s="10">
        <f>_xll.PIAdvCalcDat("\\CEDPI\SEMPRA_MSR1:EDCINV"&amp;CK$2&amp;""&amp;CK$3&amp;"DAYKWH.UNIT1@NET1",Overall!$A$10,Overall!$B$10,"1d","total","time-weighted",0,1,0,"")</f>
        <v>2035.0852043792884</v>
      </c>
      <c r="CL10" s="11">
        <f>_xll.PIAdvCalcDat("\\CEDPI\SEMPRA_MSR1:EDCINV"&amp;CK$2&amp;""&amp;CL$3&amp;"DAYKWH.UNIT1@NET1",Overall!$A$10,Overall!$B$10,"1d","total","time-weighted",0,1,0,"")</f>
        <v>1932.6140843898295</v>
      </c>
      <c r="CM10" s="11">
        <f>_xll.PIAdvCalcDat("\\CEDPI\SEMPRA_MSR1:EDCINV"&amp;CK$2&amp;""&amp;CM$3&amp;"DAYKWH.UNIT1@NET1",Overall!$A$10,Overall!$B$10,"1d","total","time-weighted",0,1,0,"")</f>
        <v>1879.3021069018264</v>
      </c>
      <c r="CN10" s="12">
        <f>_xll.PIAdvCalcDat("\\CEDPI\SEMPRA_MSR1:EDCINV"&amp;CK$2&amp;""&amp;CN$3&amp;"DAYKWH.UNIT1@NET1",Overall!$A$10,Overall!$B$10,"1d","total","time-weighted",0,1,0,"")</f>
        <v>2020.5866426635657</v>
      </c>
      <c r="CO10" s="1"/>
      <c r="CP10" s="10">
        <f>_xll.PIAdvCalcDat("\\CEDPI\SEMPRA_MSR1:EDCINV"&amp;CP$2&amp;""&amp;CP$3&amp;"DAYKWH.UNIT1@NET1",Overall!$A$10,Overall!$B$10,"1d","total","time-weighted",0,1,0,"")</f>
        <v>2039.1898050276859</v>
      </c>
      <c r="CQ10" s="11">
        <f>_xll.PIAdvCalcDat("\\CEDPI\SEMPRA_MSR1:EDCINV"&amp;CP$2&amp;""&amp;CQ$3&amp;"DAYKWH.UNIT1@NET1",Overall!$A$10,Overall!$B$10,"1d","total","time-weighted",0,1,0,"")</f>
        <v>1942.9634652643592</v>
      </c>
      <c r="CR10" s="11">
        <f>_xll.PIAdvCalcDat("\\CEDPI\SEMPRA_MSR1:EDCINV"&amp;CP$2&amp;""&amp;CR$3&amp;"DAYKWH.UNIT1@NET1",Overall!$A$10,Overall!$B$10,"1d","total","time-weighted",0,1,0,"")</f>
        <v>1879.6618091185239</v>
      </c>
      <c r="CS10" s="12">
        <f>_xll.PIAdvCalcDat("\\CEDPI\SEMPRA_MSR1:EDCINV"&amp;CP$2&amp;""&amp;CS$3&amp;"DAYKWH.UNIT1@NET1",Overall!$A$10,Overall!$B$10,"1d","total","time-weighted",0,1,0,"")</f>
        <v>2004.678448150434</v>
      </c>
      <c r="CT10" s="1"/>
      <c r="CU10" s="10">
        <f>_xll.PIAdvCalcDat("\\CEDPI\SEMPRA_MSR1:EDCINV"&amp;CU$2&amp;""&amp;CU$3&amp;"DAYKWH.UNIT1@NET1",Overall!$A$10,Overall!$B$10,"1d","total","time-weighted",0,1,0,"")</f>
        <v>1976.504843670283</v>
      </c>
      <c r="CV10" s="11">
        <f>_xll.PIAdvCalcDat("\\CEDPI\SEMPRA_MSR1:EDCINV"&amp;CU$2&amp;""&amp;CV$3&amp;"DAYKWH.UNIT1@NET1",Overall!$A$10,Overall!$B$10,"1d","total","time-weighted",0,1,0,"")</f>
        <v>1863.7748223397246</v>
      </c>
      <c r="CW10" s="11">
        <f>_xll.PIAdvCalcDat("\\CEDPI\SEMPRA_MSR1:EDCINV"&amp;CU$2&amp;""&amp;CW$3&amp;"DAYKWH.UNIT1@NET1",Overall!$A$10,Overall!$B$10,"1d","total","time-weighted",0,1,0,"")</f>
        <v>1832.2444150282897</v>
      </c>
      <c r="CX10" s="12">
        <f>_xll.PIAdvCalcDat("\\CEDPI\SEMPRA_MSR1:EDCINV"&amp;CU$2&amp;""&amp;CX$3&amp;"DAYKWH.UNIT1@NET1",Overall!$A$10,Overall!$B$10,"1d","total","time-weighted",0,1,0,"")</f>
        <v>1999.9734352186999</v>
      </c>
      <c r="CY10" s="1"/>
      <c r="CZ10" s="10">
        <f>_xll.PIAdvCalcDat("\\CEDPI\SEMPRA_MSR1:EDCINV"&amp;CZ$2&amp;""&amp;CZ$3&amp;"DAYKWH.UNIT1@NET1",Overall!$A$10,Overall!$B$10,"1d","total","time-weighted",0,1,0,"")</f>
        <v>1956.7987063997439</v>
      </c>
      <c r="DA10" s="11">
        <f>_xll.PIAdvCalcDat("\\CEDPI\SEMPRA_MSR1:EDCINV"&amp;CZ$2&amp;""&amp;DA$3&amp;"DAYKWH.UNIT1@NET1",Overall!$A$10,Overall!$B$10,"1d","total","time-weighted",0,1,0,"")</f>
        <v>1979.1354079962859</v>
      </c>
      <c r="DB10" s="11">
        <f>_xll.PIAdvCalcDat("\\CEDPI\SEMPRA_MSR1:EDCINV"&amp;CZ$2&amp;""&amp;DB$3&amp;"DAYKWH.UNIT1@NET1",Overall!$A$10,Overall!$B$10,"1d","total","time-weighted",0,1,0,"")</f>
        <v>1917.8158738413063</v>
      </c>
      <c r="DC10" s="12">
        <f>_xll.PIAdvCalcDat("\\CEDPI\SEMPRA_MSR1:EDCINV"&amp;CZ$2&amp;""&amp;DC$3&amp;"DAYKWH.UNIT1@NET1",Overall!$A$10,Overall!$B$10,"1d","total","time-weighted",0,1,0,"")</f>
        <v>2069.015287419129</v>
      </c>
      <c r="DD10" s="1"/>
      <c r="DE10" s="10">
        <f>_xll.PIAdvCalcDat("\\CEDPI\SEMPRA_MSR1:EDCINV"&amp;DE$2&amp;""&amp;DE$3&amp;"DAYKWH.UNIT1@NET1",Overall!$A$10,Overall!$B$10,"1d","total","time-weighted",0,1,0,"")</f>
        <v>2028.190195241672</v>
      </c>
      <c r="DF10" s="11">
        <f>_xll.PIAdvCalcDat("\\CEDPI\SEMPRA_MSR1:EDCINV"&amp;DE$2&amp;""&amp;DF$3&amp;"DAYKWH.UNIT1@NET1",Overall!$A$10,Overall!$B$10,"1d","total","time-weighted",0,1,0,"")</f>
        <v>1914.5558290809379</v>
      </c>
      <c r="DG10" s="11">
        <f>_xll.PIAdvCalcDat("\\CEDPI\SEMPRA_MSR1:EDCINV"&amp;DE$2&amp;""&amp;DG$3&amp;"DAYKWH.UNIT1@NET1",Overall!$A$10,Overall!$B$10,"1d","total","time-weighted",0,1,0,"")</f>
        <v>1791.1902105654631</v>
      </c>
      <c r="DH10" s="12">
        <f>_xll.PIAdvCalcDat("\\CEDPI\SEMPRA_MSR1:EDCINV"&amp;DE$2&amp;""&amp;DH$3&amp;"DAYKWH.UNIT1@NET1",Overall!$A$10,Overall!$B$10,"1d","total","time-weighted",0,1,0,"")</f>
        <v>1949.6390959841333</v>
      </c>
      <c r="DI10" s="1"/>
      <c r="DJ10" s="10">
        <f>_xll.PIAdvCalcDat("\\CEDPI\SEMPRA_MSR1:EDCINV"&amp;DJ$2&amp;""&amp;DJ$3&amp;"DAYKWH.UNIT1@NET1",Overall!$A$10,Overall!$B$10,"1d","total","time-weighted",0,1,0,"")</f>
        <v>2043.6978246606982</v>
      </c>
      <c r="DK10" s="11">
        <f>_xll.PIAdvCalcDat("\\CEDPI\SEMPRA_MSR1:EDCINV"&amp;DJ$2&amp;""&amp;DK$3&amp;"DAYKWH.UNIT1@NET1",Overall!$A$10,Overall!$B$10,"1d","total","time-weighted",0,1,0,"")</f>
        <v>1966.358783780393</v>
      </c>
      <c r="DL10" s="11" t="str">
        <f>_xll.PIAdvCalcDat("\\CEDPI\SEMPRA_MSR1:EDCINV"&amp;DJ$2&amp;""&amp;DL$3&amp;"DAYKWH.UNIT1@NET1",Overall!$A$10,Overall!$B$10,"1d","total","time-weighted",0,1,0,"")</f>
        <v>Tag not found</v>
      </c>
      <c r="DM10" s="12">
        <f>_xll.PIAdvCalcDat("\\CEDPI\SEMPRA_MSR1:EDCINV"&amp;DJ$2&amp;""&amp;DM$3&amp;"DAYKWH.UNIT1@NET1",Overall!$A$10,Overall!$B$10,"1d","total","time-weighted",0,1,0,"")</f>
        <v>1986.3304218480691</v>
      </c>
      <c r="DN10" s="1"/>
      <c r="DO10" s="10">
        <f>_xll.PIAdvCalcDat("\\CEDPI\SEMPRA_MSR1:EDCINV"&amp;DO$2&amp;""&amp;DO$3&amp;"DAYKWH.UNIT1@NET1",Overall!$A$10,Overall!$B$10,"1d","total","time-weighted",0,1,0,"")</f>
        <v>2010.0723635824024</v>
      </c>
      <c r="DP10" s="11">
        <f>_xll.PIAdvCalcDat("\\CEDPI\SEMPRA_MSR1:EDCINV"&amp;DO$2&amp;""&amp;DP$3&amp;"DAYKWH.UNIT1@NET1",Overall!$A$10,Overall!$B$10,"1d","total","time-weighted",0,1,0,"")</f>
        <v>1961.8117117918687</v>
      </c>
      <c r="DQ10" s="11">
        <f>_xll.PIAdvCalcDat("\\CEDPI\SEMPRA_MSR1:EDCINV"&amp;DO$2&amp;""&amp;DQ$3&amp;"DAYKWH.UNIT1@NET1",Overall!$A$10,Overall!$B$10,"1d","total","time-weighted",0,1,0,"")</f>
        <v>1926.7043017242993</v>
      </c>
      <c r="DR10" s="12">
        <f>_xll.PIAdvCalcDat("\\CEDPI\SEMPRA_MSR1:EDCINV"&amp;DO$2&amp;""&amp;DR$3&amp;"DAYKWH.UNIT1@NET1",Overall!$A$10,Overall!$B$10,"1d","total","time-weighted",0,1,0,"")</f>
        <v>1872.8956440552897</v>
      </c>
      <c r="DS10" s="1"/>
      <c r="DT10" s="10">
        <f>_xll.PIAdvCalcDat("\\CEDPI\SEMPRA_MSR1:EDCINV"&amp;DT$2&amp;""&amp;DT$3&amp;"DAYKWH.UNIT1@NET1",Overall!$A$10,Overall!$B$10,"1d","total","time-weighted",0,1,0,"")</f>
        <v>1894.2240550054341</v>
      </c>
      <c r="DU10" s="11">
        <f>_xll.PIAdvCalcDat("\\CEDPI\SEMPRA_MSR1:EDCINV"&amp;DT$2&amp;""&amp;DU$3&amp;"DAYKWH.UNIT1@NET1",Overall!$A$10,Overall!$B$10,"1d","total","time-weighted",0,1,0,"")</f>
        <v>1946.0458971931168</v>
      </c>
      <c r="DV10" s="11">
        <f>_xll.PIAdvCalcDat("\\CEDPI\SEMPRA_MSR1:EDCINV"&amp;DT$2&amp;""&amp;DV$3&amp;"DAYKWH.UNIT1@NET1",Overall!$A$10,Overall!$B$10,"1d","total","time-weighted",0,1,0,"")</f>
        <v>1909.2922329643679</v>
      </c>
      <c r="DW10" s="12">
        <f>_xll.PIAdvCalcDat("\\CEDPI\SEMPRA_MSR1:EDCINV"&amp;DT$2&amp;""&amp;DW$3&amp;"DAYKWH.UNIT1@NET1",Overall!$A$10,Overall!$B$10,"1d","total","time-weighted",0,1,0,"")</f>
        <v>1979.3218819194783</v>
      </c>
      <c r="DX10" s="1"/>
      <c r="DY10" s="10">
        <f>_xll.PIAdvCalcDat("\\CEDPI\SEMPRA_MSR1:EDCINV"&amp;DY$2&amp;""&amp;DY$3&amp;"DAYKWH.UNIT1@NET1",Overall!$A$10,Overall!$B$10,"1d","total","time-weighted",0,1,0,"")</f>
        <v>1922.885668575605</v>
      </c>
      <c r="DZ10" s="11">
        <f>_xll.PIAdvCalcDat("\\CEDPI\SEMPRA_MSR1:EDCINV"&amp;DY$2&amp;""&amp;DZ$3&amp;"DAYKWH.UNIT1@NET1",Overall!$A$10,Overall!$B$10,"1d","total","time-weighted",0,1,0,"")</f>
        <v>1906.3918013181985</v>
      </c>
      <c r="EA10" s="11">
        <f>_xll.PIAdvCalcDat("\\CEDPI\SEMPRA_MSR1:EDCINV"&amp;DY$2&amp;""&amp;EA$3&amp;"DAYKWH.UNIT1@NET1",Overall!$A$10,Overall!$B$10,"1d","total","time-weighted",0,1,0,"")</f>
        <v>1872.1376218263642</v>
      </c>
      <c r="EB10" s="12">
        <f>_xll.PIAdvCalcDat("\\CEDPI\SEMPRA_MSR1:EDCINV"&amp;DY$2&amp;""&amp;EB$3&amp;"DAYKWH.UNIT1@NET1",Overall!$A$10,Overall!$B$10,"1d","total","time-weighted",0,1,0,"")</f>
        <v>1911.3366012468302</v>
      </c>
      <c r="EC10" s="1"/>
      <c r="ED10" s="10">
        <f>_xll.PIAdvCalcDat("\\CEDPI\SEMPRA_MSR1:EDCINV"&amp;ED$2&amp;""&amp;ED$3&amp;"DAYKWH.UNIT1@NET1",Overall!$A$10,Overall!$B$10,"1d","total","time-weighted",0,1,0,"")</f>
        <v>2051.2302578023905</v>
      </c>
      <c r="EE10" s="11">
        <f>_xll.PIAdvCalcDat("\\CEDPI\SEMPRA_MSR1:EDCINV"&amp;ED$2&amp;""&amp;EE$3&amp;"DAYKWH.UNIT1@NET1",Overall!$A$10,Overall!$B$10,"1d","total","time-weighted",0,1,0,"")</f>
        <v>2037.2343889807289</v>
      </c>
      <c r="EF10" s="11">
        <f>_xll.PIAdvCalcDat("\\CEDPI\SEMPRA_MSR1:EDCINV"&amp;ED$2&amp;""&amp;EF$3&amp;"DAYKWH.UNIT1@NET1",Overall!$A$10,Overall!$B$10,"1d","total","time-weighted",0,1,0,"")</f>
        <v>1992.2862957429361</v>
      </c>
      <c r="EG10" s="12">
        <f>_xll.PIAdvCalcDat("\\CEDPI\SEMPRA_MSR1:EDCINV"&amp;ED$2&amp;""&amp;EG$3&amp;"DAYKWH.UNIT1@NET1",Overall!$A$10,Overall!$B$10,"1d","total","time-weighted",0,1,0,"")</f>
        <v>1952.1798391751399</v>
      </c>
      <c r="EH10" s="1"/>
      <c r="EI10" s="10">
        <f>_xll.PIAdvCalcDat("\\CEDPI\SEMPRA_MSR1:EDCINV"&amp;EI$2&amp;""&amp;EI$3&amp;"DAYKWH.UNIT1@NET1",Overall!$A$10,Overall!$B$10,"1d","total","time-weighted",0,1,0,"")</f>
        <v>1996.933593642982</v>
      </c>
      <c r="EJ10" s="11">
        <f>_xll.PIAdvCalcDat("\\CEDPI\SEMPRA_MSR1:EDCINV"&amp;EI$2&amp;""&amp;EJ$3&amp;"DAYKWH.UNIT1@NET1",Overall!$A$10,Overall!$B$10,"1d","total","time-weighted",0,1,0,"")</f>
        <v>1824.8698076732758</v>
      </c>
      <c r="EK10" s="11">
        <f>_xll.PIAdvCalcDat("\\CEDPI\SEMPRA_MSR1:EDCINV"&amp;EI$2&amp;""&amp;EK$3&amp;"DAYKWH.UNIT1@NET1",Overall!$A$10,Overall!$B$10,"1d","total","time-weighted",0,1,0,"")</f>
        <v>1887.4394698376238</v>
      </c>
      <c r="EL10" s="12">
        <f>_xll.PIAdvCalcDat("\\CEDPI\SEMPRA_MSR1:EDCINV"&amp;EI$2&amp;""&amp;EL$3&amp;"DAYKWH.UNIT1@NET1",Overall!$A$10,Overall!$B$10,"1d","total","time-weighted",0,1,0,"")</f>
        <v>1939.797786625114</v>
      </c>
      <c r="EM10" s="1"/>
      <c r="EN10" s="10">
        <f>_xll.PIAdvCalcDat("\\CEDPI\SEMPRA_MSR1:EDCINV"&amp;EN$2&amp;""&amp;EN$3&amp;"DAYKWH.UNIT1@NET1",Overall!$A$10,Overall!$B$10,"1d","total","time-weighted",0,1,0,"")</f>
        <v>2050.6597153205184</v>
      </c>
      <c r="EO10" s="11">
        <f>_xll.PIAdvCalcDat("\\CEDPI\SEMPRA_MSR1:EDCINV"&amp;EN$2&amp;""&amp;EO$3&amp;"DAYKWH.UNIT1@NET1",Overall!$A$10,Overall!$B$10,"1d","total","time-weighted",0,1,0,"")</f>
        <v>1985.2956161632956</v>
      </c>
      <c r="EP10" s="11">
        <f>_xll.PIAdvCalcDat("\\CEDPI\SEMPRA_MSR1:EDCINV"&amp;EN$2&amp;""&amp;EP$3&amp;"DAYKWH.UNIT1@NET1",Overall!$A$10,Overall!$B$10,"1d","total","time-weighted",0,1,0,"")</f>
        <v>1950.9210839330365</v>
      </c>
      <c r="EQ10" s="12">
        <f>_xll.PIAdvCalcDat("\\CEDPI\SEMPRA_MSR1:EDCINV"&amp;EN$2&amp;""&amp;EQ$3&amp;"DAYKWH.UNIT1@NET1",Overall!$A$10,Overall!$B$10,"1d","total","time-weighted",0,1,0,"")</f>
        <v>2058.6964964239687</v>
      </c>
      <c r="ER10" s="1"/>
      <c r="ES10" s="10">
        <f>_xll.PIAdvCalcDat("\\CEDPI\SEMPRA_MSR1:EDCINV"&amp;ES$2&amp;""&amp;ES$3&amp;"DAYKWH.UNIT1@NET1",Overall!$A$10,Overall!$B$10,"1d","total","time-weighted",0,1,0,"")</f>
        <v>2045.9398339459658</v>
      </c>
      <c r="ET10" s="11">
        <f>_xll.PIAdvCalcDat("\\CEDPI\SEMPRA_MSR1:EDCINV"&amp;ES$2&amp;""&amp;ET$3&amp;"DAYKWH.UNIT1@NET1",Overall!$A$10,Overall!$B$10,"1d","total","time-weighted",0,1,0,"")</f>
        <v>1949.4757947328676</v>
      </c>
      <c r="EU10" s="11">
        <f>_xll.PIAdvCalcDat("\\CEDPI\SEMPRA_MSR1:EDCINV"&amp;ES$2&amp;""&amp;EU$3&amp;"DAYKWH.UNIT1@NET1",Overall!$A$10,Overall!$B$10,"1d","total","time-weighted",0,1,0,"")</f>
        <v>1958.0391330973989</v>
      </c>
      <c r="EV10" s="12">
        <f>_xll.PIAdvCalcDat("\\CEDPI\SEMPRA_MSR1:EDCINV"&amp;ES$2&amp;""&amp;EV$3&amp;"DAYKWH.UNIT1@NET1",Overall!$A$10,Overall!$B$10,"1d","total","time-weighted",0,1,0,"")</f>
        <v>1997.8856128584373</v>
      </c>
      <c r="EW10" s="1"/>
      <c r="EX10" s="10">
        <f>_xll.PIAdvCalcDat("\\CEDPI\SEMPRA_MSR1:EDCINV"&amp;EX$2&amp;""&amp;EX$3&amp;"DAYKWH.UNIT1@NET1",Overall!$A$10,Overall!$B$10,"1d","total","time-weighted",0,1,0,"")</f>
        <v>1918.4138222615704</v>
      </c>
      <c r="EY10" s="11">
        <f>_xll.PIAdvCalcDat("\\CEDPI\SEMPRA_MSR1:EDCINV"&amp;EX$2&amp;""&amp;EY$3&amp;"DAYKWH.UNIT1@NET1",Overall!$A$10,Overall!$B$10,"1d","total","time-weighted",0,1,0,"")</f>
        <v>1855.2029769596479</v>
      </c>
      <c r="EZ10" s="11">
        <f>_xll.PIAdvCalcDat("\\CEDPI\SEMPRA_MSR1:EDCINV"&amp;EX$2&amp;""&amp;EZ$3&amp;"DAYKWH.UNIT1@NET1",Overall!$A$10,Overall!$B$10,"1d","total","time-weighted",0,1,0,"")</f>
        <v>1875.1453727130286</v>
      </c>
      <c r="FA10" s="12">
        <f>_xll.PIAdvCalcDat("\\CEDPI\SEMPRA_MSR1:EDCINV"&amp;EX$2&amp;""&amp;FA$3&amp;"DAYKWH.UNIT1@NET1",Overall!$A$10,Overall!$B$10,"1d","total","time-weighted",0,1,0,"")</f>
        <v>1918.0465194489886</v>
      </c>
      <c r="FB10" s="1"/>
      <c r="FC10" s="10">
        <f>_xll.PIAdvCalcDat("\\CEDPI\SEMPRA_MSR1:EDCINV"&amp;FC$2&amp;""&amp;FC$3&amp;"DAYKWH.UNIT1@NET1",Overall!$A$10,Overall!$B$10,"1d","total","time-weighted",0,1,0,"")</f>
        <v>2005.9712642215745</v>
      </c>
      <c r="FD10" s="11">
        <f>_xll.PIAdvCalcDat("\\CEDPI\SEMPRA_MSR1:EDCINV"&amp;FC$2&amp;""&amp;FD$3&amp;"DAYKWH.UNIT1@NET1",Overall!$A$10,Overall!$B$10,"1d","total","time-weighted",0,1,0,"")</f>
        <v>1920.7215077925632</v>
      </c>
      <c r="FE10" s="11">
        <f>_xll.PIAdvCalcDat("\\CEDPI\SEMPRA_MSR1:EDCINV"&amp;FC$2&amp;""&amp;FE$3&amp;"DAYKWH.UNIT1@NET1",Overall!$A$10,Overall!$B$10,"1d","total","time-weighted",0,1,0,"")</f>
        <v>1905.1581924874815</v>
      </c>
      <c r="FF10" s="12">
        <f>_xll.PIAdvCalcDat("\\CEDPI\SEMPRA_MSR1:EDCINV"&amp;FC$2&amp;""&amp;FF$3&amp;"DAYKWH.UNIT1@NET1",Overall!$A$10,Overall!$B$10,"1d","total","time-weighted",0,1,0,"")</f>
        <v>1962.8574320271691</v>
      </c>
      <c r="FG10" s="1"/>
      <c r="FH10" s="10">
        <f>_xll.PIAdvCalcDat("\\CEDPI\SEMPRA_MSR1:EDCINV"&amp;FH$2&amp;""&amp;FH$3&amp;"DAYKWH.UNIT1@NET1",Overall!$A$10,Overall!$B$10,"1d","total","time-weighted",0,1,0,"")</f>
        <v>1943.0104094055512</v>
      </c>
      <c r="FI10" s="11">
        <f>_xll.PIAdvCalcDat("\\CEDPI\SEMPRA_MSR1:EDCINV"&amp;FH$2&amp;""&amp;FI$3&amp;"DAYKWH.UNIT1@NET1",Overall!$A$10,Overall!$B$10,"1d","total","time-weighted",0,1,0,"")</f>
        <v>1877.6380561035419</v>
      </c>
      <c r="FJ10" s="11">
        <f>_xll.PIAdvCalcDat("\\CEDPI\SEMPRA_MSR1:EDCINV"&amp;FH$2&amp;""&amp;FJ$3&amp;"DAYKWH.UNIT1@NET1",Overall!$A$10,Overall!$B$10,"1d","total","time-weighted",0,1,0,"")</f>
        <v>1899.3946506831026</v>
      </c>
      <c r="FK10" s="12">
        <f>_xll.PIAdvCalcDat("\\CEDPI\SEMPRA_MSR1:EDCINV"&amp;FH$2&amp;""&amp;FK$3&amp;"DAYKWH.UNIT1@NET1",Overall!$A$10,Overall!$B$10,"1d","total","time-weighted",0,1,0,"")</f>
        <v>1869.7748833518078</v>
      </c>
      <c r="FL10" s="1"/>
      <c r="FM10" s="10">
        <f>_xll.PIAdvCalcDat("\\CEDPI\SEMPRA_MSR1:EDCINV"&amp;FM$2&amp;""&amp;FM$3&amp;"DAYKWH.UNIT1@NET1",Overall!$A$10,Overall!$B$10,"1d","total","time-weighted",0,1,0,"")</f>
        <v>1997.018376160838</v>
      </c>
      <c r="FN10" s="11">
        <f>_xll.PIAdvCalcDat("\\CEDPI\SEMPRA_MSR1:EDCINV"&amp;FM$2&amp;""&amp;FN$3&amp;"DAYKWH.UNIT1@NET1",Overall!$A$10,Overall!$B$10,"1d","total","time-weighted",0,1,0,"")</f>
        <v>1354.8719891406288</v>
      </c>
      <c r="FO10" s="11">
        <f>_xll.PIAdvCalcDat("\\CEDPI\SEMPRA_MSR1:EDCINV"&amp;FM$2&amp;""&amp;FO$3&amp;"DAYKWH.UNIT1@NET1",Overall!$A$10,Overall!$B$10,"1d","total","time-weighted",0,1,0,"")</f>
        <v>1784.4684096027083</v>
      </c>
      <c r="FP10" s="12">
        <f>_xll.PIAdvCalcDat("\\CEDPI\SEMPRA_MSR1:EDCINV"&amp;FM$2&amp;""&amp;FP$3&amp;"DAYKWH.UNIT1@NET1",Overall!$A$10,Overall!$B$10,"1d","total","time-weighted",0,1,0,"")</f>
        <v>1691.5160211113648</v>
      </c>
      <c r="FQ10" s="1"/>
      <c r="FR10" s="10">
        <f>_xll.PIAdvCalcDat("\\CEDPI\SEMPRA_MSR1:EDCINV"&amp;FR$2&amp;""&amp;FR$3&amp;"DAYKWH.UNIT1@NET1",Overall!$A$10,Overall!$B$10,"1d","total","time-weighted",0,1,0,"")</f>
        <v>1980.5113179309417</v>
      </c>
      <c r="FS10" s="11">
        <f>_xll.PIAdvCalcDat("\\CEDPI\SEMPRA_MSR1:EDCINV"&amp;FR$2&amp;""&amp;FS$3&amp;"DAYKWH.UNIT1@NET1",Overall!$A$10,Overall!$B$10,"1d","total","time-weighted",0,1,0,"")</f>
        <v>1938.1453516006386</v>
      </c>
      <c r="FT10" s="11">
        <f>_xll.PIAdvCalcDat("\\CEDPI\SEMPRA_MSR1:EDCINV"&amp;FR$2&amp;""&amp;FT$3&amp;"DAYKWH.UNIT1@NET1",Overall!$A$10,Overall!$B$10,"1d","total","time-weighted",0,1,0,"")</f>
        <v>1942.0090686309393</v>
      </c>
      <c r="FU10" s="12">
        <f>_xll.PIAdvCalcDat("\\CEDPI\SEMPRA_MSR1:EDCINV"&amp;FR$2&amp;""&amp;FU$3&amp;"DAYKWH.UNIT1@NET1",Overall!$A$10,Overall!$B$10,"1d","total","time-weighted",0,1,0,"")</f>
        <v>2023.264827372943</v>
      </c>
      <c r="FV10" s="1"/>
      <c r="FW10" s="10">
        <f>_xll.PIAdvCalcDat("\\CEDPI\SEMPRA_MSR1:EDCINV"&amp;FW$2&amp;""&amp;FW$3&amp;"DAYKWH.UNIT1@NET1",Overall!$A$10,Overall!$B$10,"1d","total","time-weighted",0,1,0,"")</f>
        <v>1977.2392934872114</v>
      </c>
      <c r="FX10" s="11">
        <f>_xll.PIAdvCalcDat("\\CEDPI\SEMPRA_MSR1:EDCINV"&amp;FW$2&amp;""&amp;FX$3&amp;"DAYKWH.UNIT1@NET1",Overall!$A$10,Overall!$B$10,"1d","total","time-weighted",0,1,0,"")</f>
        <v>1912.4931578230303</v>
      </c>
      <c r="FY10" s="11">
        <f>_xll.PIAdvCalcDat("\\CEDPI\SEMPRA_MSR1:EDCINV"&amp;FW$2&amp;""&amp;FY$3&amp;"DAYKWH.UNIT1@NET1",Overall!$A$10,Overall!$B$10,"1d","total","time-weighted",0,1,0,"")</f>
        <v>1830.8774775844206</v>
      </c>
      <c r="FZ10" s="12">
        <f>_xll.PIAdvCalcDat("\\CEDPI\SEMPRA_MSR1:EDCINV"&amp;FW$2&amp;""&amp;FZ$3&amp;"DAYKWH.UNIT1@NET1",Overall!$A$10,Overall!$B$10,"1d","total","time-weighted",0,1,0,"")</f>
        <v>1745.8054186775385</v>
      </c>
      <c r="GA10" s="1"/>
      <c r="GB10" s="10">
        <f>_xll.PIAdvCalcDat("\\CEDPI\SEMPRA_MSR1:EDCINV"&amp;GB$2&amp;""&amp;GB$3&amp;"DAYKWH.UNIT1@NET1",Overall!$A$10,Overall!$B$10,"1d","total","time-weighted",0,1,0,"")</f>
        <v>1993.3714577857684</v>
      </c>
      <c r="GC10" s="11">
        <f>_xll.PIAdvCalcDat("\\CEDPI\SEMPRA_MSR1:EDCINV"&amp;GB$2&amp;""&amp;GC$3&amp;"DAYKWH.UNIT1@NET1",Overall!$A$10,Overall!$B$10,"1d","total","time-weighted",0,1,0,"")</f>
        <v>1875.0513007721281</v>
      </c>
      <c r="GD10" s="11">
        <f>_xll.PIAdvCalcDat("\\CEDPI\SEMPRA_MSR1:EDCINV"&amp;GB$2&amp;""&amp;GD$3&amp;"DAYKWH.UNIT1@NET1",Overall!$A$10,Overall!$B$10,"1d","total","time-weighted",0,1,0,"")</f>
        <v>1973.5451525885794</v>
      </c>
      <c r="GE10" s="12">
        <f>_xll.PIAdvCalcDat("\\CEDPI\SEMPRA_MSR1:EDCINV"&amp;GB$2&amp;""&amp;GE$3&amp;"DAYKWH.UNIT1@NET1",Overall!$A$10,Overall!$B$10,"1d","total","time-weighted",0,1,0,"")</f>
        <v>1948.3510271272978</v>
      </c>
      <c r="GF10" s="1"/>
      <c r="GG10" s="10">
        <f>_xll.PIAdvCalcDat("\\CEDPI\SEMPRA_MSR1:EDCINV"&amp;GG$2&amp;""&amp;GG$3&amp;"DAYKWH.UNIT1@NET1",Overall!$A$10,Overall!$B$10,"1d","total","time-weighted",0,1,0,"")</f>
        <v>1905.2908731802936</v>
      </c>
      <c r="GH10" s="11">
        <f>_xll.PIAdvCalcDat("\\CEDPI\SEMPRA_MSR1:EDCINV"&amp;GG$2&amp;""&amp;GH$3&amp;"DAYKWH.UNIT1@NET1",Overall!$A$10,Overall!$B$10,"1d","total","time-weighted",0,1,0,"")</f>
        <v>1967.8924343087049</v>
      </c>
      <c r="GI10" s="11">
        <f>_xll.PIAdvCalcDat("\\CEDPI\SEMPRA_MSR1:EDCINV"&amp;GG$2&amp;""&amp;GI$3&amp;"DAYKWH.UNIT1@NET1",Overall!$A$10,Overall!$B$10,"1d","total","time-weighted",0,1,0,"")</f>
        <v>1747.4211171129646</v>
      </c>
      <c r="GJ10" s="12">
        <f>_xll.PIAdvCalcDat("\\CEDPI\SEMPRA_MSR1:EDCINV"&amp;GG$2&amp;""&amp;GJ$3&amp;"DAYKWH.UNIT1@NET1",Overall!$A$10,Overall!$B$10,"1d","total","time-weighted",0,1,0,"")</f>
        <v>1646.8579757637945</v>
      </c>
      <c r="GK10" s="1"/>
      <c r="GL10" s="10">
        <f>_xll.PIAdvCalcDat("\\CEDPI\SEMPRA_MSR1:EDCINV"&amp;GL$2&amp;""&amp;GL$3&amp;"DAYKWH.UNIT1@NET1",Overall!$A$10,Overall!$B$10,"1d","total","time-weighted",0,1,0,"")</f>
        <v>1939.1760258454399</v>
      </c>
      <c r="GM10" s="11">
        <f>_xll.PIAdvCalcDat("\\CEDPI\SEMPRA_MSR1:EDCINV"&amp;GL$2&amp;""&amp;GM$3&amp;"DAYKWH.UNIT1@NET1",Overall!$A$10,Overall!$B$10,"1d","total","time-weighted",0,1,0,"")</f>
        <v>1861.4485844076598</v>
      </c>
      <c r="GN10" s="11">
        <f>_xll.PIAdvCalcDat("\\CEDPI\SEMPRA_MSR1:EDCINV"&amp;GL$2&amp;""&amp;GN$3&amp;"DAYKWH.UNIT1@NET1",Overall!$A$10,Overall!$B$10,"1d","total","time-weighted",0,1,0,"")</f>
        <v>1926.9458178991545</v>
      </c>
      <c r="GO10" s="12">
        <f>_xll.PIAdvCalcDat("\\CEDPI\SEMPRA_MSR1:EDCINV"&amp;GL$2&amp;""&amp;GO$3&amp;"DAYKWH.UNIT1@NET1",Overall!$A$10,Overall!$B$10,"1d","total","time-weighted",0,1,0,"")</f>
        <v>1949.7398129746266</v>
      </c>
      <c r="GP10" s="1"/>
      <c r="GQ10" s="10">
        <f>_xll.PIAdvCalcDat("\\CEDPI\SEMPRA_MSR1:EDCINV"&amp;GQ$2&amp;""&amp;GQ$3&amp;"DAYKWH.UNIT1@NET1",Overall!$A$10,Overall!$B$10,"1d","total","time-weighted",0,1,0,"")</f>
        <v>1974.6312892687442</v>
      </c>
      <c r="GR10" s="11">
        <f>_xll.PIAdvCalcDat("\\CEDPI\SEMPRA_MSR1:EDCINV"&amp;GQ$2&amp;""&amp;GR$3&amp;"DAYKWH.UNIT1@NET1",Overall!$A$10,Overall!$B$10,"1d","total","time-weighted",0,1,0,"")</f>
        <v>1951.7464401310506</v>
      </c>
      <c r="GS10" s="11">
        <f>_xll.PIAdvCalcDat("\\CEDPI\SEMPRA_MSR1:EDCINV"&amp;GQ$2&amp;""&amp;GS$3&amp;"DAYKWH.UNIT1@NET1",Overall!$A$10,Overall!$B$10,"1d","total","time-weighted",0,1,0,"")</f>
        <v>1723.2151890322325</v>
      </c>
      <c r="GT10" s="12">
        <f>_xll.PIAdvCalcDat("\\CEDPI\SEMPRA_MSR1:EDCINV"&amp;GQ$2&amp;""&amp;GT$3&amp;"DAYKWH.UNIT1@NET1",Overall!$A$10,Overall!$B$10,"1d","total","time-weighted",0,1,0,"")</f>
        <v>1712.0058955059628</v>
      </c>
      <c r="GU10" s="1"/>
      <c r="GV10" s="10">
        <f>_xll.PIAdvCalcDat("\\CEDPI\SEMPRA_MSR1:EDCINV"&amp;GV$2&amp;""&amp;GV$3&amp;"DAYKWH.UNIT1@NET1",Overall!$A$10,Overall!$B$10,"1d","total","time-weighted",0,1,0,"")</f>
        <v>1957.1281315427786</v>
      </c>
      <c r="GW10" s="11">
        <f>_xll.PIAdvCalcDat("\\CEDPI\SEMPRA_MSR1:EDCINV"&amp;GV$2&amp;""&amp;GW$3&amp;"DAYKWH.UNIT1@NET1",Overall!$A$10,Overall!$B$10,"1d","total","time-weighted",0,1,0,"")</f>
        <v>1967.3825729408798</v>
      </c>
      <c r="GX10" s="11">
        <f>_xll.PIAdvCalcDat("\\CEDPI\SEMPRA_MSR1:EDCINV"&amp;GV$2&amp;""&amp;GX$3&amp;"DAYKWH.UNIT1@NET1",Overall!$A$10,Overall!$B$10,"1d","total","time-weighted",0,1,0,"")</f>
        <v>1889.5101403252966</v>
      </c>
      <c r="GY10" s="12">
        <f>_xll.PIAdvCalcDat("\\CEDPI\SEMPRA_MSR1:EDCINV"&amp;GV$2&amp;""&amp;GY$3&amp;"DAYKWH.UNIT1@NET1",Overall!$A$10,Overall!$B$10,"1d","total","time-weighted",0,1,0,"")</f>
        <v>1907.2866579305544</v>
      </c>
      <c r="GZ10" s="1"/>
      <c r="HA10" s="10">
        <f>_xll.PIAdvCalcDat("\\CEDPI\SEMPRA_MSR1:EDCINV"&amp;HA$2&amp;""&amp;HA$3&amp;"DAYKWH.UNIT1@NET1",Overall!$A$10,Overall!$B$10,"1d","total","time-weighted",0,1,0,"")</f>
        <v>2001.4363692492054</v>
      </c>
      <c r="HB10" s="11">
        <f>_xll.PIAdvCalcDat("\\CEDPI\SEMPRA_MSR1:EDCINV"&amp;HA$2&amp;""&amp;HB$3&amp;"DAYKWH.UNIT1@NET1",Overall!$A$10,Overall!$B$10,"1d","total","time-weighted",0,1,0,"")</f>
        <v>1942.2623048602973</v>
      </c>
      <c r="HC10" s="11">
        <f>_xll.PIAdvCalcDat("\\CEDPI\SEMPRA_MSR1:EDCINV"&amp;HA$2&amp;""&amp;HC$3&amp;"DAYKWH.UNIT1@NET1",Overall!$A$10,Overall!$B$10,"1d","total","time-weighted",0,1,0,"")</f>
        <v>1903.8650400880017</v>
      </c>
      <c r="HD10" s="12">
        <f>_xll.PIAdvCalcDat("\\CEDPI\SEMPRA_MSR1:EDCINV"&amp;HA$2&amp;""&amp;HD$3&amp;"DAYKWH.UNIT1@NET1",Overall!$A$10,Overall!$B$10,"1d","total","time-weighted",0,1,0,"")</f>
        <v>1690.6019065578137</v>
      </c>
      <c r="HE10" s="1"/>
      <c r="HF10" s="10">
        <f>_xll.PIAdvCalcDat("\\CEDPI\SEMPRA_MSR1:EDCINV"&amp;HF$2&amp;""&amp;HF$3&amp;"DAYKWH.UNIT1@NET1",Overall!$A$10,Overall!$B$10,"1d","total","time-weighted",0,1,0,"")</f>
        <v>1885.0295038288805</v>
      </c>
      <c r="HG10" s="11">
        <f>_xll.PIAdvCalcDat("\\CEDPI\SEMPRA_MSR1:EDCINV"&amp;HF$2&amp;""&amp;HG$3&amp;"DAYKWH.UNIT1@NET1",Overall!$A$10,Overall!$B$10,"1d","total","time-weighted",0,1,0,"")</f>
        <v>1899.3020547318952</v>
      </c>
      <c r="HH10" s="11">
        <f>_xll.PIAdvCalcDat("\\CEDPI\SEMPRA_MSR1:EDCINV"&amp;HF$2&amp;""&amp;HH$3&amp;"DAYKWH.UNIT1@NET1",Overall!$A$10,Overall!$B$10,"1d","total","time-weighted",0,1,0,"")</f>
        <v>1862.2110597536982</v>
      </c>
      <c r="HI10" s="12">
        <f>_xll.PIAdvCalcDat("\\CEDPI\SEMPRA_MSR1:EDCINV"&amp;HF$2&amp;""&amp;HI$3&amp;"DAYKWH.UNIT1@NET1",Overall!$A$10,Overall!$B$10,"1d","total","time-weighted",0,1,0,"")</f>
        <v>1993.1581262949112</v>
      </c>
      <c r="HJ10" s="1"/>
      <c r="HK10" s="10">
        <f>_xll.PIAdvCalcDat("\\CEDPI\SEMPRA_MSR1:EDCINV"&amp;HK$2&amp;""&amp;HK$3&amp;"DAYKWH.UNIT1@NET1",Overall!$A$10,Overall!$B$10,"1d","total","time-weighted",0,1,0,"")</f>
        <v>1965.2209741801889</v>
      </c>
      <c r="HL10" s="11">
        <f>_xll.PIAdvCalcDat("\\CEDPI\SEMPRA_MSR1:EDCINV"&amp;HK$2&amp;""&amp;HL$3&amp;"DAYKWH.UNIT1@NET1",Overall!$A$10,Overall!$B$10,"1d","total","time-weighted",0,1,0,"")</f>
        <v>1950.2318516168343</v>
      </c>
      <c r="HM10" s="11">
        <f>_xll.PIAdvCalcDat("\\CEDPI\SEMPRA_MSR1:EDCINV"&amp;HK$2&amp;""&amp;HM$3&amp;"DAYKWH.UNIT1@NET1",Overall!$A$10,Overall!$B$10,"1d","total","time-weighted",0,1,0,"")</f>
        <v>1893.2449878948082</v>
      </c>
      <c r="HN10" s="12">
        <f>_xll.PIAdvCalcDat("\\CEDPI\SEMPRA_MSR1:EDCINV"&amp;HK$2&amp;""&amp;HN$3&amp;"DAYKWH.UNIT1@NET1",Overall!$A$10,Overall!$B$10,"1d","total","time-weighted",0,1,0,"")</f>
        <v>1690.3692636227911</v>
      </c>
      <c r="HO10" s="1"/>
      <c r="HP10" s="10">
        <f>_xll.PIAdvCalcDat("\\CEDPI\SEMPRA_MSR1:EDCINV"&amp;HP$2&amp;""&amp;HP$3&amp;"DAYKWH.UNIT1@NET1",Overall!$A$10,Overall!$B$10,"1d","total","time-weighted",0,1,0,"")</f>
        <v>1952.7848955279676</v>
      </c>
      <c r="HQ10" s="11">
        <f>_xll.PIAdvCalcDat("\\CEDPI\SEMPRA_MSR1:EDCINV"&amp;HP$2&amp;""&amp;HQ$3&amp;"DAYKWH.UNIT1@NET1",Overall!$A$10,Overall!$B$10,"1d","total","time-weighted",0,1,0,"")</f>
        <v>1931.2975459491668</v>
      </c>
      <c r="HR10" s="11">
        <f>_xll.PIAdvCalcDat("\\CEDPI\SEMPRA_MSR1:EDCINV"&amp;HP$2&amp;""&amp;HR$3&amp;"DAYKWH.UNIT1@NET1",Overall!$A$10,Overall!$B$10,"1d","total","time-weighted",0,1,0,"")</f>
        <v>1919.8073238894126</v>
      </c>
      <c r="HS10" s="12">
        <f>_xll.PIAdvCalcDat("\\CEDPI\SEMPRA_MSR1:EDCINV"&amp;HP$2&amp;""&amp;HS$3&amp;"DAYKWH.UNIT1@NET1",Overall!$A$10,Overall!$B$10,"1d","total","time-weighted",0,1,0,"")</f>
        <v>1999.915220006339</v>
      </c>
      <c r="HT10" s="1"/>
      <c r="HU10" s="10">
        <f>_xll.PIAdvCalcDat("\\CEDPI\SEMPRA_MSR1:EDCINV"&amp;HU$2&amp;""&amp;HU$3&amp;"DAYKWH.UNIT1@NET1",Overall!$A$10,Overall!$B$10,"1d","total","time-weighted",0,1,0,"")</f>
        <v>1987.7710870699611</v>
      </c>
      <c r="HV10" s="11">
        <f>_xll.PIAdvCalcDat("\\CEDPI\SEMPRA_MSR1:EDCINV"&amp;HU$2&amp;""&amp;HV$3&amp;"DAYKWH.UNIT1@NET1",Overall!$A$10,Overall!$B$10,"1d","total","time-weighted",0,1,0,"")</f>
        <v>1887.3813740229209</v>
      </c>
      <c r="HW10" s="11">
        <f>_xll.PIAdvCalcDat("\\CEDPI\SEMPRA_MSR1:EDCINV"&amp;HU$2&amp;""&amp;HW$3&amp;"DAYKWH.UNIT1@NET1",Overall!$A$10,Overall!$B$10,"1d","total","time-weighted",0,1,0,"")</f>
        <v>1740.0192070135186</v>
      </c>
      <c r="HX10" s="12">
        <f>_xll.PIAdvCalcDat("\\CEDPI\SEMPRA_MSR1:EDCINV"&amp;HU$2&amp;""&amp;HX$3&amp;"DAYKWH.UNIT1@NET1",Overall!$A$10,Overall!$B$10,"1d","total","time-weighted",0,1,0,"")</f>
        <v>1729.4124789171374</v>
      </c>
      <c r="HY10" s="1"/>
      <c r="HZ10" s="10">
        <f>_xll.PIAdvCalcDat("\\CEDPI\SEMPRA_MSR1:EDCINV"&amp;HZ$2&amp;""&amp;HZ$3&amp;"DAYKWH.UNIT1@NET1",Overall!$A$10,Overall!$B$10,"1d","total","time-weighted",0,1,0,"")</f>
        <v>1972.9738086079251</v>
      </c>
      <c r="IA10" s="11">
        <f>_xll.PIAdvCalcDat("\\CEDPI\SEMPRA_MSR1:EDCINV"&amp;HZ$2&amp;""&amp;IA$3&amp;"DAYKWH.UNIT1@NET1",Overall!$A$10,Overall!$B$10,"1d","total","time-weighted",0,1,0,"")</f>
        <v>1916.2935763293406</v>
      </c>
      <c r="IB10" s="11">
        <f>_xll.PIAdvCalcDat("\\CEDPI\SEMPRA_MSR1:EDCINV"&amp;HZ$2&amp;""&amp;IB$3&amp;"DAYKWH.UNIT1@NET1",Overall!$A$10,Overall!$B$10,"1d","total","time-weighted",0,1,0,"")</f>
        <v>1914.1728895189583</v>
      </c>
      <c r="IC10" s="12">
        <f>_xll.PIAdvCalcDat("\\CEDPI\SEMPRA_MSR1:EDCINV"&amp;HZ$2&amp;""&amp;IC$3&amp;"DAYKWH.UNIT1@NET1",Overall!$A$10,Overall!$B$10,"1d","total","time-weighted",0,1,0,"")</f>
        <v>1997.5920593052751</v>
      </c>
      <c r="ID10" s="1"/>
      <c r="IE10" s="10">
        <f>_xll.PIAdvCalcDat("\\CEDPI\SEMPRA_MSR1:EDCINV"&amp;IE$2&amp;""&amp;IE$3&amp;"DAYKWH.UNIT1@NET1",Overall!$A$10,Overall!$B$10,"1d","total","time-weighted",0,1,0,"")</f>
        <v>1969.6743135901622</v>
      </c>
      <c r="IF10" s="11">
        <f>_xll.PIAdvCalcDat("\\CEDPI\SEMPRA_MSR1:EDCINV"&amp;IE$2&amp;""&amp;IF$3&amp;"DAYKWH.UNIT1@NET1",Overall!$A$10,Overall!$B$10,"1d","total","time-weighted",0,1,0,"")</f>
        <v>1964.8911775647532</v>
      </c>
      <c r="IG10" s="11">
        <f>_xll.PIAdvCalcDat("\\CEDPI\SEMPRA_MSR1:EDCINV"&amp;IE$2&amp;""&amp;IG$3&amp;"DAYKWH.UNIT1@NET1",Overall!$A$10,Overall!$B$10,"1d","total","time-weighted",0,1,0,"")</f>
        <v>1780.7774515562955</v>
      </c>
      <c r="IH10" s="12">
        <f>_xll.PIAdvCalcDat("\\CEDPI\SEMPRA_MSR1:EDCINV"&amp;IE$2&amp;""&amp;IH$3&amp;"DAYKWH.UNIT1@NET1",Overall!$A$10,Overall!$B$10,"1d","total","time-weighted",0,1,0,"")</f>
        <v>1690.5570979540789</v>
      </c>
      <c r="II10" s="1"/>
      <c r="IJ10" s="10">
        <f>_xll.PIAdvCalcDat("\\CEDPI\SEMPRA_MSR1:EDCINV"&amp;IJ$2&amp;""&amp;IJ$3&amp;"DAYKWH.UNIT1@NET1",Overall!$A$10,Overall!$B$10,"1d","total","time-weighted",0,1,0,"")</f>
        <v>1980.9630720065488</v>
      </c>
      <c r="IK10" s="11">
        <f>_xll.PIAdvCalcDat("\\CEDPI\SEMPRA_MSR1:EDCINV"&amp;IJ$2&amp;""&amp;IK$3&amp;"DAYKWH.UNIT1@NET1",Overall!$A$10,Overall!$B$10,"1d","total","time-weighted",0,1,0,"")</f>
        <v>1859.6787490208367</v>
      </c>
      <c r="IL10" s="11">
        <f>_xll.PIAdvCalcDat("\\CEDPI\SEMPRA_MSR1:EDCINV"&amp;IJ$2&amp;""&amp;IL$3&amp;"DAYKWH.UNIT1@NET1",Overall!$A$10,Overall!$B$10,"1d","total","time-weighted",0,1,0,"")</f>
        <v>1905.7842665439937</v>
      </c>
      <c r="IM10" s="12">
        <f>_xll.PIAdvCalcDat("\\CEDPI\SEMPRA_MSR1:EDCINV"&amp;IJ$2&amp;""&amp;IM$3&amp;"DAYKWH.UNIT1@NET1",Overall!$A$10,Overall!$B$10,"1d","total","time-weighted",0,1,0,"")</f>
        <v>1991.574049689129</v>
      </c>
      <c r="IN10" s="1"/>
      <c r="IO10" s="10">
        <f>_xll.PIAdvCalcDat("\\CEDPI\SEMPRA_MSR1:EDCINV"&amp;IO$2&amp;""&amp;IO$3&amp;"DAYKWH.UNIT1@NET1",Overall!$A$10,Overall!$B$10,"1d","total","time-weighted",0,1,0,"")</f>
        <v>1930.6137519239035</v>
      </c>
      <c r="IP10" s="11">
        <f>_xll.PIAdvCalcDat("\\CEDPI\SEMPRA_MSR1:EDCINV"&amp;IO$2&amp;""&amp;IP$3&amp;"DAYKWH.UNIT1@NET1",Overall!$A$10,Overall!$B$10,"1d","total","time-weighted",0,1,0,"")</f>
        <v>1915.1425363339254</v>
      </c>
      <c r="IQ10" s="11">
        <f>_xll.PIAdvCalcDat("\\CEDPI\SEMPRA_MSR1:EDCINV"&amp;IO$2&amp;""&amp;IQ$3&amp;"DAYKWH.UNIT1@NET1",Overall!$A$10,Overall!$B$10,"1d","total","time-weighted",0,1,0,"")</f>
        <v>1844.9630508432838</v>
      </c>
      <c r="IR10" s="12">
        <f>_xll.PIAdvCalcDat("\\CEDPI\SEMPRA_MSR1:EDCINV"&amp;IO$2&amp;""&amp;IR$3&amp;"DAYKWH.UNIT1@NET1",Overall!$A$10,Overall!$B$10,"1d","total","time-weighted",0,1,0,"")</f>
        <v>1765.606934253758</v>
      </c>
      <c r="IS10" s="1"/>
      <c r="IT10" s="10">
        <f>_xll.PIAdvCalcDat("\\CEDPI\SEMPRA_MSR1:EDCINV"&amp;IT$2&amp;""&amp;IT$3&amp;"DAYKWH.UNIT1@NET1",Overall!$A$10,Overall!$B$10,"1d","total","time-weighted",0,1,0,"")</f>
        <v>2021.2698189646785</v>
      </c>
      <c r="IU10" s="11">
        <f>_xll.PIAdvCalcDat("\\CEDPI\SEMPRA_MSR1:EDCINV"&amp;IT$2&amp;""&amp;IU$3&amp;"DAYKWH.UNIT1@NET1",Overall!$A$10,Overall!$B$10,"1d","total","time-weighted",0,1,0,"")</f>
        <v>1975.2486759067558</v>
      </c>
      <c r="IV10" s="11">
        <f>_xll.PIAdvCalcDat("\\CEDPI\SEMPRA_MSR1:EDCINV"&amp;IT$2&amp;""&amp;IV$3&amp;"DAYKWH.UNIT1@NET1",Overall!$A$10,Overall!$B$10,"1d","total","time-weighted",0,1,0,"")</f>
        <v>1964.3524921073088</v>
      </c>
      <c r="IW10" s="12">
        <f>_xll.PIAdvCalcDat("\\CEDPI\SEMPRA_MSR1:EDCINV"&amp;IT$2&amp;""&amp;IW$3&amp;"DAYKWH.UNIT1@NET1",Overall!$A$10,Overall!$B$10,"1d","total","time-weighted",0,1,0,"")</f>
        <v>1914.7968705970179</v>
      </c>
      <c r="IX10" s="1"/>
      <c r="IY10" s="10">
        <f>_xll.PIAdvCalcDat("\\CEDPI\SEMPRA_MSR1:EDCINV"&amp;IY$2&amp;""&amp;IY$3&amp;"DAYKWH.UNIT1@NET1",Overall!$A$10,Overall!$B$10,"1d","total","time-weighted",0,1,0,"")</f>
        <v>1941.1944447256228</v>
      </c>
      <c r="IZ10" s="11">
        <f>_xll.PIAdvCalcDat("\\CEDPI\SEMPRA_MSR1:EDCINV"&amp;IY$2&amp;""&amp;IZ$3&amp;"DAYKWH.UNIT1@NET1",Overall!$A$10,Overall!$B$10,"1d","total","time-weighted",0,1,0,"")</f>
        <v>1916.2884379864947</v>
      </c>
      <c r="JA10" s="11">
        <f>_xll.PIAdvCalcDat("\\CEDPI\SEMPRA_MSR1:EDCINV"&amp;IY$2&amp;""&amp;JA$3&amp;"DAYKWH.UNIT1@NET1",Overall!$A$10,Overall!$B$10,"1d","total","time-weighted",0,1,0,"")</f>
        <v>1910.7958080347883</v>
      </c>
      <c r="JB10" s="12">
        <f>_xll.PIAdvCalcDat("\\CEDPI\SEMPRA_MSR1:EDCINV"&amp;IY$2&amp;""&amp;JB$3&amp;"DAYKWH.UNIT1@NET1",Overall!$A$10,Overall!$B$10,"1d","total","time-weighted",0,1,0,"")</f>
        <v>1681.7317798584197</v>
      </c>
      <c r="JC10" s="1"/>
      <c r="JD10" s="10">
        <f>_xll.PIAdvCalcDat("\\CEDPI\SEMPRA_MSR1:EDCINV"&amp;JD$2&amp;""&amp;JD$3&amp;"DAYKWH.UNIT1@NET1",Overall!$A$10,Overall!$B$10,"1d","total","time-weighted",0,1,0,"")</f>
        <v>1939.5131003573247</v>
      </c>
      <c r="JE10" s="11">
        <f>_xll.PIAdvCalcDat("\\CEDPI\SEMPRA_MSR1:EDCINV"&amp;JD$2&amp;""&amp;JE$3&amp;"DAYKWH.UNIT1@NET1",Overall!$A$10,Overall!$B$10,"1d","total","time-weighted",0,1,0,"")</f>
        <v>1922.2102017277866</v>
      </c>
      <c r="JF10" s="11">
        <f>_xll.PIAdvCalcDat("\\CEDPI\SEMPRA_MSR1:EDCINV"&amp;JD$2&amp;""&amp;JF$3&amp;"DAYKWH.UNIT1@NET1",Overall!$A$10,Overall!$B$10,"1d","total","time-weighted",0,1,0,"")</f>
        <v>1841.4708774104438</v>
      </c>
      <c r="JG10" s="12">
        <f>_xll.PIAdvCalcDat("\\CEDPI\SEMPRA_MSR1:EDCINV"&amp;JD$2&amp;""&amp;JG$3&amp;"DAYKWH.UNIT1@NET1",Overall!$A$10,Overall!$B$10,"1d","total","time-weighted",0,1,0,"")</f>
        <v>1927.1881671669889</v>
      </c>
      <c r="JH10" s="1"/>
      <c r="JI10" s="10">
        <f>_xll.PIAdvCalcDat("\\CEDPI\SEMPRA_MSR1:EDCINV"&amp;JI$2&amp;""&amp;JI$3&amp;"DAYKWH.UNIT1@NET1",Overall!$A$10,Overall!$B$10,"1d","total","time-weighted",0,1,0,"")</f>
        <v>1904.8593386893331</v>
      </c>
      <c r="JJ10" s="11">
        <f>_xll.PIAdvCalcDat("\\CEDPI\SEMPRA_MSR1:EDCINV"&amp;JI$2&amp;""&amp;JJ$3&amp;"DAYKWH.UNIT1@NET1",Overall!$A$10,Overall!$B$10,"1d","total","time-weighted",0,1,0,"")</f>
        <v>1892.1963916553582</v>
      </c>
      <c r="JK10" s="11">
        <f>_xll.PIAdvCalcDat("\\CEDPI\SEMPRA_MSR1:EDCINV"&amp;JI$2&amp;""&amp;JK$3&amp;"DAYKWH.UNIT1@NET1",Overall!$A$10,Overall!$B$10,"1d","total","time-weighted",0,1,0,"")</f>
        <v>1714.534462248537</v>
      </c>
      <c r="JL10" s="12">
        <f>_xll.PIAdvCalcDat("\\CEDPI\SEMPRA_MSR1:EDCINV"&amp;JI$2&amp;""&amp;JL$3&amp;"DAYKWH.UNIT1@NET1",Overall!$A$10,Overall!$B$10,"1d","total","time-weighted",0,1,0,"")</f>
        <v>1720.3408554781395</v>
      </c>
      <c r="JM10" s="1"/>
      <c r="JN10" s="10">
        <f>_xll.PIAdvCalcDat("\\CEDPI\SEMPRA_MSR1:EDCINV"&amp;JN$2&amp;""&amp;JN$3&amp;"DAYKWH.UNIT1@NET1",Overall!$A$10,Overall!$B$10,"1d","total","time-weighted",0,1,0,"")</f>
        <v>2021.0157726698617</v>
      </c>
      <c r="JO10" s="11">
        <f>_xll.PIAdvCalcDat("\\CEDPI\SEMPRA_MSR1:EDCINV"&amp;JN$2&amp;""&amp;JO$3&amp;"DAYKWH.UNIT1@NET1",Overall!$A$10,Overall!$B$10,"1d","total","time-weighted",0,1,0,"")</f>
        <v>1877.2155004153183</v>
      </c>
      <c r="JP10" s="11">
        <f>_xll.PIAdvCalcDat("\\CEDPI\SEMPRA_MSR1:EDCINV"&amp;JN$2&amp;""&amp;JP$3&amp;"DAYKWH.UNIT1@NET1",Overall!$A$10,Overall!$B$10,"1d","total","time-weighted",0,1,0,"")</f>
        <v>1994.7375845151726</v>
      </c>
      <c r="JQ10" s="12">
        <f>_xll.PIAdvCalcDat("\\CEDPI\SEMPRA_MSR1:EDCINV"&amp;JN$2&amp;""&amp;JQ$3&amp;"DAYKWH.UNIT1@NET1",Overall!$A$10,Overall!$B$10,"1d","total","time-weighted",0,1,0,"")</f>
        <v>1966.7049353266355</v>
      </c>
      <c r="JR10" s="1"/>
      <c r="JS10" s="10">
        <f>_xll.PIAdvCalcDat("\\CEDPI\SEMPRA_MSR1:EDCINV"&amp;JS$2&amp;""&amp;JS$3&amp;"DAYKWH.UNIT1@NET1",Overall!$A$10,Overall!$B$10,"1d","total","time-weighted",0,1,0,"")</f>
        <v>1962.0155431315186</v>
      </c>
      <c r="JT10" s="11">
        <f>_xll.PIAdvCalcDat("\\CEDPI\SEMPRA_MSR1:EDCINV"&amp;JS$2&amp;""&amp;JT$3&amp;"DAYKWH.UNIT1@NET1",Overall!$A$10,Overall!$B$10,"1d","total","time-weighted",0,1,0,"")</f>
        <v>1917.1504873473784</v>
      </c>
      <c r="JU10" s="11">
        <f>_xll.PIAdvCalcDat("\\CEDPI\SEMPRA_MSR1:EDCINV"&amp;JS$2&amp;""&amp;JU$3&amp;"DAYKWH.UNIT1@NET1",Overall!$A$10,Overall!$B$10,"1d","total","time-weighted",0,1,0,"")</f>
        <v>1698.6499216535876</v>
      </c>
      <c r="JV10" s="12">
        <f>_xll.PIAdvCalcDat("\\CEDPI\SEMPRA_MSR1:EDCINV"&amp;JS$2&amp;""&amp;JV$3&amp;"DAYKWH.UNIT1@NET1",Overall!$A$10,Overall!$B$10,"1d","total","time-weighted",0,1,0,"")</f>
        <v>1667.3243806144601</v>
      </c>
      <c r="JW10" s="1"/>
      <c r="JX10" s="10">
        <f>_xll.PIAdvCalcDat("\\CEDPI\SEMPRA_MSR1:EDCINV"&amp;JX$2&amp;""&amp;JX$3&amp;"DAYKWH.UNIT1@NET1",Overall!$A$10,Overall!$B$10,"1d","total","time-weighted",0,1,0,"")</f>
        <v>1899.61320270395</v>
      </c>
      <c r="JY10" s="11">
        <f>_xll.PIAdvCalcDat("\\CEDPI\SEMPRA_MSR1:EDCINV"&amp;JX$2&amp;""&amp;JY$3&amp;"DAYKWH.UNIT1@NET1",Overall!$A$10,Overall!$B$10,"1d","total","time-weighted",0,1,0,"")</f>
        <v>1896.447721701571</v>
      </c>
      <c r="JZ10" s="11">
        <f>_xll.PIAdvCalcDat("\\CEDPI\SEMPRA_MSR1:EDCINV"&amp;JX$2&amp;""&amp;JZ$3&amp;"DAYKWH.UNIT1@NET1",Overall!$A$10,Overall!$B$10,"1d","total","time-weighted",0,1,0,"")</f>
        <v>1893.91426113899</v>
      </c>
      <c r="KA10" s="12">
        <f>_xll.PIAdvCalcDat("\\CEDPI\SEMPRA_MSR1:EDCINV"&amp;JX$2&amp;""&amp;KA$3&amp;"DAYKWH.UNIT1@NET1",Overall!$A$10,Overall!$B$10,"1d","total","time-weighted",0,1,0,"")</f>
        <v>1947.1731316033454</v>
      </c>
      <c r="KB10" s="1"/>
      <c r="KC10" s="10">
        <f>_xll.PIAdvCalcDat("\\CEDPI\SEMPRA_MSR1:EDCINV"&amp;KC$2&amp;""&amp;KC$3&amp;"DAYKWH.UNIT1@NET1",Overall!$A$10,Overall!$B$10,"1d","total","time-weighted",0,1,0,"")</f>
        <v>1990.6558552319605</v>
      </c>
      <c r="KD10" s="11">
        <f>_xll.PIAdvCalcDat("\\CEDPI\SEMPRA_MSR1:EDCINV"&amp;KC$2&amp;""&amp;KD$3&amp;"DAYKWH.UNIT1@NET1",Overall!$A$10,Overall!$B$10,"1d","total","time-weighted",0,1,0,"")</f>
        <v>1899.2349455205313</v>
      </c>
      <c r="KE10" s="11">
        <f>_xll.PIAdvCalcDat("\\CEDPI\SEMPRA_MSR1:EDCINV"&amp;KC$2&amp;""&amp;KE$3&amp;"DAYKWH.UNIT1@NET1",Overall!$A$10,Overall!$B$10,"1d","total","time-weighted",0,1,0,"")</f>
        <v>1874.2079820816853</v>
      </c>
      <c r="KF10" s="12">
        <f>_xll.PIAdvCalcDat("\\CEDPI\SEMPRA_MSR1:EDCINV"&amp;KC$2&amp;""&amp;KF$3&amp;"DAYKWH.UNIT1@NET1",Overall!$A$10,Overall!$B$10,"1d","total","time-weighted",0,1,0,"")</f>
        <v>2607.6345915573306</v>
      </c>
      <c r="KG10" s="1"/>
      <c r="KH10" s="10">
        <f>_xll.PIAdvCalcDat("\\CEDPI\SEMPRA_MSR1:EDCINV"&amp;KH$2&amp;""&amp;KH$3&amp;"DAYKWH.UNIT1@NET1",Overall!$A$10,Overall!$B$10,"1d","total","time-weighted",0,1,0,"")</f>
        <v>2012.066850515567</v>
      </c>
      <c r="KI10" s="11">
        <f>_xll.PIAdvCalcDat("\\CEDPI\SEMPRA_MSR1:EDCINV"&amp;KH$2&amp;""&amp;KI$3&amp;"DAYKWH.UNIT1@NET1",Overall!$A$10,Overall!$B$10,"1d","total","time-weighted",0,1,0,"")</f>
        <v>1840.1440811264783</v>
      </c>
      <c r="KJ10" s="11">
        <f>_xll.PIAdvCalcDat("\\CEDPI\SEMPRA_MSR1:EDCINV"&amp;KH$2&amp;""&amp;KJ$3&amp;"DAYKWH.UNIT1@NET1",Overall!$A$10,Overall!$B$10,"1d","total","time-weighted",0,1,0,"")</f>
        <v>1905.8666740332712</v>
      </c>
      <c r="KK10" s="12">
        <f>_xll.PIAdvCalcDat("\\CEDPI\SEMPRA_MSR1:EDCINV"&amp;KH$2&amp;""&amp;KK$3&amp;"DAYKWH.UNIT1@NET1",Overall!$A$10,Overall!$B$10,"1d","total","time-weighted",0,1,0,"")</f>
        <v>1957.9858669316407</v>
      </c>
      <c r="KL10" s="1"/>
      <c r="KM10" s="10">
        <f>_xll.PIAdvCalcDat("\\CEDPI\SEMPRA_MSR1:EDCINV"&amp;KM$2&amp;""&amp;KM$3&amp;"DAYKWH.UNIT1@NET1",Overall!$A$10,Overall!$B$10,"1d","total","time-weighted",0,1,0,"")</f>
        <v>1970.8224266697421</v>
      </c>
      <c r="KN10" s="11">
        <f>_xll.PIAdvCalcDat("\\CEDPI\SEMPRA_MSR1:EDCINV"&amp;KM$2&amp;""&amp;KN$3&amp;"DAYKWH.UNIT1@NET1",Overall!$A$10,Overall!$B$10,"1d","total","time-weighted",0,1,0,"")</f>
        <v>1904.7147995934858</v>
      </c>
      <c r="KO10" s="11">
        <f>_xll.PIAdvCalcDat("\\CEDPI\SEMPRA_MSR1:EDCINV"&amp;KM$2&amp;""&amp;KO$3&amp;"DAYKWH.UNIT1@NET1",Overall!$A$10,Overall!$B$10,"1d","total","time-weighted",0,1,0,"")</f>
        <v>1882.8835597734073</v>
      </c>
      <c r="KP10" s="12">
        <f>_xll.PIAdvCalcDat("\\CEDPI\SEMPRA_MSR1:EDCINV"&amp;KM$2&amp;""&amp;KP$3&amp;"DAYKWH.UNIT1@NET1",Overall!$A$10,Overall!$B$10,"1d","total","time-weighted",0,1,0,"")</f>
        <v>1656.1399573386384</v>
      </c>
      <c r="KQ10" s="1"/>
      <c r="KR10" s="10">
        <f>_xll.PIAdvCalcDat("\\CEDPI\SEMPRA_MSR1:EDCINV"&amp;KR$2&amp;""&amp;KR$3&amp;"DAYKWH.UNIT1@NET1",Overall!$A$10,Overall!$B$10,"1d","total","time-weighted",0,1,0,"")</f>
        <v>1963.7648206167717</v>
      </c>
      <c r="KS10" s="11">
        <f>_xll.PIAdvCalcDat("\\CEDPI\SEMPRA_MSR1:EDCINV"&amp;KR$2&amp;""&amp;KS$3&amp;"DAYKWH.UNIT1@NET1",Overall!$A$10,Overall!$B$10,"1d","total","time-weighted",0,1,0,"")</f>
        <v>1875.6667754451385</v>
      </c>
      <c r="KT10" s="11">
        <f>_xll.PIAdvCalcDat("\\CEDPI\SEMPRA_MSR1:EDCINV"&amp;KR$2&amp;""&amp;KT$3&amp;"DAYKWH.UNIT1@NET1",Overall!$A$10,Overall!$B$10,"1d","total","time-weighted",0,1,0,"")</f>
        <v>1868.8295322201486</v>
      </c>
      <c r="KU10" s="12">
        <f>_xll.PIAdvCalcDat("\\CEDPI\SEMPRA_MSR1:EDCINV"&amp;KR$2&amp;""&amp;KU$3&amp;"DAYKWH.UNIT1@NET1",Overall!$A$10,Overall!$B$10,"1d","total","time-weighted",0,1,0,"")</f>
        <v>2059.5933633879404</v>
      </c>
      <c r="KV10" s="1"/>
      <c r="KW10" s="10">
        <f>_xll.PIAdvCalcDat("\\CEDPI\SEMPRA_MSR1:EDCINV"&amp;KW$2&amp;""&amp;KW$3&amp;"DAYKWH.UNIT1@NET1",Overall!$A$10,Overall!$B$10,"1d","total","time-weighted",0,1,0,"")</f>
        <v>1966.7603278540898</v>
      </c>
      <c r="KX10" s="11">
        <f>_xll.PIAdvCalcDat("\\CEDPI\SEMPRA_MSR1:EDCINV"&amp;KW$2&amp;""&amp;KX$3&amp;"DAYKWH.UNIT1@NET1",Overall!$A$10,Overall!$B$10,"1d","total","time-weighted",0,1,0,"")</f>
        <v>1928.4419455633645</v>
      </c>
      <c r="KY10" s="11">
        <f>_xll.PIAdvCalcDat("\\CEDPI\SEMPRA_MSR1:EDCINV"&amp;KW$2&amp;""&amp;KY$3&amp;"DAYKWH.UNIT1@NET1",Overall!$A$10,Overall!$B$10,"1d","total","time-weighted",0,1,0,"")</f>
        <v>1710.5221547081476</v>
      </c>
      <c r="KZ10" s="12">
        <f>_xll.PIAdvCalcDat("\\CEDPI\SEMPRA_MSR1:EDCINV"&amp;KW$2&amp;""&amp;KZ$3&amp;"DAYKWH.UNIT1@NET1",Overall!$A$10,Overall!$B$10,"1d","total","time-weighted",0,1,0,"")</f>
        <v>1651.4065810537907</v>
      </c>
      <c r="LA10" s="1"/>
      <c r="LB10" s="10">
        <f>_xll.PIAdvCalcDat("\\CEDPI\SEMPRA_MSR1:EDCINV"&amp;LB$2&amp;""&amp;LB$3&amp;"DAYKWH.UNIT1@NET1",Overall!$A$10,Overall!$B$10,"1d","total","time-weighted",0,1,0,"")</f>
        <v>1939.4226837322203</v>
      </c>
      <c r="LC10" s="11">
        <f>_xll.PIAdvCalcDat("\\CEDPI\SEMPRA_MSR1:EDCINV"&amp;LB$2&amp;""&amp;LC$3&amp;"DAYKWH.UNIT1@NET1",Overall!$A$10,Overall!$B$10,"1d","total","time-weighted",0,1,0,"")</f>
        <v>1916.410311724801</v>
      </c>
      <c r="LD10" s="11">
        <f>_xll.PIAdvCalcDat("\\CEDPI\SEMPRA_MSR1:EDCINV"&amp;LB$2&amp;""&amp;LD$3&amp;"DAYKWH.UNIT1@NET1",Overall!$A$10,Overall!$B$10,"1d","total","time-weighted",0,1,0,"")</f>
        <v>1926.1307677680156</v>
      </c>
      <c r="LE10" s="12">
        <f>_xll.PIAdvCalcDat("\\CEDPI\SEMPRA_MSR1:EDCINV"&amp;LB$2&amp;""&amp;LE$3&amp;"DAYKWH.UNIT1@NET1",Overall!$A$10,Overall!$B$10,"1d","total","time-weighted",0,1,0,"")</f>
        <v>1955.0998909183468</v>
      </c>
      <c r="LF10" s="1"/>
      <c r="LG10" s="10">
        <f>_xll.PIAdvCalcDat("\\CEDPI\SEMPRA_MSR1:EDCINV"&amp;LG$2&amp;""&amp;LG$3&amp;"DAYKWH.UNIT1@NET1",Overall!$A$10,Overall!$B$10,"1d","total","time-weighted",0,1,0,"")</f>
        <v>1892.8571975289217</v>
      </c>
      <c r="LH10" s="11">
        <f>_xll.PIAdvCalcDat("\\CEDPI\SEMPRA_MSR1:EDCINV"&amp;LG$2&amp;""&amp;LH$3&amp;"DAYKWH.UNIT1@NET1",Overall!$A$10,Overall!$B$10,"1d","total","time-weighted",0,1,0,"")</f>
        <v>1882.1069348011924</v>
      </c>
      <c r="LI10" s="11">
        <f>_xll.PIAdvCalcDat("\\CEDPI\SEMPRA_MSR1:EDCINV"&amp;LG$2&amp;""&amp;LI$3&amp;"DAYKWH.UNIT1@NET1",Overall!$A$10,Overall!$B$10,"1d","total","time-weighted",0,1,0,"")</f>
        <v>1737.0156747252076</v>
      </c>
      <c r="LJ10" s="12">
        <f>_xll.PIAdvCalcDat("\\CEDPI\SEMPRA_MSR1:EDCINV"&amp;LG$2&amp;""&amp;LJ$3&amp;"DAYKWH.UNIT1@NET1",Overall!$A$10,Overall!$B$10,"1d","total","time-weighted",0,1,0,"")</f>
        <v>1663.4482176494466</v>
      </c>
      <c r="LK10" s="1"/>
      <c r="LL10" s="10">
        <f>_xll.PIAdvCalcDat("\\CEDPI\SEMPRA_MSR1:EDCINV"&amp;LL$2&amp;""&amp;LL$3&amp;"DAYKWH.UNIT1@NET1",Overall!$A$10,Overall!$B$10,"1d","total","time-weighted",0,1,0,"")</f>
        <v>1792.3702991106261</v>
      </c>
      <c r="LM10" s="11">
        <f>_xll.PIAdvCalcDat("\\CEDPI\SEMPRA_MSR1:EDCINV"&amp;LL$2&amp;""&amp;LM$3&amp;"DAYKWH.UNIT1@NET1",Overall!$A$10,Overall!$B$10,"1d","total","time-weighted",0,1,0,"")</f>
        <v>1670.4013159471178</v>
      </c>
      <c r="LN10" s="11">
        <f>_xll.PIAdvCalcDat("\\CEDPI\SEMPRA_MSR1:EDCINV"&amp;LL$2&amp;""&amp;LN$3&amp;"DAYKWH.UNIT1@NET1",Overall!$A$10,Overall!$B$10,"1d","total","time-weighted",0,1,0,"")</f>
        <v>1791.1761472311955</v>
      </c>
      <c r="LO10" s="12">
        <f>_xll.PIAdvCalcDat("\\CEDPI\SEMPRA_MSR1:EDCINV"&amp;LL$2&amp;""&amp;LO$3&amp;"DAYKWH.UNIT1@NET1",Overall!$A$10,Overall!$B$10,"1d","total","time-weighted",0,1,0,"")</f>
        <v>1707.6590180313281</v>
      </c>
      <c r="LP10" s="1"/>
      <c r="LQ10" s="10">
        <f>_xll.PIAdvCalcDat("\\CEDPI\SEMPRA_MSR1:EDCINV"&amp;LQ$2&amp;""&amp;LQ$3&amp;"DAYKWH.UNIT1@NET1",Overall!$A$10,Overall!$B$10,"1d","total","time-weighted",0,1,0,"")</f>
        <v>1757.8601453299761</v>
      </c>
      <c r="LR10" s="11">
        <f>_xll.PIAdvCalcDat("\\CEDPI\SEMPRA_MSR1:EDCINV"&amp;LQ$2&amp;""&amp;LR$3&amp;"DAYKWH.UNIT1@NET1",Overall!$A$10,Overall!$B$10,"1d","total","time-weighted",0,1,0,"")</f>
        <v>1798.4751661807222</v>
      </c>
      <c r="LS10" s="11">
        <f>_xll.PIAdvCalcDat("\\CEDPI\SEMPRA_MSR1:EDCINV"&amp;LQ$2&amp;""&amp;LS$3&amp;"DAYKWH.UNIT1@NET1",Overall!$A$10,Overall!$B$10,"1d","total","time-weighted",0,1,0,"")</f>
        <v>1582.897578208557</v>
      </c>
      <c r="LT10" s="12">
        <f>_xll.PIAdvCalcDat("\\CEDPI\SEMPRA_MSR1:EDCINV"&amp;LQ$2&amp;""&amp;LT$3&amp;"DAYKWH.UNIT1@NET1",Overall!$A$10,Overall!$B$10,"1d","total","time-weighted",0,1,0,"")</f>
        <v>1825.5420620565872</v>
      </c>
      <c r="LU10" s="1"/>
      <c r="LV10" s="10">
        <f>_xll.PIAdvCalcDat("\\CEDPI\SEMPRA_MSR1:EDCINV"&amp;LV$2&amp;""&amp;LV$3&amp;"DAYKWH.UNIT1@NET1",Overall!$A$10,Overall!$B$10,"1d","total","time-weighted",0,1,0,"")</f>
        <v>1579.9121687602358</v>
      </c>
      <c r="LW10" s="11">
        <f>_xll.PIAdvCalcDat("\\CEDPI\SEMPRA_MSR1:EDCINV"&amp;LV$2&amp;""&amp;LW$3&amp;"DAYKWH.UNIT1@NET1",Overall!$A$10,Overall!$B$10,"1d","total","time-weighted",0,1,0,"")</f>
        <v>1854.7944942138995</v>
      </c>
      <c r="LX10" s="11">
        <f>_xll.PIAdvCalcDat("\\CEDPI\SEMPRA_MSR1:EDCINV"&amp;LV$2&amp;""&amp;LX$3&amp;"DAYKWH.UNIT1@NET1",Overall!$A$10,Overall!$B$10,"1d","total","time-weighted",0,1,0,"")</f>
        <v>1608.4357576872019</v>
      </c>
      <c r="LY10" s="12">
        <f>_xll.PIAdvCalcDat("\\CEDPI\SEMPRA_MSR1:EDCINV"&amp;LV$2&amp;""&amp;LY$3&amp;"DAYKWH.UNIT1@NET1",Overall!$A$10,Overall!$B$10,"1d","total","time-weighted",0,1,0,"")</f>
        <v>1851.307331260886</v>
      </c>
      <c r="LZ10" s="1"/>
      <c r="MA10" s="10">
        <f>_xll.PIAdvCalcDat("\\CEDPI\SEMPRA_MSR1:EDCINV"&amp;MA$2&amp;""&amp;MA$3&amp;"DAYKWH.UNIT1@NET1",Overall!$A$10,Overall!$B$10,"1d","total","time-weighted",0,1,0,"")</f>
        <v>1793.7280572346447</v>
      </c>
      <c r="MB10" s="11" t="str">
        <f>_xll.PIAdvCalcDat("\\CEDPI\SEMPRA_MSR1:EDCINV"&amp;MA$2&amp;""&amp;MB$3&amp;"DAYKWH.UNIT1@NET1",Overall!$A$10,Overall!$B$10,"1d","total","time-weighted",0,1,0,"")</f>
        <v>[-11059] No Good Data For Calculation</v>
      </c>
      <c r="MC10" s="11">
        <f>_xll.PIAdvCalcDat("\\CEDPI\SEMPRA_MSR1:EDCINV"&amp;MA$2&amp;""&amp;MC$3&amp;"DAYKWH.UNIT1@NET1",Overall!$A$10,Overall!$B$10,"1d","total","time-weighted",0,1,0,"")</f>
        <v>1783.931414376945</v>
      </c>
      <c r="MD10" s="12">
        <f>_xll.PIAdvCalcDat("\\CEDPI\SEMPRA_MSR1:EDCINV"&amp;MA$2&amp;""&amp;MD$3&amp;"DAYKWH.UNIT1@NET1",Overall!$A$10,Overall!$B$10,"1d","total","time-weighted",0,1,0,"")</f>
        <v>1833.6339766434739</v>
      </c>
      <c r="ME10" s="1"/>
      <c r="MF10" s="10">
        <f>_xll.PIAdvCalcDat("\\CEDPI\SEMPRA_MSR1:EDCINV"&amp;MF$2&amp;""&amp;MF$3&amp;"DAYKWH.UNIT1@NET1",Overall!$A$10,Overall!$B$10,"1d","total","time-weighted",0,1,0,"")</f>
        <v>1832.007779443732</v>
      </c>
      <c r="MG10" s="11">
        <f>_xll.PIAdvCalcDat("\\CEDPI\SEMPRA_MSR1:EDCINV"&amp;MF$2&amp;""&amp;MG$3&amp;"DAYKWH.UNIT1@NET1",Overall!$A$10,Overall!$B$10,"1d","total","time-weighted",0,1,0,"")</f>
        <v>1803.9361893341822</v>
      </c>
      <c r="MH10" s="11">
        <f>_xll.PIAdvCalcDat("\\CEDPI\SEMPRA_MSR1:EDCINV"&amp;MF$2&amp;""&amp;MH$3&amp;"DAYKWH.UNIT1@NET1",Overall!$A$10,Overall!$B$10,"1d","total","time-weighted",0,1,0,"")</f>
        <v>1654.6216498758467</v>
      </c>
      <c r="MI10" s="12">
        <f>_xll.PIAdvCalcDat("\\CEDPI\SEMPRA_MSR1:EDCINV"&amp;MF$2&amp;""&amp;MI$3&amp;"DAYKWH.UNIT1@NET1",Overall!$A$10,Overall!$B$10,"1d","total","time-weighted",0,1,0,"")</f>
        <v>1829.2983780310406</v>
      </c>
      <c r="MJ10" s="1"/>
      <c r="MK10" s="10">
        <f>_xll.PIAdvCalcDat("\\CEDPI\SEMPRA_MSR1:EDCINV"&amp;MK$2&amp;""&amp;MK$3&amp;"DAYKWH.UNIT1@NET1",Overall!$A$10,Overall!$B$10,"1d","total","time-weighted",0,1,0,"")</f>
        <v>1606.6295628835117</v>
      </c>
      <c r="ML10" s="11">
        <f>_xll.PIAdvCalcDat("\\CEDPI\SEMPRA_MSR1:EDCINV"&amp;MK$2&amp;""&amp;ML$3&amp;"DAYKWH.UNIT1@NET1",Overall!$A$10,Overall!$B$10,"1d","total","time-weighted",0,1,0,"")</f>
        <v>1788.2346980555528</v>
      </c>
      <c r="MM10" s="11">
        <f>_xll.PIAdvCalcDat("\\CEDPI\SEMPRA_MSR1:EDCINV"&amp;MK$2&amp;""&amp;MM$3&amp;"DAYKWH.UNIT1@NET1",Overall!$A$10,Overall!$B$10,"1d","total","time-weighted",0,1,0,"")</f>
        <v>1570.1778539574264</v>
      </c>
      <c r="MN10" s="12">
        <f>_xll.PIAdvCalcDat("\\CEDPI\SEMPRA_MSR1:EDCINV"&amp;MK$2&amp;""&amp;MN$3&amp;"DAYKWH.UNIT1@NET1",Overall!$A$10,Overall!$B$10,"1d","total","time-weighted",0,1,0,"")</f>
        <v>1818.2345228657678</v>
      </c>
      <c r="MO10" s="1"/>
      <c r="MP10" s="10">
        <f>_xll.PIAdvCalcDat("\\CEDPI\SEMPRA_MSR1:EDCINV"&amp;MP$2&amp;""&amp;MP$3&amp;"DAYKWH.UNIT1@NET1",Overall!$A$10,Overall!$B$10,"1d","total","time-weighted",0,1,0,"")</f>
        <v>1962.8952117273316</v>
      </c>
      <c r="MQ10" s="11">
        <f>_xll.PIAdvCalcDat("\\CEDPI\SEMPRA_MSR1:EDCINV"&amp;MP$2&amp;""&amp;MQ$3&amp;"DAYKWH.UNIT1@NET1",Overall!$A$10,Overall!$B$10,"1d","total","time-weighted",0,1,0,"")</f>
        <v>1959.9446356151491</v>
      </c>
      <c r="MR10" s="11">
        <f>_xll.PIAdvCalcDat("\\CEDPI\SEMPRA_MSR1:EDCINV"&amp;MP$2&amp;""&amp;MR$3&amp;"DAYKWH.UNIT1@NET1",Overall!$A$10,Overall!$B$10,"1d","total","time-weighted",0,1,0,"")</f>
        <v>1959.4171151518328</v>
      </c>
      <c r="MS10" s="12">
        <f>_xll.PIAdvCalcDat("\\CEDPI\SEMPRA_MSR1:EDCINV"&amp;MP$2&amp;""&amp;MS$3&amp;"DAYKWH.UNIT1@NET1",Overall!$A$10,Overall!$B$10,"1d","total","time-weighted",0,1,0,"")</f>
        <v>1970.3426873691433</v>
      </c>
      <c r="MT10" s="1"/>
      <c r="MU10" s="10">
        <f>_xll.PIAdvCalcDat("\\CEDPI\SEMPRA_MSR1:EDCINV"&amp;MU$2&amp;""&amp;MU$3&amp;"DAYKWH.UNIT1@NET1",Overall!$A$10,Overall!$B$10,"1d","total","time-weighted",0,1,0,"")</f>
        <v>1658.1810590742934</v>
      </c>
      <c r="MV10" s="11">
        <f>_xll.PIAdvCalcDat("\\CEDPI\SEMPRA_MSR1:EDCINV"&amp;MU$2&amp;""&amp;MV$3&amp;"DAYKWH.UNIT1@NET1",Overall!$A$10,Overall!$B$10,"1d","total","time-weighted",0,1,0,"")</f>
        <v>1826.8284342065833</v>
      </c>
      <c r="MW10" s="11">
        <f>_xll.PIAdvCalcDat("\\CEDPI\SEMPRA_MSR1:EDCINV"&amp;MU$2&amp;""&amp;MW$3&amp;"DAYKWH.UNIT1@NET1",Overall!$A$10,Overall!$B$10,"1d","total","time-weighted",0,1,0,"")</f>
        <v>1649.1339681632971</v>
      </c>
      <c r="MX10" s="12">
        <f>_xll.PIAdvCalcDat("\\CEDPI\SEMPRA_MSR1:EDCINV"&amp;MU$2&amp;""&amp;MX$3&amp;"DAYKWH.UNIT1@NET1",Overall!$A$10,Overall!$B$10,"1d","total","time-weighted",0,1,0,"")</f>
        <v>1783.7924550805424</v>
      </c>
      <c r="MY10" s="1"/>
      <c r="MZ10" s="10">
        <f>_xll.PIAdvCalcDat("\\CEDPI\SEMPRA_MSR1:EDCINV"&amp;MZ$2&amp;""&amp;MZ$3&amp;"DAYKWH.UNIT1@NET1",Overall!$A$10,Overall!$B$10,"1d","total","time-weighted",0,1,0,"")</f>
        <v>1572.6038570267085</v>
      </c>
      <c r="NA10" s="11">
        <f>_xll.PIAdvCalcDat("\\CEDPI\SEMPRA_MSR1:EDCINV"&amp;MZ$2&amp;""&amp;NA$3&amp;"DAYKWH.UNIT1@NET1",Overall!$A$10,Overall!$B$10,"1d","total","time-weighted",0,1,0,"")</f>
        <v>1857.5094862896528</v>
      </c>
      <c r="NB10" s="11">
        <f>_xll.PIAdvCalcDat("\\CEDPI\SEMPRA_MSR1:EDCINV"&amp;MZ$2&amp;""&amp;NB$3&amp;"DAYKWH.UNIT1@NET1",Overall!$A$10,Overall!$B$10,"1d","total","time-weighted",0,1,0,"")</f>
        <v>1664.7288463730913</v>
      </c>
      <c r="NC10" s="12">
        <f>_xll.PIAdvCalcDat("\\CEDPI\SEMPRA_MSR1:EDCINV"&amp;MZ$2&amp;""&amp;NC$3&amp;"DAYKWH.UNIT1@NET1",Overall!$A$10,Overall!$B$10,"1d","total","time-weighted",0,1,0,"")</f>
        <v>1866.0535024843059</v>
      </c>
      <c r="ND10" s="1"/>
      <c r="NE10" s="10">
        <f>_xll.PIAdvCalcDat("\\CEDPI\SEMPRA_MSR1:EDCINV"&amp;NE$2&amp;""&amp;NE$3&amp;"DAYKWH.UNIT1@NET1",Overall!$A$10,Overall!$B$10,"1d","total","time-weighted",0,1,0,"")</f>
        <v>1976.943693937764</v>
      </c>
      <c r="NF10" s="11">
        <f>_xll.PIAdvCalcDat("\\CEDPI\SEMPRA_MSR1:EDCINV"&amp;NE$2&amp;""&amp;NF$3&amp;"DAYKWH.UNIT1@NET1",Overall!$A$10,Overall!$B$10,"1d","total","time-weighted",0,1,0,"")</f>
        <v>1944.0817235066932</v>
      </c>
      <c r="NG10" s="11">
        <f>_xll.PIAdvCalcDat("\\CEDPI\SEMPRA_MSR1:EDCINV"&amp;NE$2&amp;""&amp;NG$3&amp;"DAYKWH.UNIT1@NET1",Overall!$A$10,Overall!$B$10,"1d","total","time-weighted",0,1,0,"")</f>
        <v>1947.8360140207117</v>
      </c>
      <c r="NH10" s="12">
        <f>_xll.PIAdvCalcDat("\\CEDPI\SEMPRA_MSR1:EDCINV"&amp;NE$2&amp;""&amp;NH$3&amp;"DAYKWH.UNIT1@NET1",Overall!$A$10,Overall!$B$10,"1d","total","time-weighted",0,1,0,"")</f>
        <v>1946.597392351496</v>
      </c>
      <c r="NI10" s="1"/>
      <c r="NJ10" s="10">
        <f>_xll.PIAdvCalcDat("\\CEDPI\SEMPRA_MSR1:EDCINV"&amp;NJ$2&amp;""&amp;NJ$3&amp;"DAYKWH.UNIT1@NET1",Overall!$A$10,Overall!$B$10,"1d","total","time-weighted",0,1,0,"")</f>
        <v>1590.2478354694902</v>
      </c>
      <c r="NK10" s="11">
        <f>_xll.PIAdvCalcDat("\\CEDPI\SEMPRA_MSR1:EDCINV"&amp;NJ$2&amp;""&amp;NK$3&amp;"DAYKWH.UNIT1@NET1",Overall!$A$10,Overall!$B$10,"1d","total","time-weighted",0,1,0,"")</f>
        <v>1787.2197023004182</v>
      </c>
      <c r="NL10" s="11">
        <f>_xll.PIAdvCalcDat("\\CEDPI\SEMPRA_MSR1:EDCINV"&amp;NJ$2&amp;""&amp;NL$3&amp;"DAYKWH.UNIT1@NET1",Overall!$A$10,Overall!$B$10,"1d","total","time-weighted",0,1,0,"")</f>
        <v>1586.7567177530254</v>
      </c>
      <c r="NM10" s="12">
        <f>_xll.PIAdvCalcDat("\\CEDPI\SEMPRA_MSR1:EDCINV"&amp;NJ$2&amp;""&amp;NM$3&amp;"DAYKWH.UNIT1@NET1",Overall!$A$10,Overall!$B$10,"1d","total","time-weighted",0,1,0,"")</f>
        <v>1803.9065865792318</v>
      </c>
      <c r="NN10" s="1"/>
      <c r="NO10" s="10">
        <f>_xll.PIAdvCalcDat("\\CEDPI\SEMPRA_MSR1:EDCINV"&amp;NO$2&amp;""&amp;NO$3&amp;"DAYKWH.UNIT1@NET1",Overall!$A$10,Overall!$B$10,"1d","total","time-weighted",0,1,0,"")</f>
        <v>1666.8182121410819</v>
      </c>
      <c r="NP10" s="11">
        <f>_xll.PIAdvCalcDat("\\CEDPI\SEMPRA_MSR1:EDCINV"&amp;NO$2&amp;""&amp;NP$3&amp;"DAYKWH.UNIT1@NET1",Overall!$A$10,Overall!$B$10,"1d","total","time-weighted",0,1,0,"")</f>
        <v>1787.4550851676565</v>
      </c>
      <c r="NQ10" s="11">
        <f>_xll.PIAdvCalcDat("\\CEDPI\SEMPRA_MSR1:EDCINV"&amp;NO$2&amp;""&amp;NQ$3&amp;"DAYKWH.UNIT1@NET1",Overall!$A$10,Overall!$B$10,"1d","total","time-weighted",0,1,0,"")</f>
        <v>1630.4279901364664</v>
      </c>
      <c r="NR10" s="12">
        <f>_xll.PIAdvCalcDat("\\CEDPI\SEMPRA_MSR1:EDCINV"&amp;NO$2&amp;""&amp;NR$3&amp;"DAYKWH.UNIT1@NET1",Overall!$A$10,Overall!$B$10,"1d","total","time-weighted",0,1,0,"")</f>
        <v>1859.710480837397</v>
      </c>
      <c r="NS10" s="1"/>
      <c r="NT10" s="10">
        <f>_xll.PIAdvCalcDat("\\CEDPI\SEMPRA_MSR1:EDCINV"&amp;NT$2&amp;""&amp;NT$3&amp;"DAYKWH.UNIT1@NET1",Overall!$A$10,Overall!$B$10,"1d","total","time-weighted",0,1,0,"")</f>
        <v>1880.6027702147476</v>
      </c>
      <c r="NU10" s="11">
        <f>_xll.PIAdvCalcDat("\\CEDPI\SEMPRA_MSR1:EDCINV"&amp;NT$2&amp;""&amp;NU$3&amp;"DAYKWH.UNIT1@NET1",Overall!$A$10,Overall!$B$10,"1d","total","time-weighted",0,1,0,"")</f>
        <v>1868.9528507120301</v>
      </c>
      <c r="NV10" s="11">
        <f>_xll.PIAdvCalcDat("\\CEDPI\SEMPRA_MSR1:EDCINV"&amp;NT$2&amp;""&amp;NV$3&amp;"DAYKWH.UNIT1@NET1",Overall!$A$10,Overall!$B$10,"1d","total","time-weighted",0,1,0,"")</f>
        <v>1877.5480282593855</v>
      </c>
      <c r="NW10" s="12">
        <f>_xll.PIAdvCalcDat("\\CEDPI\SEMPRA_MSR1:EDCINV"&amp;NT$2&amp;""&amp;NW$3&amp;"DAYKWH.UNIT1@NET1",Overall!$A$10,Overall!$B$10,"1d","total","time-weighted",0,1,0,"")</f>
        <v>1871.6190096403741</v>
      </c>
      <c r="NX10" s="1"/>
      <c r="NY10" s="10">
        <f>_xll.PIAdvCalcDat("\\CEDPI\SEMPRA_MSR1:EDCINV"&amp;NY$2&amp;""&amp;NY$3&amp;"DAYKWH.UNIT1@NET1",Overall!$A$10,Overall!$B$10,"1d","total","time-weighted",0,1,0,"")</f>
        <v>1865.8136612439832</v>
      </c>
      <c r="NZ10" s="11">
        <f>_xll.PIAdvCalcDat("\\CEDPI\SEMPRA_MSR1:EDCINV"&amp;NY$2&amp;""&amp;NZ$3&amp;"DAYKWH.UNIT1@NET1",Overall!$A$10,Overall!$B$10,"1d","total","time-weighted",0,1,0,"")</f>
        <v>1881.5587088179798</v>
      </c>
      <c r="OA10" s="11">
        <f>_xll.PIAdvCalcDat("\\CEDPI\SEMPRA_MSR1:EDCINV"&amp;NY$2&amp;""&amp;OA$3&amp;"DAYKWH.UNIT1@NET1",Overall!$A$10,Overall!$B$10,"1d","total","time-weighted",0,1,0,"")</f>
        <v>1857.0820573720785</v>
      </c>
      <c r="OB10" s="12">
        <f>_xll.PIAdvCalcDat("\\CEDPI\SEMPRA_MSR1:EDCINV"&amp;NY$2&amp;""&amp;OB$3&amp;"DAYKWH.UNIT1@NET1",Overall!$A$10,Overall!$B$10,"1d","total","time-weighted",0,1,0,"")</f>
        <v>1846.6926924212719</v>
      </c>
      <c r="OC10" s="1"/>
      <c r="OD10" s="10">
        <f>_xll.PIAdvCalcDat("\\CEDPI\SEMPRA_MSR1:EDCINV"&amp;OD$2&amp;""&amp;OD$3&amp;"DAYKWH.UNIT1@NET1",Overall!$A$10,Overall!$B$10,"1d","total","time-weighted",0,1,0,"")</f>
        <v>1887.0990062955445</v>
      </c>
      <c r="OE10" s="11">
        <f>_xll.PIAdvCalcDat("\\CEDPI\SEMPRA_MSR1:EDCINV"&amp;OD$2&amp;""&amp;OE$3&amp;"DAYKWH.UNIT1@NET1",Overall!$A$10,Overall!$B$10,"1d","total","time-weighted",0,1,0,"")</f>
        <v>1890.4466982699269</v>
      </c>
      <c r="OF10" s="11">
        <f>_xll.PIAdvCalcDat("\\CEDPI\SEMPRA_MSR1:EDCINV"&amp;OD$2&amp;""&amp;OF$3&amp;"DAYKWH.UNIT1@NET1",Overall!$A$10,Overall!$B$10,"1d","total","time-weighted",0,1,0,"")</f>
        <v>1873.4708759935093</v>
      </c>
      <c r="OG10" s="12">
        <f>_xll.PIAdvCalcDat("\\CEDPI\SEMPRA_MSR1:EDCINV"&amp;OD$2&amp;""&amp;OG$3&amp;"DAYKWH.UNIT1@NET1",Overall!$A$10,Overall!$B$10,"1d","total","time-weighted",0,1,0,"")</f>
        <v>1876.1043448002536</v>
      </c>
      <c r="OH10" s="1"/>
      <c r="OI10" s="10">
        <f>_xll.PIAdvCalcDat("\\CEDPI\SEMPRA_MSR1:EDCINV"&amp;OI$2&amp;""&amp;OI$3&amp;"DAYKWH.UNIT1@NET1",Overall!$A$10,Overall!$B$10,"1d","total","time-weighted",0,1,0,"")</f>
        <v>1866.3559097938146</v>
      </c>
      <c r="OJ10" s="11">
        <f>_xll.PIAdvCalcDat("\\CEDPI\SEMPRA_MSR1:EDCINV"&amp;OI$2&amp;""&amp;OJ$3&amp;"DAYKWH.UNIT1@NET1",Overall!$A$10,Overall!$B$10,"1d","total","time-weighted",0,1,0,"")</f>
        <v>1879.9558173240091</v>
      </c>
      <c r="OK10" s="11">
        <f>_xll.PIAdvCalcDat("\\CEDPI\SEMPRA_MSR1:EDCINV"&amp;OI$2&amp;""&amp;OK$3&amp;"DAYKWH.UNIT1@NET1",Overall!$A$10,Overall!$B$10,"1d","total","time-weighted",0,1,0,"")</f>
        <v>1855.2977621184862</v>
      </c>
      <c r="OL10" s="12">
        <f>_xll.PIAdvCalcDat("\\CEDPI\SEMPRA_MSR1:EDCINV"&amp;OI$2&amp;""&amp;OL$3&amp;"DAYKWH.UNIT1@NET1",Overall!$A$10,Overall!$B$10,"1d","total","time-weighted",0,1,0,"")</f>
        <v>1849.6085734014835</v>
      </c>
      <c r="OM10" s="1"/>
      <c r="ON10" s="10">
        <f>_xll.PIAdvCalcDat("\\CEDPI\SEMPRA_MSR1:EDCINV"&amp;ON$2&amp;""&amp;ON$3&amp;"DAYKWH.UNIT1@NET1",Overall!$A$10,Overall!$B$10,"1d","total","time-weighted",0,1,0,"")</f>
        <v>1869.6589432305036</v>
      </c>
      <c r="OO10" s="11">
        <f>_xll.PIAdvCalcDat("\\CEDPI\SEMPRA_MSR1:EDCINV"&amp;ON$2&amp;""&amp;OO$3&amp;"DAYKWH.UNIT1@NET1",Overall!$A$10,Overall!$B$10,"1d","total","time-weighted",0,1,0,"")</f>
        <v>1875.677403572548</v>
      </c>
      <c r="OP10" s="11">
        <f>_xll.PIAdvCalcDat("\\CEDPI\SEMPRA_MSR1:EDCINV"&amp;ON$2&amp;""&amp;OP$3&amp;"DAYKWH.UNIT1@NET1",Overall!$A$10,Overall!$B$10,"1d","total","time-weighted",0,1,0,"")</f>
        <v>1878.2422433985892</v>
      </c>
      <c r="OQ10" s="12">
        <f>_xll.PIAdvCalcDat("\\CEDPI\SEMPRA_MSR1:EDCINV"&amp;ON$2&amp;""&amp;OQ$3&amp;"DAYKWH.UNIT1@NET1",Overall!$A$10,Overall!$B$10,"1d","total","time-weighted",0,1,0,"")</f>
        <v>1875.692780679665</v>
      </c>
      <c r="OR10" s="1"/>
      <c r="OS10" s="10">
        <f>_xll.PIAdvCalcDat("\\CEDPI\SEMPRA_MSR1:EDCINV"&amp;OS$2&amp;""&amp;OS$3&amp;"DAYKWH.UNIT1@NET1",Overall!$A$10,Overall!$B$10,"1d","total","time-weighted",0,1,0,"")</f>
        <v>1939.8204932546685</v>
      </c>
      <c r="OT10" s="11">
        <f>_xll.PIAdvCalcDat("\\CEDPI\SEMPRA_MSR1:EDCINV"&amp;OS$2&amp;""&amp;OT$3&amp;"DAYKWH.UNIT1@NET1",Overall!$A$10,Overall!$B$10,"1d","total","time-weighted",0,1,0,"")</f>
        <v>1950.8122601533958</v>
      </c>
      <c r="OU10" s="11">
        <f>_xll.PIAdvCalcDat("\\CEDPI\SEMPRA_MSR1:EDCINV"&amp;OS$2&amp;""&amp;OU$3&amp;"DAYKWH.UNIT1@NET1",Overall!$A$10,Overall!$B$10,"1d","total","time-weighted",0,1,0,"")</f>
        <v>1933.4884332118052</v>
      </c>
      <c r="OV10" s="12">
        <f>_xll.PIAdvCalcDat("\\CEDPI\SEMPRA_MSR1:EDCINV"&amp;OS$2&amp;""&amp;OV$3&amp;"DAYKWH.UNIT1@NET1",Overall!$A$10,Overall!$B$10,"1d","total","time-weighted",0,1,0,"")</f>
        <v>1946.3653150245034</v>
      </c>
      <c r="OW10" s="1"/>
      <c r="OX10" s="10">
        <f>_xll.PIAdvCalcDat("\\CEDPI\SEMPRA_MSR1:EDCINV"&amp;OX$2&amp;""&amp;OX$3&amp;"DAYKWH.UNIT1@NET1",Overall!$A$10,Overall!$B$10,"1d","total","time-weighted",0,1,0,"")</f>
        <v>1863.6087097398499</v>
      </c>
      <c r="OY10" s="11">
        <f>_xll.PIAdvCalcDat("\\CEDPI\SEMPRA_MSR1:EDCINV"&amp;OX$2&amp;""&amp;OY$3&amp;"DAYKWH.UNIT1@NET1",Overall!$A$10,Overall!$B$10,"1d","total","time-weighted",0,1,0,"")</f>
        <v>1956.8988920677466</v>
      </c>
      <c r="OZ10" s="11">
        <f>_xll.PIAdvCalcDat("\\CEDPI\SEMPRA_MSR1:EDCINV"&amp;OX$2&amp;""&amp;OZ$3&amp;"DAYKWH.UNIT1@NET1",Overall!$A$10,Overall!$B$10,"1d","total","time-weighted",0,1,0,"")</f>
        <v>1995.8926972461988</v>
      </c>
      <c r="PA10" s="12">
        <f>_xll.PIAdvCalcDat("\\CEDPI\SEMPRA_MSR1:EDCINV"&amp;OX$2&amp;""&amp;PA$3&amp;"DAYKWH.UNIT1@NET1",Overall!$A$10,Overall!$B$10,"1d","total","time-weighted",0,1,0,"")</f>
        <v>1990.0873190506707</v>
      </c>
      <c r="PB10" s="1"/>
      <c r="PC10" s="10">
        <f>_xll.PIAdvCalcDat("\\CEDPI\SEMPRA_MSR1:EDCINV"&amp;PC$2&amp;""&amp;PC$3&amp;"DAYKWH.UNIT1@NET1",Overall!$A$10,Overall!$B$10,"1d","total","time-weighted",0,1,0,"")</f>
        <v>1944.8287322748376</v>
      </c>
      <c r="PD10" s="11">
        <f>_xll.PIAdvCalcDat("\\CEDPI\SEMPRA_MSR1:EDCINV"&amp;PC$2&amp;""&amp;PD$3&amp;"DAYKWH.UNIT1@NET1",Overall!$A$10,Overall!$B$10,"1d","total","time-weighted",0,1,0,"")</f>
        <v>1933.9627885679943</v>
      </c>
      <c r="PE10" s="11">
        <f>_xll.PIAdvCalcDat("\\CEDPI\SEMPRA_MSR1:EDCINV"&amp;PC$2&amp;""&amp;PE$3&amp;"DAYKWH.UNIT1@NET1",Overall!$A$10,Overall!$B$10,"1d","total","time-weighted",0,1,0,"")</f>
        <v>1940.0846096806877</v>
      </c>
      <c r="PF10" s="12">
        <f>_xll.PIAdvCalcDat("\\CEDPI\SEMPRA_MSR1:EDCINV"&amp;PC$2&amp;""&amp;PF$3&amp;"DAYKWH.UNIT1@NET1",Overall!$A$10,Overall!$B$10,"1d","total","time-weighted",0,1,0,"")</f>
        <v>1909.3110787921962</v>
      </c>
      <c r="PG10" s="1"/>
      <c r="PH10" s="10">
        <f>_xll.PIAdvCalcDat("\\CEDPI\SEMPRA_MSR1:EDCINV"&amp;PH$2&amp;""&amp;PH$3&amp;"DAYKWH.UNIT1@NET1",Overall!$A$10,Overall!$B$10,"1d","total","time-weighted",0,1,0,"")</f>
        <v>1989.2578348628711</v>
      </c>
      <c r="PI10" s="11">
        <f>_xll.PIAdvCalcDat("\\CEDPI\SEMPRA_MSR1:EDCINV"&amp;PH$2&amp;""&amp;PI$3&amp;"DAYKWH.UNIT1@NET1",Overall!$A$10,Overall!$B$10,"1d","total","time-weighted",0,1,0,"")</f>
        <v>1888.2809112960708</v>
      </c>
      <c r="PJ10" s="11">
        <f>_xll.PIAdvCalcDat("\\CEDPI\SEMPRA_MSR1:EDCINV"&amp;PH$2&amp;""&amp;PJ$3&amp;"DAYKWH.UNIT1@NET1",Overall!$A$10,Overall!$B$10,"1d","total","time-weighted",0,1,0,"")</f>
        <v>1972.7893691244562</v>
      </c>
      <c r="PK10" s="12">
        <f>_xll.PIAdvCalcDat("\\CEDPI\SEMPRA_MSR1:EDCINV"&amp;PH$2&amp;""&amp;PK$3&amp;"DAYKWH.UNIT1@NET1",Overall!$A$10,Overall!$B$10,"1d","total","time-weighted",0,1,0,"")</f>
        <v>2058.3462350326058</v>
      </c>
    </row>
    <row r="11" spans="1:427" ht="24.75" customHeight="1" x14ac:dyDescent="0.25">
      <c r="A11" s="8">
        <v>42590</v>
      </c>
      <c r="B11" s="8">
        <v>42591</v>
      </c>
      <c r="C11" s="16">
        <v>8.2966216764450067</v>
      </c>
      <c r="D11" s="7">
        <f>_xll.PIAdvCalcDat("\\CEDPI\SEMPRA_MSR1:EDCINV"&amp;$D$2&amp;""&amp;D$3&amp;"DAYKWH.UNIT1@NET1",Overall!$A$11,Overall!$B$11,"1d","total","time-weighted",0,1,0,"")</f>
        <v>1953.9717047602096</v>
      </c>
      <c r="E11" s="9">
        <f>_xll.PIAdvCalcDat("\\CEDPI\SEMPRA_MSR1:EDCINV"&amp;$D$2&amp;""&amp;E$3&amp;"DAYKWH.UNIT1@NET1",Overall!$A$11,Overall!$B$11,"1d","total","time-weighted",0,1,0,"")</f>
        <v>1915.5921414342813</v>
      </c>
      <c r="F11" s="9">
        <f>_xll.PIAdvCalcDat("\\CEDPI\SEMPRA_MSR1:EDCINV"&amp;$D$2&amp;""&amp;F$3&amp;"DAYKWH.UNIT1@NET1",Overall!$A$11,Overall!$B$11,"1d","total","time-weighted",0,1,0,"")</f>
        <v>1923.161561433687</v>
      </c>
      <c r="G11" s="9">
        <f>_xll.PIAdvCalcDat("\\CEDPI\SEMPRA_MSR1:EDCINV"&amp;$D$2&amp;""&amp;G$3&amp;"DAYKWH.UNIT1@NET1",Overall!$A$11,Overall!$B$11,"1d","total","time-weighted",0,1,0,"")</f>
        <v>2000.386876147993</v>
      </c>
      <c r="H11" s="7"/>
      <c r="I11" s="10">
        <f>_xll.PIAdvCalcDat("\\CEDPI\SEMPRA_MSR1:EDCINV"&amp;I$2&amp;""&amp;I$3&amp;"DAYKWH.UNIT1@NET1",Overall!$A$11,Overall!$B$11,"1d","total","time-weighted",0,1,0,"")</f>
        <v>1949.1051050898548</v>
      </c>
      <c r="J11" s="11">
        <f>_xll.PIAdvCalcDat("\\CEDPI\SEMPRA_MSR1:EDCINV"&amp;I$2&amp;""&amp;J$3&amp;"DAYKWH.UNIT1@NET1",Overall!$A$11,Overall!$B$11,"1d","total","time-weighted",0,1,0,"")</f>
        <v>1880.8399569956027</v>
      </c>
      <c r="K11" s="11">
        <f>_xll.PIAdvCalcDat("\\CEDPI\SEMPRA_MSR1:EDCINV"&amp;I$2&amp;""&amp;K$3&amp;"DAYKWH.UNIT1@NET1",Overall!$A$11,Overall!$B$11,"1d","total","time-weighted",0,1,0,"")</f>
        <v>1890.2342326857533</v>
      </c>
      <c r="L11" s="12">
        <f>_xll.PIAdvCalcDat("\\CEDPI\SEMPRA_MSR1:EDCINV"&amp;I$2&amp;""&amp;L$3&amp;"DAYKWH.UNIT1@NET1",Overall!$A$11,Overall!$B$11,"1d","total","time-weighted",0,1,0,"")</f>
        <v>1950.7865253654247</v>
      </c>
      <c r="M11" s="1"/>
      <c r="N11" s="10">
        <f>_xll.PIAdvCalcDat("\\CEDPI\SEMPRA_MSR1:EDCINV"&amp;N$2&amp;""&amp;N$3&amp;"DAYKWH.UNIT1@NET1",Overall!$A$11,Overall!$B$11,"1d","total","time-weighted",0,1,0,"")</f>
        <v>1993.3948586516344</v>
      </c>
      <c r="O11" s="11">
        <f>_xll.PIAdvCalcDat("\\CEDPI\SEMPRA_MSR1:EDCINV"&amp;N$2&amp;""&amp;O$3&amp;"DAYKWH.UNIT1@NET1",Overall!$A$11,Overall!$B$11,"1d","total","time-weighted",0,1,0,"")</f>
        <v>1882.8091966543575</v>
      </c>
      <c r="P11" s="11">
        <f>_xll.PIAdvCalcDat("\\CEDPI\SEMPRA_MSR1:EDCINV"&amp;N$2&amp;""&amp;P$3&amp;"DAYKWH.UNIT1@NET1",Overall!$A$11,Overall!$B$11,"1d","total","time-weighted",0,1,0,"")</f>
        <v>1876.4615479111617</v>
      </c>
      <c r="Q11" s="12">
        <f>_xll.PIAdvCalcDat("\\CEDPI\SEMPRA_MSR1:EDCINV"&amp;N$2&amp;""&amp;Q$3&amp;"DAYKWH.UNIT1@NET1",Overall!$A$11,Overall!$B$11,"1d","total","time-weighted",0,1,0,"")</f>
        <v>1940.1284863807361</v>
      </c>
      <c r="R11" s="1"/>
      <c r="S11" s="10">
        <f>_xll.PIAdvCalcDat("\\CEDPI\SEMPRA_MSR1:EDCINV"&amp;S$2&amp;""&amp;S$3&amp;"DAYKWH.UNIT1@NET1",Overall!$A$11,Overall!$B$11,"1d","total","time-weighted",0,1,0,"")</f>
        <v>1943.4287818539262</v>
      </c>
      <c r="T11" s="11">
        <f>_xll.PIAdvCalcDat("\\CEDPI\SEMPRA_MSR1:EDCINV"&amp;S$2&amp;""&amp;T$3&amp;"DAYKWH.UNIT1@NET1",Overall!$A$11,Overall!$B$11,"1d","total","time-weighted",0,1,0,"")</f>
        <v>1876.417816535489</v>
      </c>
      <c r="U11" s="11">
        <f>_xll.PIAdvCalcDat("\\CEDPI\SEMPRA_MSR1:EDCINV"&amp;S$2&amp;""&amp;U$3&amp;"DAYKWH.UNIT1@NET1",Overall!$A$11,Overall!$B$11,"1d","total","time-weighted",0,1,0,"")</f>
        <v>1869.6452141382415</v>
      </c>
      <c r="V11" s="12">
        <f>_xll.PIAdvCalcDat("\\CEDPI\SEMPRA_MSR1:EDCINV"&amp;S$2&amp;""&amp;V$3&amp;"DAYKWH.UNIT1@NET1",Overall!$A$11,Overall!$B$11,"1d","total","time-weighted",0,1,0,"")</f>
        <v>1279.2183640717637</v>
      </c>
      <c r="W11" s="1"/>
      <c r="X11" s="10">
        <f>_xll.PIAdvCalcDat("\\CEDPI\SEMPRA_MSR1:EDCINV"&amp;X$2&amp;""&amp;X$3&amp;"DAYKWH.UNIT1@NET1",Overall!$A$11,Overall!$B$11,"1d","total","time-weighted",0,1,0,"")</f>
        <v>1949.0360758223537</v>
      </c>
      <c r="Y11" s="11">
        <f>_xll.PIAdvCalcDat("\\CEDPI\SEMPRA_MSR1:EDCINV"&amp;X$2&amp;""&amp;Y$3&amp;"DAYKWH.UNIT1@NET1",Overall!$A$11,Overall!$B$11,"1d","total","time-weighted",0,1,0,"")</f>
        <v>1878.1091389916319</v>
      </c>
      <c r="Z11" s="11">
        <f>_xll.PIAdvCalcDat("\\CEDPI\SEMPRA_MSR1:EDCINV"&amp;X$2&amp;""&amp;Z$3&amp;"DAYKWH.UNIT1@NET1",Overall!$A$11,Overall!$B$11,"1d","total","time-weighted",0,1,0,"")</f>
        <v>1901.0958084232009</v>
      </c>
      <c r="AA11" s="12">
        <f>_xll.PIAdvCalcDat("\\CEDPI\SEMPRA_MSR1:EDCINV"&amp;X$2&amp;""&amp;AA$3&amp;"DAYKWH.UNIT1@NET1",Overall!$A$11,Overall!$B$11,"1d","total","time-weighted",0,1,0,"")</f>
        <v>1936.5212775374728</v>
      </c>
      <c r="AB11" s="1"/>
      <c r="AC11" s="10">
        <f>_xll.PIAdvCalcDat("\\CEDPI\SEMPRA_MSR1:EDCINV"&amp;AC$2&amp;""&amp;AC$3&amp;"DAYKWH.UNIT1@NET1",Overall!$A$11,Overall!$B$11,"1d","total","time-weighted",0,1,0,"")</f>
        <v>1956.4127443139937</v>
      </c>
      <c r="AD11" s="11">
        <f>_xll.PIAdvCalcDat("\\CEDPI\SEMPRA_MSR1:EDCINV"&amp;AC$2&amp;""&amp;AD$3&amp;"DAYKWH.UNIT1@NET1",Overall!$A$11,Overall!$B$11,"1d","total","time-weighted",0,1,0,"")</f>
        <v>1877.6612083178827</v>
      </c>
      <c r="AE11" s="11">
        <f>_xll.PIAdvCalcDat("\\CEDPI\SEMPRA_MSR1:EDCINV"&amp;AC$2&amp;""&amp;AE$3&amp;"DAYKWH.UNIT1@NET1",Overall!$A$11,Overall!$B$11,"1d","total","time-weighted",0,1,0,"")</f>
        <v>1872.4717448787299</v>
      </c>
      <c r="AF11" s="12">
        <f>_xll.PIAdvCalcDat("\\CEDPI\SEMPRA_MSR1:EDCINV"&amp;AC$2&amp;""&amp;AF$3&amp;"DAYKWH.UNIT1@NET1",Overall!$A$11,Overall!$B$11,"1d","total","time-weighted",0,1,0,"")</f>
        <v>1931.1357007805179</v>
      </c>
      <c r="AG11" s="1"/>
      <c r="AH11" s="10">
        <f>_xll.PIAdvCalcDat("\\CEDPI\SEMPRA_MSR1:EDCINV"&amp;AH$2&amp;""&amp;AH$3&amp;"DAYKWH.UNIT1@NET1",Overall!$A$11,Overall!$B$11,"1d","total","time-weighted",0,1,0,"")</f>
        <v>1945.7808040308041</v>
      </c>
      <c r="AI11" s="11">
        <f>_xll.PIAdvCalcDat("\\CEDPI\SEMPRA_MSR1:EDCINV"&amp;AH$2&amp;""&amp;AI$3&amp;"DAYKWH.UNIT1@NET1",Overall!$A$11,Overall!$B$11,"1d","total","time-weighted",0,1,0,"")</f>
        <v>1882.3410000092747</v>
      </c>
      <c r="AJ11" s="11">
        <f>_xll.PIAdvCalcDat("\\CEDPI\SEMPRA_MSR1:EDCINV"&amp;AH$2&amp;""&amp;AJ$3&amp;"DAYKWH.UNIT1@NET1",Overall!$A$11,Overall!$B$11,"1d","total","time-weighted",0,1,0,"")</f>
        <v>1881.6107091795911</v>
      </c>
      <c r="AK11" s="12">
        <f>_xll.PIAdvCalcDat("\\CEDPI\SEMPRA_MSR1:EDCINV"&amp;AH$2&amp;""&amp;AK$3&amp;"DAYKWH.UNIT1@NET1",Overall!$A$11,Overall!$B$11,"1d","total","time-weighted",0,1,0,"")</f>
        <v>1967.3907681263813</v>
      </c>
      <c r="AL11" s="1"/>
      <c r="AM11" s="10">
        <f>_xll.PIAdvCalcDat("\\CEDPI\SEMPRA_MSR1:EDCINV"&amp;AM$2&amp;""&amp;AM$3&amp;"DAYKWH.UNIT1@NET1",Overall!$A$11,Overall!$B$11,"1d","total","time-weighted",0,1,0,"")</f>
        <v>1946.8088941281269</v>
      </c>
      <c r="AN11" s="11">
        <f>_xll.PIAdvCalcDat("\\CEDPI\SEMPRA_MSR1:EDCINV"&amp;AM$2&amp;""&amp;AN$3&amp;"DAYKWH.UNIT1@NET1",Overall!$A$11,Overall!$B$11,"1d","total","time-weighted",0,1,0,"")</f>
        <v>1888.0794072683971</v>
      </c>
      <c r="AO11" s="11">
        <f>_xll.PIAdvCalcDat("\\CEDPI\SEMPRA_MSR1:EDCINV"&amp;AM$2&amp;""&amp;AO$3&amp;"DAYKWH.UNIT1@NET1",Overall!$A$11,Overall!$B$11,"1d","total","time-weighted",0,1,0,"")</f>
        <v>1875.8250334688967</v>
      </c>
      <c r="AP11" s="12">
        <f>_xll.PIAdvCalcDat("\\CEDPI\SEMPRA_MSR1:EDCINV"&amp;AM$2&amp;""&amp;AP$3&amp;"DAYKWH.UNIT1@NET1",Overall!$A$11,Overall!$B$11,"1d","total","time-weighted",0,1,0,"")</f>
        <v>1917.5670751771511</v>
      </c>
      <c r="AQ11" s="1"/>
      <c r="AR11" s="10">
        <f>_xll.PIAdvCalcDat("\\CEDPI\SEMPRA_MSR1:EDCINV"&amp;AR$2&amp;""&amp;AR$3&amp;"DAYKWH.UNIT1@NET1",Overall!$A$11,Overall!$B$11,"1d","total","time-weighted",0,1,0,"")</f>
        <v>1951.3317126551026</v>
      </c>
      <c r="AS11" s="11">
        <f>_xll.PIAdvCalcDat("\\CEDPI\SEMPRA_MSR1:EDCINV"&amp;AR$2&amp;""&amp;AS$3&amp;"DAYKWH.UNIT1@NET1",Overall!$A$11,Overall!$B$11,"1d","total","time-weighted",0,1,0,"")</f>
        <v>1861.8156666181092</v>
      </c>
      <c r="AT11" s="11">
        <f>_xll.PIAdvCalcDat("\\CEDPI\SEMPRA_MSR1:EDCINV"&amp;AR$2&amp;""&amp;AT$3&amp;"DAYKWH.UNIT1@NET1",Overall!$A$11,Overall!$B$11,"1d","total","time-weighted",0,1,0,"")</f>
        <v>1888.6066620185709</v>
      </c>
      <c r="AU11" s="12">
        <f>_xll.PIAdvCalcDat("\\CEDPI\SEMPRA_MSR1:EDCINV"&amp;AR$2&amp;""&amp;AU$3&amp;"DAYKWH.UNIT1@NET1",Overall!$A$11,Overall!$B$11,"1d","total","time-weighted",0,1,0,"")</f>
        <v>1952.7037091075808</v>
      </c>
      <c r="AV11" s="1"/>
      <c r="AW11" s="10">
        <f>_xll.PIAdvCalcDat("\\CEDPI\SEMPRA_MSR1:EDCINV"&amp;AW$2&amp;""&amp;AW$3&amp;"DAYKWH.UNIT1@NET1",Overall!$A$11,Overall!$B$11,"1d","total","time-weighted",0,1,0,"")</f>
        <v>1975.4724953291654</v>
      </c>
      <c r="AX11" s="11">
        <f>_xll.PIAdvCalcDat("\\CEDPI\SEMPRA_MSR1:EDCINV"&amp;AW$2&amp;""&amp;AX$3&amp;"DAYKWH.UNIT1@NET1",Overall!$A$11,Overall!$B$11,"1d","total","time-weighted",0,1,0,"")</f>
        <v>1899.657430389351</v>
      </c>
      <c r="AY11" s="11">
        <f>_xll.PIAdvCalcDat("\\CEDPI\SEMPRA_MSR1:EDCINV"&amp;AW$2&amp;""&amp;AY$3&amp;"DAYKWH.UNIT1@NET1",Overall!$A$11,Overall!$B$11,"1d","total","time-weighted",0,1,0,"")</f>
        <v>1895.4794694482132</v>
      </c>
      <c r="AZ11" s="12">
        <f>_xll.PIAdvCalcDat("\\CEDPI\SEMPRA_MSR1:EDCINV"&amp;AW$2&amp;""&amp;AZ$3&amp;"DAYKWH.UNIT1@NET1",Overall!$A$11,Overall!$B$11,"1d","total","time-weighted",0,1,0,"")</f>
        <v>1968.8631680224271</v>
      </c>
      <c r="BA11" s="1"/>
      <c r="BB11" s="10">
        <f>_xll.PIAdvCalcDat("\\CEDPI\SEMPRA_MSR1:EDCINV"&amp;BB$2&amp;""&amp;BB$3&amp;"DAYKWH.UNIT1@NET1",Overall!$A$11,Overall!$B$11,"1d","total","time-weighted",0,1,0,"")</f>
        <v>1945.736803279231</v>
      </c>
      <c r="BC11" s="11">
        <f>_xll.PIAdvCalcDat("\\CEDPI\SEMPRA_MSR1:EDCINV"&amp;BB$2&amp;""&amp;BC$3&amp;"DAYKWH.UNIT1@NET1",Overall!$A$11,Overall!$B$11,"1d","total","time-weighted",0,1,0,"")</f>
        <v>1893.4485881727537</v>
      </c>
      <c r="BD11" s="11">
        <f>_xll.PIAdvCalcDat("\\CEDPI\SEMPRA_MSR1:EDCINV"&amp;BB$2&amp;""&amp;BD$3&amp;"DAYKWH.UNIT1@NET1",Overall!$A$11,Overall!$B$11,"1d","total","time-weighted",0,1,0,"")</f>
        <v>1880.3305385609447</v>
      </c>
      <c r="BE11" s="12">
        <f>_xll.PIAdvCalcDat("\\CEDPI\SEMPRA_MSR1:EDCINV"&amp;BB$2&amp;""&amp;BE$3&amp;"DAYKWH.UNIT1@NET1",Overall!$A$11,Overall!$B$11,"1d","total","time-weighted",0,1,0,"")</f>
        <v>1966.0763365738505</v>
      </c>
      <c r="BF11" s="1"/>
      <c r="BG11" s="10" t="str">
        <f>_xll.PIAdvCalcDat("\\CEDPI\SEMPRA_MSR1:EDCINV"&amp;BG$2&amp;""&amp;BG$3&amp;"DAYKWH.UNIT1@NET1",Overall!$A$11,Overall!$B$11,"1d","total","time-weighted",0,1,0,"")</f>
        <v>[-11059] No Good Data For Calculation</v>
      </c>
      <c r="BH11" s="11">
        <f>_xll.PIAdvCalcDat("\\CEDPI\SEMPRA_MSR1:EDCINV"&amp;BG$2&amp;""&amp;BH$3&amp;"DAYKWH.UNIT1@NET1",Overall!$A$11,Overall!$B$11,"1d","total","time-weighted",0,1,0,"")</f>
        <v>1901.3281179527062</v>
      </c>
      <c r="BI11" s="11">
        <f>_xll.PIAdvCalcDat("\\CEDPI\SEMPRA_MSR1:EDCINV"&amp;BG$2&amp;""&amp;BI$3&amp;"DAYKWH.UNIT1@NET1",Overall!$A$11,Overall!$B$11,"1d","total","time-weighted",0,1,0,"")</f>
        <v>1856.9713906139798</v>
      </c>
      <c r="BJ11" s="12">
        <f>_xll.PIAdvCalcDat("\\CEDPI\SEMPRA_MSR1:EDCINV"&amp;BG$2&amp;""&amp;BJ$3&amp;"DAYKWH.UNIT1@NET1",Overall!$A$11,Overall!$B$11,"1d","total","time-weighted",0,1,0,"")</f>
        <v>1916.4103312566194</v>
      </c>
      <c r="BK11" s="1"/>
      <c r="BL11" s="10">
        <f>_xll.PIAdvCalcDat("\\CEDPI\SEMPRA_MSR1:EDCINV"&amp;BL$2&amp;""&amp;BL$3&amp;"DAYKWH.UNIT1@NET1",Overall!$A$11,Overall!$B$11,"1d","total","time-weighted",0,1,0,"")</f>
        <v>1948.0688596486568</v>
      </c>
      <c r="BM11" s="11">
        <f>_xll.PIAdvCalcDat("\\CEDPI\SEMPRA_MSR1:EDCINV"&amp;BL$2&amp;""&amp;BM$3&amp;"DAYKWH.UNIT1@NET1",Overall!$A$11,Overall!$B$11,"1d","total","time-weighted",0,1,0,"")</f>
        <v>1878.5182671659816</v>
      </c>
      <c r="BN11" s="11">
        <f>_xll.PIAdvCalcDat("\\CEDPI\SEMPRA_MSR1:EDCINV"&amp;BL$2&amp;""&amp;BN$3&amp;"DAYKWH.UNIT1@NET1",Overall!$A$11,Overall!$B$11,"1d","total","time-weighted",0,1,0,"")</f>
        <v>1884.0777338807234</v>
      </c>
      <c r="BO11" s="12">
        <f>_xll.PIAdvCalcDat("\\CEDPI\SEMPRA_MSR1:EDCINV"&amp;BL$2&amp;""&amp;BO$3&amp;"DAYKWH.UNIT1@NET1",Overall!$A$11,Overall!$B$11,"1d","total","time-weighted",0,1,0,"")</f>
        <v>1954.2370906626722</v>
      </c>
      <c r="BP11" s="1"/>
      <c r="BQ11" s="10">
        <f>_xll.PIAdvCalcDat("\\CEDPI\SEMPRA_MSR1:EDCINV"&amp;BQ$2&amp;""&amp;BQ$3&amp;"DAYKWH.UNIT1@NET1",Overall!$A$11,Overall!$B$11,"1d","total","time-weighted",0,1,0,"")</f>
        <v>1951.956962255148</v>
      </c>
      <c r="BR11" s="11">
        <f>_xll.PIAdvCalcDat("\\CEDPI\SEMPRA_MSR1:EDCINV"&amp;BQ$2&amp;""&amp;BR$3&amp;"DAYKWH.UNIT1@NET1",Overall!$A$11,Overall!$B$11,"1d","total","time-weighted",0,1,0,"")</f>
        <v>1920.7603133190826</v>
      </c>
      <c r="BS11" s="11">
        <f>_xll.PIAdvCalcDat("\\CEDPI\SEMPRA_MSR1:EDCINV"&amp;BQ$2&amp;""&amp;BS$3&amp;"DAYKWH.UNIT1@NET1",Overall!$A$11,Overall!$B$11,"1d","total","time-weighted",0,1,0,"")</f>
        <v>1860.6157644679497</v>
      </c>
      <c r="BT11" s="12">
        <f>_xll.PIAdvCalcDat("\\CEDPI\SEMPRA_MSR1:EDCINV"&amp;BQ$2&amp;""&amp;BT$3&amp;"DAYKWH.UNIT1@NET1",Overall!$A$11,Overall!$B$11,"1d","total","time-weighted",0,1,0,"")</f>
        <v>1929.9871414739328</v>
      </c>
      <c r="BU11" s="1"/>
      <c r="BV11" s="10">
        <f>_xll.PIAdvCalcDat("\\CEDPI\SEMPRA_MSR1:EDCINV"&amp;BV$2&amp;""&amp;BV$3&amp;"DAYKWH.UNIT1@NET1",Overall!$A$11,Overall!$B$11,"1d","total","time-weighted",0,1,0,"")</f>
        <v>1960.7901758175899</v>
      </c>
      <c r="BW11" s="11">
        <f>_xll.PIAdvCalcDat("\\CEDPI\SEMPRA_MSR1:EDCINV"&amp;BV$2&amp;""&amp;BW$3&amp;"DAYKWH.UNIT1@NET1",Overall!$A$11,Overall!$B$11,"1d","total","time-weighted",0,1,0,"")</f>
        <v>1881.6798483829514</v>
      </c>
      <c r="BX11" s="11">
        <f>_xll.PIAdvCalcDat("\\CEDPI\SEMPRA_MSR1:EDCINV"&amp;BV$2&amp;""&amp;BX$3&amp;"DAYKWH.UNIT1@NET1",Overall!$A$11,Overall!$B$11,"1d","total","time-weighted",0,1,0,"")</f>
        <v>1879.3728117803944</v>
      </c>
      <c r="BY11" s="12">
        <f>_xll.PIAdvCalcDat("\\CEDPI\SEMPRA_MSR1:EDCINV"&amp;BV$2&amp;""&amp;BY$3&amp;"DAYKWH.UNIT1@NET1",Overall!$A$11,Overall!$B$11,"1d","total","time-weighted",0,1,0,"")</f>
        <v>1952.957172639517</v>
      </c>
      <c r="BZ11" s="1"/>
      <c r="CA11" s="10">
        <f>_xll.PIAdvCalcDat("\\CEDPI\SEMPRA_MSR1:EDCINV"&amp;CA$2&amp;""&amp;CA$3&amp;"DAYKWH.UNIT1@NET1",Overall!$A$11,Overall!$B$11,"1d","total","time-weighted",0,1,0,"")</f>
        <v>1955.8982995860479</v>
      </c>
      <c r="CB11" s="11">
        <f>_xll.PIAdvCalcDat("\\CEDPI\SEMPRA_MSR1:EDCINV"&amp;CA$2&amp;""&amp;CB$3&amp;"DAYKWH.UNIT1@NET1",Overall!$A$11,Overall!$B$11,"1d","total","time-weighted",0,1,0,"")</f>
        <v>1910.1860123966335</v>
      </c>
      <c r="CC11" s="11">
        <f>_xll.PIAdvCalcDat("\\CEDPI\SEMPRA_MSR1:EDCINV"&amp;CA$2&amp;""&amp;CC$3&amp;"DAYKWH.UNIT1@NET1",Overall!$A$11,Overall!$B$11,"1d","total","time-weighted",0,1,0,"")</f>
        <v>1860.3668105307142</v>
      </c>
      <c r="CD11" s="12">
        <f>_xll.PIAdvCalcDat("\\CEDPI\SEMPRA_MSR1:EDCINV"&amp;CA$2&amp;""&amp;CD$3&amp;"DAYKWH.UNIT1@NET1",Overall!$A$11,Overall!$B$11,"1d","total","time-weighted",0,1,0,"")</f>
        <v>1938.4240905068893</v>
      </c>
      <c r="CE11" s="1"/>
      <c r="CF11" s="10">
        <f>_xll.PIAdvCalcDat("\\CEDPI\SEMPRA_MSR1:EDCINV"&amp;CF$2&amp;""&amp;CF$3&amp;"DAYKWH.UNIT1@NET1",Overall!$A$11,Overall!$B$11,"1d","total","time-weighted",0,1,0,"")</f>
        <v>2063.6619155359285</v>
      </c>
      <c r="CG11" s="11">
        <f>_xll.PIAdvCalcDat("\\CEDPI\SEMPRA_MSR1:EDCINV"&amp;CF$2&amp;""&amp;CG$3&amp;"DAYKWH.UNIT1@NET1",Overall!$A$11,Overall!$B$11,"1d","total","time-weighted",0,1,0,"")</f>
        <v>1988.4363276702898</v>
      </c>
      <c r="CH11" s="11">
        <f>_xll.PIAdvCalcDat("\\CEDPI\SEMPRA_MSR1:EDCINV"&amp;CF$2&amp;""&amp;CH$3&amp;"DAYKWH.UNIT1@NET1",Overall!$A$11,Overall!$B$11,"1d","total","time-weighted",0,1,0,"")</f>
        <v>1936.3661195507539</v>
      </c>
      <c r="CI11" s="12">
        <f>_xll.PIAdvCalcDat("\\CEDPI\SEMPRA_MSR1:EDCINV"&amp;CF$2&amp;""&amp;CI$3&amp;"DAYKWH.UNIT1@NET1",Overall!$A$11,Overall!$B$11,"1d","total","time-weighted",0,1,0,"")</f>
        <v>1964.0353189462064</v>
      </c>
      <c r="CJ11" s="1"/>
      <c r="CK11" s="10">
        <f>_xll.PIAdvCalcDat("\\CEDPI\SEMPRA_MSR1:EDCINV"&amp;CK$2&amp;""&amp;CK$3&amp;"DAYKWH.UNIT1@NET1",Overall!$A$11,Overall!$B$11,"1d","total","time-weighted",0,1,0,"")</f>
        <v>2095.5298373720052</v>
      </c>
      <c r="CL11" s="11">
        <f>_xll.PIAdvCalcDat("\\CEDPI\SEMPRA_MSR1:EDCINV"&amp;CK$2&amp;""&amp;CL$3&amp;"DAYKWH.UNIT1@NET1",Overall!$A$11,Overall!$B$11,"1d","total","time-weighted",0,1,0,"")</f>
        <v>1985.0146680464175</v>
      </c>
      <c r="CM11" s="11">
        <f>_xll.PIAdvCalcDat("\\CEDPI\SEMPRA_MSR1:EDCINV"&amp;CK$2&amp;""&amp;CM$3&amp;"DAYKWH.UNIT1@NET1",Overall!$A$11,Overall!$B$11,"1d","total","time-weighted",0,1,0,"")</f>
        <v>1925.4551376417</v>
      </c>
      <c r="CN11" s="12">
        <f>_xll.PIAdvCalcDat("\\CEDPI\SEMPRA_MSR1:EDCINV"&amp;CK$2&amp;""&amp;CN$3&amp;"DAYKWH.UNIT1@NET1",Overall!$A$11,Overall!$B$11,"1d","total","time-weighted",0,1,0,"")</f>
        <v>2074.431039331193</v>
      </c>
      <c r="CO11" s="1"/>
      <c r="CP11" s="10">
        <f>_xll.PIAdvCalcDat("\\CEDPI\SEMPRA_MSR1:EDCINV"&amp;CP$2&amp;""&amp;CP$3&amp;"DAYKWH.UNIT1@NET1",Overall!$A$11,Overall!$B$11,"1d","total","time-weighted",0,1,0,"")</f>
        <v>2097.2393054934159</v>
      </c>
      <c r="CQ11" s="11">
        <f>_xll.PIAdvCalcDat("\\CEDPI\SEMPRA_MSR1:EDCINV"&amp;CP$2&amp;""&amp;CQ$3&amp;"DAYKWH.UNIT1@NET1",Overall!$A$11,Overall!$B$11,"1d","total","time-weighted",0,1,0,"")</f>
        <v>1998.6299166385277</v>
      </c>
      <c r="CR11" s="11">
        <f>_xll.PIAdvCalcDat("\\CEDPI\SEMPRA_MSR1:EDCINV"&amp;CP$2&amp;""&amp;CR$3&amp;"DAYKWH.UNIT1@NET1",Overall!$A$11,Overall!$B$11,"1d","total","time-weighted",0,1,0,"")</f>
        <v>1930.535908308904</v>
      </c>
      <c r="CS11" s="12">
        <f>_xll.PIAdvCalcDat("\\CEDPI\SEMPRA_MSR1:EDCINV"&amp;CP$2&amp;""&amp;CS$3&amp;"DAYKWH.UNIT1@NET1",Overall!$A$11,Overall!$B$11,"1d","total","time-weighted",0,1,0,"")</f>
        <v>2055.7710211729973</v>
      </c>
      <c r="CT11" s="1"/>
      <c r="CU11" s="10">
        <f>_xll.PIAdvCalcDat("\\CEDPI\SEMPRA_MSR1:EDCINV"&amp;CU$2&amp;""&amp;CU$3&amp;"DAYKWH.UNIT1@NET1",Overall!$A$11,Overall!$B$11,"1d","total","time-weighted",0,1,0,"")</f>
        <v>2033.247889087115</v>
      </c>
      <c r="CV11" s="11">
        <f>_xll.PIAdvCalcDat("\\CEDPI\SEMPRA_MSR1:EDCINV"&amp;CU$2&amp;""&amp;CV$3&amp;"DAYKWH.UNIT1@NET1",Overall!$A$11,Overall!$B$11,"1d","total","time-weighted",0,1,0,"")</f>
        <v>1913.1442237437543</v>
      </c>
      <c r="CW11" s="11">
        <f>_xll.PIAdvCalcDat("\\CEDPI\SEMPRA_MSR1:EDCINV"&amp;CU$2&amp;""&amp;CW$3&amp;"DAYKWH.UNIT1@NET1",Overall!$A$11,Overall!$B$11,"1d","total","time-weighted",0,1,0,"")</f>
        <v>1883.4128081940269</v>
      </c>
      <c r="CX11" s="12">
        <f>_xll.PIAdvCalcDat("\\CEDPI\SEMPRA_MSR1:EDCINV"&amp;CU$2&amp;""&amp;CX$3&amp;"DAYKWH.UNIT1@NET1",Overall!$A$11,Overall!$B$11,"1d","total","time-weighted",0,1,0,"")</f>
        <v>2060.3799702639849</v>
      </c>
      <c r="CY11" s="1"/>
      <c r="CZ11" s="10">
        <f>_xll.PIAdvCalcDat("\\CEDPI\SEMPRA_MSR1:EDCINV"&amp;CZ$2&amp;""&amp;CZ$3&amp;"DAYKWH.UNIT1@NET1",Overall!$A$11,Overall!$B$11,"1d","total","time-weighted",0,1,0,"")</f>
        <v>2011.9684537761525</v>
      </c>
      <c r="DA11" s="11">
        <f>_xll.PIAdvCalcDat("\\CEDPI\SEMPRA_MSR1:EDCINV"&amp;CZ$2&amp;""&amp;DA$3&amp;"DAYKWH.UNIT1@NET1",Overall!$A$11,Overall!$B$11,"1d","total","time-weighted",0,1,0,"")</f>
        <v>2040.228823219305</v>
      </c>
      <c r="DB11" s="11">
        <f>_xll.PIAdvCalcDat("\\CEDPI\SEMPRA_MSR1:EDCINV"&amp;CZ$2&amp;""&amp;DB$3&amp;"DAYKWH.UNIT1@NET1",Overall!$A$11,Overall!$B$11,"1d","total","time-weighted",0,1,0,"")</f>
        <v>1971.3648546712452</v>
      </c>
      <c r="DC11" s="12">
        <f>_xll.PIAdvCalcDat("\\CEDPI\SEMPRA_MSR1:EDCINV"&amp;CZ$2&amp;""&amp;DC$3&amp;"DAYKWH.UNIT1@NET1",Overall!$A$11,Overall!$B$11,"1d","total","time-weighted",0,1,0,"")</f>
        <v>2129.4055206064945</v>
      </c>
      <c r="DD11" s="1"/>
      <c r="DE11" s="10">
        <f>_xll.PIAdvCalcDat("\\CEDPI\SEMPRA_MSR1:EDCINV"&amp;DE$2&amp;""&amp;DE$3&amp;"DAYKWH.UNIT1@NET1",Overall!$A$11,Overall!$B$11,"1d","total","time-weighted",0,1,0,"")</f>
        <v>2087.4878285989585</v>
      </c>
      <c r="DF11" s="11">
        <f>_xll.PIAdvCalcDat("\\CEDPI\SEMPRA_MSR1:EDCINV"&amp;DE$2&amp;""&amp;DF$3&amp;"DAYKWH.UNIT1@NET1",Overall!$A$11,Overall!$B$11,"1d","total","time-weighted",0,1,0,"")</f>
        <v>1969.2290623830397</v>
      </c>
      <c r="DG11" s="11">
        <f>_xll.PIAdvCalcDat("\\CEDPI\SEMPRA_MSR1:EDCINV"&amp;DE$2&amp;""&amp;DG$3&amp;"DAYKWH.UNIT1@NET1",Overall!$A$11,Overall!$B$11,"1d","total","time-weighted",0,1,0,"")</f>
        <v>1838.9966359298862</v>
      </c>
      <c r="DH11" s="12">
        <f>_xll.PIAdvCalcDat("\\CEDPI\SEMPRA_MSR1:EDCINV"&amp;DE$2&amp;""&amp;DH$3&amp;"DAYKWH.UNIT1@NET1",Overall!$A$11,Overall!$B$11,"1d","total","time-weighted",0,1,0,"")</f>
        <v>2008.4302762131231</v>
      </c>
      <c r="DI11" s="1"/>
      <c r="DJ11" s="10">
        <f>_xll.PIAdvCalcDat("\\CEDPI\SEMPRA_MSR1:EDCINV"&amp;DJ$2&amp;""&amp;DJ$3&amp;"DAYKWH.UNIT1@NET1",Overall!$A$11,Overall!$B$11,"1d","total","time-weighted",0,1,0,"")</f>
        <v>2100.8856346393363</v>
      </c>
      <c r="DK11" s="11">
        <f>_xll.PIAdvCalcDat("\\CEDPI\SEMPRA_MSR1:EDCINV"&amp;DJ$2&amp;""&amp;DK$3&amp;"DAYKWH.UNIT1@NET1",Overall!$A$11,Overall!$B$11,"1d","total","time-weighted",0,1,0,"")</f>
        <v>2028.0113079338762</v>
      </c>
      <c r="DL11" s="11" t="str">
        <f>_xll.PIAdvCalcDat("\\CEDPI\SEMPRA_MSR1:EDCINV"&amp;DJ$2&amp;""&amp;DL$3&amp;"DAYKWH.UNIT1@NET1",Overall!$A$11,Overall!$B$11,"1d","total","time-weighted",0,1,0,"")</f>
        <v>Tag not found</v>
      </c>
      <c r="DM11" s="12">
        <f>_xll.PIAdvCalcDat("\\CEDPI\SEMPRA_MSR1:EDCINV"&amp;DJ$2&amp;""&amp;DM$3&amp;"DAYKWH.UNIT1@NET1",Overall!$A$11,Overall!$B$11,"1d","total","time-weighted",0,1,0,"")</f>
        <v>2083.0990935320651</v>
      </c>
      <c r="DN11" s="1"/>
      <c r="DO11" s="10">
        <f>_xll.PIAdvCalcDat("\\CEDPI\SEMPRA_MSR1:EDCINV"&amp;DO$2&amp;""&amp;DO$3&amp;"DAYKWH.UNIT1@NET1",Overall!$A$11,Overall!$B$11,"1d","total","time-weighted",0,1,0,"")</f>
        <v>2073.826146396329</v>
      </c>
      <c r="DP11" s="11">
        <f>_xll.PIAdvCalcDat("\\CEDPI\SEMPRA_MSR1:EDCINV"&amp;DO$2&amp;""&amp;DP$3&amp;"DAYKWH.UNIT1@NET1",Overall!$A$11,Overall!$B$11,"1d","total","time-weighted",0,1,0,"")</f>
        <v>2027.6044900560855</v>
      </c>
      <c r="DQ11" s="11">
        <f>_xll.PIAdvCalcDat("\\CEDPI\SEMPRA_MSR1:EDCINV"&amp;DO$2&amp;""&amp;DQ$3&amp;"DAYKWH.UNIT1@NET1",Overall!$A$11,Overall!$B$11,"1d","total","time-weighted",0,1,0,"")</f>
        <v>1982.4981540754927</v>
      </c>
      <c r="DR11" s="12">
        <f>_xll.PIAdvCalcDat("\\CEDPI\SEMPRA_MSR1:EDCINV"&amp;DO$2&amp;""&amp;DR$3&amp;"DAYKWH.UNIT1@NET1",Overall!$A$11,Overall!$B$11,"1d","total","time-weighted",0,1,0,"")</f>
        <v>1927.5107825944278</v>
      </c>
      <c r="DS11" s="1"/>
      <c r="DT11" s="10">
        <f>_xll.PIAdvCalcDat("\\CEDPI\SEMPRA_MSR1:EDCINV"&amp;DT$2&amp;""&amp;DT$3&amp;"DAYKWH.UNIT1@NET1",Overall!$A$11,Overall!$B$11,"1d","total","time-weighted",0,1,0,"")</f>
        <v>1945.5258506140631</v>
      </c>
      <c r="DU11" s="11">
        <f>_xll.PIAdvCalcDat("\\CEDPI\SEMPRA_MSR1:EDCINV"&amp;DT$2&amp;""&amp;DU$3&amp;"DAYKWH.UNIT1@NET1",Overall!$A$11,Overall!$B$11,"1d","total","time-weighted",0,1,0,"")</f>
        <v>1998.3009358702159</v>
      </c>
      <c r="DV11" s="11">
        <f>_xll.PIAdvCalcDat("\\CEDPI\SEMPRA_MSR1:EDCINV"&amp;DT$2&amp;""&amp;DV$3&amp;"DAYKWH.UNIT1@NET1",Overall!$A$11,Overall!$B$11,"1d","total","time-weighted",0,1,0,"")</f>
        <v>1966.1533472624776</v>
      </c>
      <c r="DW11" s="12">
        <f>_xll.PIAdvCalcDat("\\CEDPI\SEMPRA_MSR1:EDCINV"&amp;DT$2&amp;""&amp;DW$3&amp;"DAYKWH.UNIT1@NET1",Overall!$A$11,Overall!$B$11,"1d","total","time-weighted",0,1,0,"")</f>
        <v>2040.1734400526902</v>
      </c>
      <c r="DX11" s="1"/>
      <c r="DY11" s="10">
        <f>_xll.PIAdvCalcDat("\\CEDPI\SEMPRA_MSR1:EDCINV"&amp;DY$2&amp;""&amp;DY$3&amp;"DAYKWH.UNIT1@NET1",Overall!$A$11,Overall!$B$11,"1d","total","time-weighted",0,1,0,"")</f>
        <v>1983.4509218978606</v>
      </c>
      <c r="DZ11" s="11">
        <f>_xll.PIAdvCalcDat("\\CEDPI\SEMPRA_MSR1:EDCINV"&amp;DY$2&amp;""&amp;DZ$3&amp;"DAYKWH.UNIT1@NET1",Overall!$A$11,Overall!$B$11,"1d","total","time-weighted",0,1,0,"")</f>
        <v>1968.1855124418762</v>
      </c>
      <c r="EA11" s="11">
        <f>_xll.PIAdvCalcDat("\\CEDPI\SEMPRA_MSR1:EDCINV"&amp;DY$2&amp;""&amp;EA$3&amp;"DAYKWH.UNIT1@NET1",Overall!$A$11,Overall!$B$11,"1d","total","time-weighted",0,1,0,"")</f>
        <v>1922.101370443085</v>
      </c>
      <c r="EB11" s="12">
        <f>_xll.PIAdvCalcDat("\\CEDPI\SEMPRA_MSR1:EDCINV"&amp;DY$2&amp;""&amp;EB$3&amp;"DAYKWH.UNIT1@NET1",Overall!$A$11,Overall!$B$11,"1d","total","time-weighted",0,1,0,"")</f>
        <v>1968.1996538963929</v>
      </c>
      <c r="EC11" s="1"/>
      <c r="ED11" s="10">
        <f>_xll.PIAdvCalcDat("\\CEDPI\SEMPRA_MSR1:EDCINV"&amp;ED$2&amp;""&amp;ED$3&amp;"DAYKWH.UNIT1@NET1",Overall!$A$11,Overall!$B$11,"1d","total","time-weighted",0,1,0,"")</f>
        <v>2109.7640935975587</v>
      </c>
      <c r="EE11" s="11">
        <f>_xll.PIAdvCalcDat("\\CEDPI\SEMPRA_MSR1:EDCINV"&amp;ED$2&amp;""&amp;EE$3&amp;"DAYKWH.UNIT1@NET1",Overall!$A$11,Overall!$B$11,"1d","total","time-weighted",0,1,0,"")</f>
        <v>2101.3127564815381</v>
      </c>
      <c r="EF11" s="11">
        <f>_xll.PIAdvCalcDat("\\CEDPI\SEMPRA_MSR1:EDCINV"&amp;ED$2&amp;""&amp;EF$3&amp;"DAYKWH.UNIT1@NET1",Overall!$A$11,Overall!$B$11,"1d","total","time-weighted",0,1,0,"")</f>
        <v>2053.5377691958356</v>
      </c>
      <c r="EG11" s="12">
        <f>_xll.PIAdvCalcDat("\\CEDPI\SEMPRA_MSR1:EDCINV"&amp;ED$2&amp;""&amp;EG$3&amp;"DAYKWH.UNIT1@NET1",Overall!$A$11,Overall!$B$11,"1d","total","time-weighted",0,1,0,"")</f>
        <v>2015.1345638028718</v>
      </c>
      <c r="EH11" s="1"/>
      <c r="EI11" s="10">
        <f>_xll.PIAdvCalcDat("\\CEDPI\SEMPRA_MSR1:EDCINV"&amp;EI$2&amp;""&amp;EI$3&amp;"DAYKWH.UNIT1@NET1",Overall!$A$11,Overall!$B$11,"1d","total","time-weighted",0,1,0,"")</f>
        <v>2060.6183525967067</v>
      </c>
      <c r="EJ11" s="11">
        <f>_xll.PIAdvCalcDat("\\CEDPI\SEMPRA_MSR1:EDCINV"&amp;EI$2&amp;""&amp;EJ$3&amp;"DAYKWH.UNIT1@NET1",Overall!$A$11,Overall!$B$11,"1d","total","time-weighted",0,1,0,"")</f>
        <v>1877.4068009058824</v>
      </c>
      <c r="EK11" s="11">
        <f>_xll.PIAdvCalcDat("\\CEDPI\SEMPRA_MSR1:EDCINV"&amp;EI$2&amp;""&amp;EK$3&amp;"DAYKWH.UNIT1@NET1",Overall!$A$11,Overall!$B$11,"1d","total","time-weighted",0,1,0,"")</f>
        <v>1944.7680570832267</v>
      </c>
      <c r="EL11" s="12">
        <f>_xll.PIAdvCalcDat("\\CEDPI\SEMPRA_MSR1:EDCINV"&amp;EI$2&amp;""&amp;EL$3&amp;"DAYKWH.UNIT1@NET1",Overall!$A$11,Overall!$B$11,"1d","total","time-weighted",0,1,0,"")</f>
        <v>2000.9730641037106</v>
      </c>
      <c r="EM11" s="1"/>
      <c r="EN11" s="10">
        <f>_xll.PIAdvCalcDat("\\CEDPI\SEMPRA_MSR1:EDCINV"&amp;EN$2&amp;""&amp;EN$3&amp;"DAYKWH.UNIT1@NET1",Overall!$A$11,Overall!$B$11,"1d","total","time-weighted",0,1,0,"")</f>
        <v>2113.4402460860115</v>
      </c>
      <c r="EO11" s="11">
        <f>_xll.PIAdvCalcDat("\\CEDPI\SEMPRA_MSR1:EDCINV"&amp;EN$2&amp;""&amp;EO$3&amp;"DAYKWH.UNIT1@NET1",Overall!$A$11,Overall!$B$11,"1d","total","time-weighted",0,1,0,"")</f>
        <v>2038.1617947264285</v>
      </c>
      <c r="EP11" s="11">
        <f>_xll.PIAdvCalcDat("\\CEDPI\SEMPRA_MSR1:EDCINV"&amp;EN$2&amp;""&amp;EP$3&amp;"DAYKWH.UNIT1@NET1",Overall!$A$11,Overall!$B$11,"1d","total","time-weighted",0,1,0,"")</f>
        <v>2010.2660419297404</v>
      </c>
      <c r="EQ11" s="12">
        <f>_xll.PIAdvCalcDat("\\CEDPI\SEMPRA_MSR1:EDCINV"&amp;EN$2&amp;""&amp;EQ$3&amp;"DAYKWH.UNIT1@NET1",Overall!$A$11,Overall!$B$11,"1d","total","time-weighted",0,1,0,"")</f>
        <v>2130.0387937556525</v>
      </c>
      <c r="ER11" s="1"/>
      <c r="ES11" s="10">
        <f>_xll.PIAdvCalcDat("\\CEDPI\SEMPRA_MSR1:EDCINV"&amp;ES$2&amp;""&amp;ES$3&amp;"DAYKWH.UNIT1@NET1",Overall!$A$11,Overall!$B$11,"1d","total","time-weighted",0,1,0,"")</f>
        <v>2114.1878154597684</v>
      </c>
      <c r="ET11" s="11">
        <f>_xll.PIAdvCalcDat("\\CEDPI\SEMPRA_MSR1:EDCINV"&amp;ES$2&amp;""&amp;ET$3&amp;"DAYKWH.UNIT1@NET1",Overall!$A$11,Overall!$B$11,"1d","total","time-weighted",0,1,0,"")</f>
        <v>2014.4407362473626</v>
      </c>
      <c r="EU11" s="11">
        <f>_xll.PIAdvCalcDat("\\CEDPI\SEMPRA_MSR1:EDCINV"&amp;ES$2&amp;""&amp;EU$3&amp;"DAYKWH.UNIT1@NET1",Overall!$A$11,Overall!$B$11,"1d","total","time-weighted",0,1,0,"")</f>
        <v>2020.2893283215324</v>
      </c>
      <c r="EV11" s="12">
        <f>_xll.PIAdvCalcDat("\\CEDPI\SEMPRA_MSR1:EDCINV"&amp;ES$2&amp;""&amp;EV$3&amp;"DAYKWH.UNIT1@NET1",Overall!$A$11,Overall!$B$11,"1d","total","time-weighted",0,1,0,"")</f>
        <v>2059.4249362348683</v>
      </c>
      <c r="EW11" s="1"/>
      <c r="EX11" s="10">
        <f>_xll.PIAdvCalcDat("\\CEDPI\SEMPRA_MSR1:EDCINV"&amp;EX$2&amp;""&amp;EX$3&amp;"DAYKWH.UNIT1@NET1",Overall!$A$11,Overall!$B$11,"1d","total","time-weighted",0,1,0,"")</f>
        <v>1969.3682677063457</v>
      </c>
      <c r="EY11" s="11">
        <f>_xll.PIAdvCalcDat("\\CEDPI\SEMPRA_MSR1:EDCINV"&amp;EX$2&amp;""&amp;EY$3&amp;"DAYKWH.UNIT1@NET1",Overall!$A$11,Overall!$B$11,"1d","total","time-weighted",0,1,0,"")</f>
        <v>1901.432649352741</v>
      </c>
      <c r="EZ11" s="11">
        <f>_xll.PIAdvCalcDat("\\CEDPI\SEMPRA_MSR1:EDCINV"&amp;EX$2&amp;""&amp;EZ$3&amp;"DAYKWH.UNIT1@NET1",Overall!$A$11,Overall!$B$11,"1d","total","time-weighted",0,1,0,"")</f>
        <v>1926.4052826513002</v>
      </c>
      <c r="FA11" s="12">
        <f>_xll.PIAdvCalcDat("\\CEDPI\SEMPRA_MSR1:EDCINV"&amp;EX$2&amp;""&amp;FA$3&amp;"DAYKWH.UNIT1@NET1",Overall!$A$11,Overall!$B$11,"1d","total","time-weighted",0,1,0,"")</f>
        <v>1973.7250469875846</v>
      </c>
      <c r="FB11" s="1"/>
      <c r="FC11" s="10">
        <f>_xll.PIAdvCalcDat("\\CEDPI\SEMPRA_MSR1:EDCINV"&amp;FC$2&amp;""&amp;FC$3&amp;"DAYKWH.UNIT1@NET1",Overall!$A$11,Overall!$B$11,"1d","total","time-weighted",0,1,0,"")</f>
        <v>2071.4724179635118</v>
      </c>
      <c r="FD11" s="11">
        <f>_xll.PIAdvCalcDat("\\CEDPI\SEMPRA_MSR1:EDCINV"&amp;FC$2&amp;""&amp;FD$3&amp;"DAYKWH.UNIT1@NET1",Overall!$A$11,Overall!$B$11,"1d","total","time-weighted",0,1,0,"")</f>
        <v>1981.430341339807</v>
      </c>
      <c r="FE11" s="11">
        <f>_xll.PIAdvCalcDat("\\CEDPI\SEMPRA_MSR1:EDCINV"&amp;FC$2&amp;""&amp;FE$3&amp;"DAYKWH.UNIT1@NET1",Overall!$A$11,Overall!$B$11,"1d","total","time-weighted",0,1,0,"")</f>
        <v>1958.7120909514485</v>
      </c>
      <c r="FF11" s="12">
        <f>_xll.PIAdvCalcDat("\\CEDPI\SEMPRA_MSR1:EDCINV"&amp;FC$2&amp;""&amp;FF$3&amp;"DAYKWH.UNIT1@NET1",Overall!$A$11,Overall!$B$11,"1d","total","time-weighted",0,1,0,"")</f>
        <v>2026.3115942255181</v>
      </c>
      <c r="FG11" s="1"/>
      <c r="FH11" s="10">
        <f>_xll.PIAdvCalcDat("\\CEDPI\SEMPRA_MSR1:EDCINV"&amp;FH$2&amp;""&amp;FH$3&amp;"DAYKWH.UNIT1@NET1",Overall!$A$11,Overall!$B$11,"1d","total","time-weighted",0,1,0,"")</f>
        <v>2003.9858466098292</v>
      </c>
      <c r="FI11" s="11">
        <f>_xll.PIAdvCalcDat("\\CEDPI\SEMPRA_MSR1:EDCINV"&amp;FH$2&amp;""&amp;FI$3&amp;"DAYKWH.UNIT1@NET1",Overall!$A$11,Overall!$B$11,"1d","total","time-weighted",0,1,0,"")</f>
        <v>1933.3184447188055</v>
      </c>
      <c r="FJ11" s="11">
        <f>_xll.PIAdvCalcDat("\\CEDPI\SEMPRA_MSR1:EDCINV"&amp;FH$2&amp;""&amp;FJ$3&amp;"DAYKWH.UNIT1@NET1",Overall!$A$11,Overall!$B$11,"1d","total","time-weighted",0,1,0,"")</f>
        <v>1955.7150325063867</v>
      </c>
      <c r="FK11" s="12">
        <f>_xll.PIAdvCalcDat("\\CEDPI\SEMPRA_MSR1:EDCINV"&amp;FH$2&amp;""&amp;FK$3&amp;"DAYKWH.UNIT1@NET1",Overall!$A$11,Overall!$B$11,"1d","total","time-weighted",0,1,0,"")</f>
        <v>1924.4734978475374</v>
      </c>
      <c r="FL11" s="1"/>
      <c r="FM11" s="10">
        <f>_xll.PIAdvCalcDat("\\CEDPI\SEMPRA_MSR1:EDCINV"&amp;FM$2&amp;""&amp;FM$3&amp;"DAYKWH.UNIT1@NET1",Overall!$A$11,Overall!$B$11,"1d","total","time-weighted",0,1,0,"")</f>
        <v>2062.1257853590414</v>
      </c>
      <c r="FN11" s="11" t="str">
        <f>_xll.PIAdvCalcDat("\\CEDPI\SEMPRA_MSR1:EDCINV"&amp;FM$2&amp;""&amp;FN$3&amp;"DAYKWH.UNIT1@NET1",Overall!$A$11,Overall!$B$11,"1d","total","time-weighted",0,1,0,"")</f>
        <v>[-11059] No Good Data For Calculation</v>
      </c>
      <c r="FO11" s="11">
        <f>_xll.PIAdvCalcDat("\\CEDPI\SEMPRA_MSR1:EDCINV"&amp;FM$2&amp;""&amp;FO$3&amp;"DAYKWH.UNIT1@NET1",Overall!$A$11,Overall!$B$11,"1d","total","time-weighted",0,1,0,"")</f>
        <v>1840.123080052663</v>
      </c>
      <c r="FP11" s="12">
        <f>_xll.PIAdvCalcDat("\\CEDPI\SEMPRA_MSR1:EDCINV"&amp;FM$2&amp;""&amp;FP$3&amp;"DAYKWH.UNIT1@NET1",Overall!$A$11,Overall!$B$11,"1d","total","time-weighted",0,1,0,"")</f>
        <v>1746.8632219344047</v>
      </c>
      <c r="FQ11" s="1"/>
      <c r="FR11" s="10">
        <f>_xll.PIAdvCalcDat("\\CEDPI\SEMPRA_MSR1:EDCINV"&amp;FR$2&amp;""&amp;FR$3&amp;"DAYKWH.UNIT1@NET1",Overall!$A$11,Overall!$B$11,"1d","total","time-weighted",0,1,0,"")</f>
        <v>2046.3493508851418</v>
      </c>
      <c r="FS11" s="11">
        <f>_xll.PIAdvCalcDat("\\CEDPI\SEMPRA_MSR1:EDCINV"&amp;FR$2&amp;""&amp;FS$3&amp;"DAYKWH.UNIT1@NET1",Overall!$A$11,Overall!$B$11,"1d","total","time-weighted",0,1,0,"")</f>
        <v>1995.5246098528444</v>
      </c>
      <c r="FT11" s="11">
        <f>_xll.PIAdvCalcDat("\\CEDPI\SEMPRA_MSR1:EDCINV"&amp;FR$2&amp;""&amp;FT$3&amp;"DAYKWH.UNIT1@NET1",Overall!$A$11,Overall!$B$11,"1d","total","time-weighted",0,1,0,"")</f>
        <v>2001.9086577481789</v>
      </c>
      <c r="FU11" s="12">
        <f>_xll.PIAdvCalcDat("\\CEDPI\SEMPRA_MSR1:EDCINV"&amp;FR$2&amp;""&amp;FU$3&amp;"DAYKWH.UNIT1@NET1",Overall!$A$11,Overall!$B$11,"1d","total","time-weighted",0,1,0,"")</f>
        <v>2093.4837479210141</v>
      </c>
      <c r="FV11" s="1"/>
      <c r="FW11" s="10">
        <f>_xll.PIAdvCalcDat("\\CEDPI\SEMPRA_MSR1:EDCINV"&amp;FW$2&amp;""&amp;FW$3&amp;"DAYKWH.UNIT1@NET1",Overall!$A$11,Overall!$B$11,"1d","total","time-weighted",0,1,0,"")</f>
        <v>2042.4765745625327</v>
      </c>
      <c r="FX11" s="11">
        <f>_xll.PIAdvCalcDat("\\CEDPI\SEMPRA_MSR1:EDCINV"&amp;FW$2&amp;""&amp;FX$3&amp;"DAYKWH.UNIT1@NET1",Overall!$A$11,Overall!$B$11,"1d","total","time-weighted",0,1,0,"")</f>
        <v>1971.7646566130393</v>
      </c>
      <c r="FY11" s="11">
        <f>_xll.PIAdvCalcDat("\\CEDPI\SEMPRA_MSR1:EDCINV"&amp;FW$2&amp;""&amp;FY$3&amp;"DAYKWH.UNIT1@NET1",Overall!$A$11,Overall!$B$11,"1d","total","time-weighted",0,1,0,"")</f>
        <v>1890.4335518376963</v>
      </c>
      <c r="FZ11" s="12">
        <f>_xll.PIAdvCalcDat("\\CEDPI\SEMPRA_MSR1:EDCINV"&amp;FW$2&amp;""&amp;FZ$3&amp;"DAYKWH.UNIT1@NET1",Overall!$A$11,Overall!$B$11,"1d","total","time-weighted",0,1,0,"")</f>
        <v>1806.3718875242373</v>
      </c>
      <c r="GA11" s="1"/>
      <c r="GB11" s="10">
        <f>_xll.PIAdvCalcDat("\\CEDPI\SEMPRA_MSR1:EDCINV"&amp;GB$2&amp;""&amp;GB$3&amp;"DAYKWH.UNIT1@NET1",Overall!$A$11,Overall!$B$11,"1d","total","time-weighted",0,1,0,"")</f>
        <v>2057.8447749425959</v>
      </c>
      <c r="GC11" s="11">
        <f>_xll.PIAdvCalcDat("\\CEDPI\SEMPRA_MSR1:EDCINV"&amp;GB$2&amp;""&amp;GC$3&amp;"DAYKWH.UNIT1@NET1",Overall!$A$11,Overall!$B$11,"1d","total","time-weighted",0,1,0,"")</f>
        <v>1932.1641991142681</v>
      </c>
      <c r="GD11" s="11">
        <f>_xll.PIAdvCalcDat("\\CEDPI\SEMPRA_MSR1:EDCINV"&amp;GB$2&amp;""&amp;GD$3&amp;"DAYKWH.UNIT1@NET1",Overall!$A$11,Overall!$B$11,"1d","total","time-weighted",0,1,0,"")</f>
        <v>2044.3823148828562</v>
      </c>
      <c r="GE11" s="12">
        <f>_xll.PIAdvCalcDat("\\CEDPI\SEMPRA_MSR1:EDCINV"&amp;GB$2&amp;""&amp;GE$3&amp;"DAYKWH.UNIT1@NET1",Overall!$A$11,Overall!$B$11,"1d","total","time-weighted",0,1,0,"")</f>
        <v>2012.6537519928452</v>
      </c>
      <c r="GF11" s="1"/>
      <c r="GG11" s="10">
        <f>_xll.PIAdvCalcDat("\\CEDPI\SEMPRA_MSR1:EDCINV"&amp;GG$2&amp;""&amp;GG$3&amp;"DAYKWH.UNIT1@NET1",Overall!$A$11,Overall!$B$11,"1d","total","time-weighted",0,1,0,"")</f>
        <v>1969.2837414495434</v>
      </c>
      <c r="GH11" s="11">
        <f>_xll.PIAdvCalcDat("\\CEDPI\SEMPRA_MSR1:EDCINV"&amp;GG$2&amp;""&amp;GH$3&amp;"DAYKWH.UNIT1@NET1",Overall!$A$11,Overall!$B$11,"1d","total","time-weighted",0,1,0,"")</f>
        <v>2030.9055108524362</v>
      </c>
      <c r="GI11" s="11">
        <f>_xll.PIAdvCalcDat("\\CEDPI\SEMPRA_MSR1:EDCINV"&amp;GG$2&amp;""&amp;GI$3&amp;"DAYKWH.UNIT1@NET1",Overall!$A$11,Overall!$B$11,"1d","total","time-weighted",0,1,0,"")</f>
        <v>1804.7213630692388</v>
      </c>
      <c r="GJ11" s="12">
        <f>_xll.PIAdvCalcDat("\\CEDPI\SEMPRA_MSR1:EDCINV"&amp;GG$2&amp;""&amp;GJ$3&amp;"DAYKWH.UNIT1@NET1",Overall!$A$11,Overall!$B$11,"1d","total","time-weighted",0,1,0,"")</f>
        <v>1697.8245353464554</v>
      </c>
      <c r="GK11" s="1"/>
      <c r="GL11" s="10">
        <f>_xll.PIAdvCalcDat("\\CEDPI\SEMPRA_MSR1:EDCINV"&amp;GL$2&amp;""&amp;GL$3&amp;"DAYKWH.UNIT1@NET1",Overall!$A$11,Overall!$B$11,"1d","total","time-weighted",0,1,0,"")</f>
        <v>2004.4007610467097</v>
      </c>
      <c r="GM11" s="11">
        <f>_xll.PIAdvCalcDat("\\CEDPI\SEMPRA_MSR1:EDCINV"&amp;GL$2&amp;""&amp;GM$3&amp;"DAYKWH.UNIT1@NET1",Overall!$A$11,Overall!$B$11,"1d","total","time-weighted",0,1,0,"")</f>
        <v>1916.3087365723475</v>
      </c>
      <c r="GN11" s="11">
        <f>_xll.PIAdvCalcDat("\\CEDPI\SEMPRA_MSR1:EDCINV"&amp;GL$2&amp;""&amp;GN$3&amp;"DAYKWH.UNIT1@NET1",Overall!$A$11,Overall!$B$11,"1d","total","time-weighted",0,1,0,"")</f>
        <v>1990.3513824520833</v>
      </c>
      <c r="GO11" s="12">
        <f>_xll.PIAdvCalcDat("\\CEDPI\SEMPRA_MSR1:EDCINV"&amp;GL$2&amp;""&amp;GO$3&amp;"DAYKWH.UNIT1@NET1",Overall!$A$11,Overall!$B$11,"1d","total","time-weighted",0,1,0,"")</f>
        <v>2008.2866724738076</v>
      </c>
      <c r="GP11" s="1"/>
      <c r="GQ11" s="10">
        <f>_xll.PIAdvCalcDat("\\CEDPI\SEMPRA_MSR1:EDCINV"&amp;GQ$2&amp;""&amp;GQ$3&amp;"DAYKWH.UNIT1@NET1",Overall!$A$11,Overall!$B$11,"1d","total","time-weighted",0,1,0,"")</f>
        <v>2037.428025587353</v>
      </c>
      <c r="GR11" s="11">
        <f>_xll.PIAdvCalcDat("\\CEDPI\SEMPRA_MSR1:EDCINV"&amp;GQ$2&amp;""&amp;GR$3&amp;"DAYKWH.UNIT1@NET1",Overall!$A$11,Overall!$B$11,"1d","total","time-weighted",0,1,0,"")</f>
        <v>2013.6930440727381</v>
      </c>
      <c r="GS11" s="11">
        <f>_xll.PIAdvCalcDat("\\CEDPI\SEMPRA_MSR1:EDCINV"&amp;GQ$2&amp;""&amp;GS$3&amp;"DAYKWH.UNIT1@NET1",Overall!$A$11,Overall!$B$11,"1d","total","time-weighted",0,1,0,"")</f>
        <v>1770.819696471191</v>
      </c>
      <c r="GT11" s="12">
        <f>_xll.PIAdvCalcDat("\\CEDPI\SEMPRA_MSR1:EDCINV"&amp;GQ$2&amp;""&amp;GT$3&amp;"DAYKWH.UNIT1@NET1",Overall!$A$11,Overall!$B$11,"1d","total","time-weighted",0,1,0,"")</f>
        <v>1766.8049556511235</v>
      </c>
      <c r="GU11" s="1"/>
      <c r="GV11" s="10">
        <f>_xll.PIAdvCalcDat("\\CEDPI\SEMPRA_MSR1:EDCINV"&amp;GV$2&amp;""&amp;GV$3&amp;"DAYKWH.UNIT1@NET1",Overall!$A$11,Overall!$B$11,"1d","total","time-weighted",0,1,0,"")</f>
        <v>2016.5744964469261</v>
      </c>
      <c r="GW11" s="11">
        <f>_xll.PIAdvCalcDat("\\CEDPI\SEMPRA_MSR1:EDCINV"&amp;GV$2&amp;""&amp;GW$3&amp;"DAYKWH.UNIT1@NET1",Overall!$A$11,Overall!$B$11,"1d","total","time-weighted",0,1,0,"")</f>
        <v>2027.3666146714781</v>
      </c>
      <c r="GX11" s="11">
        <f>_xll.PIAdvCalcDat("\\CEDPI\SEMPRA_MSR1:EDCINV"&amp;GV$2&amp;""&amp;GX$3&amp;"DAYKWH.UNIT1@NET1",Overall!$A$11,Overall!$B$11,"1d","total","time-weighted",0,1,0,"")</f>
        <v>1944.5582934737474</v>
      </c>
      <c r="GY11" s="12">
        <f>_xll.PIAdvCalcDat("\\CEDPI\SEMPRA_MSR1:EDCINV"&amp;GV$2&amp;""&amp;GY$3&amp;"DAYKWH.UNIT1@NET1",Overall!$A$11,Overall!$B$11,"1d","total","time-weighted",0,1,0,"")</f>
        <v>1961.239413692485</v>
      </c>
      <c r="GZ11" s="1"/>
      <c r="HA11" s="10">
        <f>_xll.PIAdvCalcDat("\\CEDPI\SEMPRA_MSR1:EDCINV"&amp;HA$2&amp;""&amp;HA$3&amp;"DAYKWH.UNIT1@NET1",Overall!$A$11,Overall!$B$11,"1d","total","time-weighted",0,1,0,"")</f>
        <v>2065.8406285953242</v>
      </c>
      <c r="HB11" s="11">
        <f>_xll.PIAdvCalcDat("\\CEDPI\SEMPRA_MSR1:EDCINV"&amp;HA$2&amp;""&amp;HB$3&amp;"DAYKWH.UNIT1@NET1",Overall!$A$11,Overall!$B$11,"1d","total","time-weighted",0,1,0,"")</f>
        <v>2002.9832849048823</v>
      </c>
      <c r="HC11" s="11">
        <f>_xll.PIAdvCalcDat("\\CEDPI\SEMPRA_MSR1:EDCINV"&amp;HA$2&amp;""&amp;HC$3&amp;"DAYKWH.UNIT1@NET1",Overall!$A$11,Overall!$B$11,"1d","total","time-weighted",0,1,0,"")</f>
        <v>1967.3906693229017</v>
      </c>
      <c r="HD11" s="12">
        <f>_xll.PIAdvCalcDat("\\CEDPI\SEMPRA_MSR1:EDCINV"&amp;HA$2&amp;""&amp;HD$3&amp;"DAYKWH.UNIT1@NET1",Overall!$A$11,Overall!$B$11,"1d","total","time-weighted",0,1,0,"")</f>
        <v>1740.5785390177612</v>
      </c>
      <c r="HE11" s="1"/>
      <c r="HF11" s="10">
        <f>_xll.PIAdvCalcDat("\\CEDPI\SEMPRA_MSR1:EDCINV"&amp;HF$2&amp;""&amp;HF$3&amp;"DAYKWH.UNIT1@NET1",Overall!$A$11,Overall!$B$11,"1d","total","time-weighted",0,1,0,"")</f>
        <v>1943.4388244213233</v>
      </c>
      <c r="HG11" s="11">
        <f>_xll.PIAdvCalcDat("\\CEDPI\SEMPRA_MSR1:EDCINV"&amp;HF$2&amp;""&amp;HG$3&amp;"DAYKWH.UNIT1@NET1",Overall!$A$11,Overall!$B$11,"1d","total","time-weighted",0,1,0,"")</f>
        <v>1950.6020426777557</v>
      </c>
      <c r="HH11" s="11">
        <f>_xll.PIAdvCalcDat("\\CEDPI\SEMPRA_MSR1:EDCINV"&amp;HF$2&amp;""&amp;HH$3&amp;"DAYKWH.UNIT1@NET1",Overall!$A$11,Overall!$B$11,"1d","total","time-weighted",0,1,0,"")</f>
        <v>1909.5578156372098</v>
      </c>
      <c r="HI11" s="12">
        <f>_xll.PIAdvCalcDat("\\CEDPI\SEMPRA_MSR1:EDCINV"&amp;HF$2&amp;""&amp;HI$3&amp;"DAYKWH.UNIT1@NET1",Overall!$A$11,Overall!$B$11,"1d","total","time-weighted",0,1,0,"")</f>
        <v>2055.6501701616039</v>
      </c>
      <c r="HJ11" s="1"/>
      <c r="HK11" s="10">
        <f>_xll.PIAdvCalcDat("\\CEDPI\SEMPRA_MSR1:EDCINV"&amp;HK$2&amp;""&amp;HK$3&amp;"DAYKWH.UNIT1@NET1",Overall!$A$11,Overall!$B$11,"1d","total","time-weighted",0,1,0,"")</f>
        <v>2022.8273149782626</v>
      </c>
      <c r="HL11" s="11">
        <f>_xll.PIAdvCalcDat("\\CEDPI\SEMPRA_MSR1:EDCINV"&amp;HK$2&amp;""&amp;HL$3&amp;"DAYKWH.UNIT1@NET1",Overall!$A$11,Overall!$B$11,"1d","total","time-weighted",0,1,0,"")</f>
        <v>2005.3815864674661</v>
      </c>
      <c r="HM11" s="11">
        <f>_xll.PIAdvCalcDat("\\CEDPI\SEMPRA_MSR1:EDCINV"&amp;HK$2&amp;""&amp;HM$3&amp;"DAYKWH.UNIT1@NET1",Overall!$A$11,Overall!$B$11,"1d","total","time-weighted",0,1,0,"")</f>
        <v>1942.9154340555699</v>
      </c>
      <c r="HN11" s="12">
        <f>_xll.PIAdvCalcDat("\\CEDPI\SEMPRA_MSR1:EDCINV"&amp;HK$2&amp;""&amp;HN$3&amp;"DAYKWH.UNIT1@NET1",Overall!$A$11,Overall!$B$11,"1d","total","time-weighted",0,1,0,"")</f>
        <v>1734.868549086164</v>
      </c>
      <c r="HO11" s="1"/>
      <c r="HP11" s="10">
        <f>_xll.PIAdvCalcDat("\\CEDPI\SEMPRA_MSR1:EDCINV"&amp;HP$2&amp;""&amp;HP$3&amp;"DAYKWH.UNIT1@NET1",Overall!$A$11,Overall!$B$11,"1d","total","time-weighted",0,1,0,"")</f>
        <v>2006.2592374293981</v>
      </c>
      <c r="HQ11" s="11">
        <f>_xll.PIAdvCalcDat("\\CEDPI\SEMPRA_MSR1:EDCINV"&amp;HP$2&amp;""&amp;HQ$3&amp;"DAYKWH.UNIT1@NET1",Overall!$A$11,Overall!$B$11,"1d","total","time-weighted",0,1,0,"")</f>
        <v>1984.7917719382799</v>
      </c>
      <c r="HR11" s="11">
        <f>_xll.PIAdvCalcDat("\\CEDPI\SEMPRA_MSR1:EDCINV"&amp;HP$2&amp;""&amp;HR$3&amp;"DAYKWH.UNIT1@NET1",Overall!$A$11,Overall!$B$11,"1d","total","time-weighted",0,1,0,"")</f>
        <v>1968.0000461773288</v>
      </c>
      <c r="HS11" s="12">
        <f>_xll.PIAdvCalcDat("\\CEDPI\SEMPRA_MSR1:EDCINV"&amp;HP$2&amp;""&amp;HS$3&amp;"DAYKWH.UNIT1@NET1",Overall!$A$11,Overall!$B$11,"1d","total","time-weighted",0,1,0,"")</f>
        <v>2056.4686992330535</v>
      </c>
      <c r="HT11" s="1"/>
      <c r="HU11" s="10">
        <f>_xll.PIAdvCalcDat("\\CEDPI\SEMPRA_MSR1:EDCINV"&amp;HU$2&amp;""&amp;HU$3&amp;"DAYKWH.UNIT1@NET1",Overall!$A$11,Overall!$B$11,"1d","total","time-weighted",0,1,0,"")</f>
        <v>2042.2113185753426</v>
      </c>
      <c r="HV11" s="11">
        <f>_xll.PIAdvCalcDat("\\CEDPI\SEMPRA_MSR1:EDCINV"&amp;HU$2&amp;""&amp;HV$3&amp;"DAYKWH.UNIT1@NET1",Overall!$A$11,Overall!$B$11,"1d","total","time-weighted",0,1,0,"")</f>
        <v>1934.6024831334644</v>
      </c>
      <c r="HW11" s="11">
        <f>_xll.PIAdvCalcDat("\\CEDPI\SEMPRA_MSR1:EDCINV"&amp;HU$2&amp;""&amp;HW$3&amp;"DAYKWH.UNIT1@NET1",Overall!$A$11,Overall!$B$11,"1d","total","time-weighted",0,1,0,"")</f>
        <v>1785.6051128045269</v>
      </c>
      <c r="HX11" s="12">
        <f>_xll.PIAdvCalcDat("\\CEDPI\SEMPRA_MSR1:EDCINV"&amp;HU$2&amp;""&amp;HX$3&amp;"DAYKWH.UNIT1@NET1",Overall!$A$11,Overall!$B$11,"1d","total","time-weighted",0,1,0,"")</f>
        <v>1781.0905822651591</v>
      </c>
      <c r="HY11" s="1"/>
      <c r="HZ11" s="10">
        <f>_xll.PIAdvCalcDat("\\CEDPI\SEMPRA_MSR1:EDCINV"&amp;HZ$2&amp;""&amp;HZ$3&amp;"DAYKWH.UNIT1@NET1",Overall!$A$11,Overall!$B$11,"1d","total","time-weighted",0,1,0,"")</f>
        <v>2022.3681221793988</v>
      </c>
      <c r="IA11" s="11">
        <f>_xll.PIAdvCalcDat("\\CEDPI\SEMPRA_MSR1:EDCINV"&amp;HZ$2&amp;""&amp;IA$3&amp;"DAYKWH.UNIT1@NET1",Overall!$A$11,Overall!$B$11,"1d","total","time-weighted",0,1,0,"")</f>
        <v>1962.1050613451453</v>
      </c>
      <c r="IB11" s="11">
        <f>_xll.PIAdvCalcDat("\\CEDPI\SEMPRA_MSR1:EDCINV"&amp;HZ$2&amp;""&amp;IB$3&amp;"DAYKWH.UNIT1@NET1",Overall!$A$11,Overall!$B$11,"1d","total","time-weighted",0,1,0,"")</f>
        <v>1960.9449340810652</v>
      </c>
      <c r="IC11" s="12">
        <f>_xll.PIAdvCalcDat("\\CEDPI\SEMPRA_MSR1:EDCINV"&amp;HZ$2&amp;""&amp;IC$3&amp;"DAYKWH.UNIT1@NET1",Overall!$A$11,Overall!$B$11,"1d","total","time-weighted",0,1,0,"")</f>
        <v>2046.9002625305177</v>
      </c>
      <c r="ID11" s="1"/>
      <c r="IE11" s="10">
        <f>_xll.PIAdvCalcDat("\\CEDPI\SEMPRA_MSR1:EDCINV"&amp;IE$2&amp;""&amp;IE$3&amp;"DAYKWH.UNIT1@NET1",Overall!$A$11,Overall!$B$11,"1d","total","time-weighted",0,1,0,"")</f>
        <v>2015.8155159600055</v>
      </c>
      <c r="IF11" s="11">
        <f>_xll.PIAdvCalcDat("\\CEDPI\SEMPRA_MSR1:EDCINV"&amp;IE$2&amp;""&amp;IF$3&amp;"DAYKWH.UNIT1@NET1",Overall!$A$11,Overall!$B$11,"1d","total","time-weighted",0,1,0,"")</f>
        <v>2016.3209366610497</v>
      </c>
      <c r="IG11" s="11">
        <f>_xll.PIAdvCalcDat("\\CEDPI\SEMPRA_MSR1:EDCINV"&amp;IE$2&amp;""&amp;IG$3&amp;"DAYKWH.UNIT1@NET1",Overall!$A$11,Overall!$B$11,"1d","total","time-weighted",0,1,0,"")</f>
        <v>1828.108227386814</v>
      </c>
      <c r="IH11" s="12">
        <f>_xll.PIAdvCalcDat("\\CEDPI\SEMPRA_MSR1:EDCINV"&amp;IE$2&amp;""&amp;IH$3&amp;"DAYKWH.UNIT1@NET1",Overall!$A$11,Overall!$B$11,"1d","total","time-weighted",0,1,0,"")</f>
        <v>1735.9457168261538</v>
      </c>
      <c r="II11" s="1"/>
      <c r="IJ11" s="10">
        <f>_xll.PIAdvCalcDat("\\CEDPI\SEMPRA_MSR1:EDCINV"&amp;IJ$2&amp;""&amp;IJ$3&amp;"DAYKWH.UNIT1@NET1",Overall!$A$11,Overall!$B$11,"1d","total","time-weighted",0,1,0,"")</f>
        <v>2025.4833400729653</v>
      </c>
      <c r="IK11" s="11">
        <f>_xll.PIAdvCalcDat("\\CEDPI\SEMPRA_MSR1:EDCINV"&amp;IJ$2&amp;""&amp;IK$3&amp;"DAYKWH.UNIT1@NET1",Overall!$A$11,Overall!$B$11,"1d","total","time-weighted",0,1,0,"")</f>
        <v>1904.4048428790836</v>
      </c>
      <c r="IL11" s="11">
        <f>_xll.PIAdvCalcDat("\\CEDPI\SEMPRA_MSR1:EDCINV"&amp;IJ$2&amp;""&amp;IL$3&amp;"DAYKWH.UNIT1@NET1",Overall!$A$11,Overall!$B$11,"1d","total","time-weighted",0,1,0,"")</f>
        <v>1950.207196276142</v>
      </c>
      <c r="IM11" s="12">
        <f>_xll.PIAdvCalcDat("\\CEDPI\SEMPRA_MSR1:EDCINV"&amp;IJ$2&amp;""&amp;IM$3&amp;"DAYKWH.UNIT1@NET1",Overall!$A$11,Overall!$B$11,"1d","total","time-weighted",0,1,0,"")</f>
        <v>2045.7565314572928</v>
      </c>
      <c r="IN11" s="1"/>
      <c r="IO11" s="10">
        <f>_xll.PIAdvCalcDat("\\CEDPI\SEMPRA_MSR1:EDCINV"&amp;IO$2&amp;""&amp;IO$3&amp;"DAYKWH.UNIT1@NET1",Overall!$A$11,Overall!$B$11,"1d","total","time-weighted",0,1,0,"")</f>
        <v>1976.6374889486044</v>
      </c>
      <c r="IP11" s="11">
        <f>_xll.PIAdvCalcDat("\\CEDPI\SEMPRA_MSR1:EDCINV"&amp;IO$2&amp;""&amp;IP$3&amp;"DAYKWH.UNIT1@NET1",Overall!$A$11,Overall!$B$11,"1d","total","time-weighted",0,1,0,"")</f>
        <v>1964.6709546200561</v>
      </c>
      <c r="IQ11" s="11">
        <f>_xll.PIAdvCalcDat("\\CEDPI\SEMPRA_MSR1:EDCINV"&amp;IO$2&amp;""&amp;IQ$3&amp;"DAYKWH.UNIT1@NET1",Overall!$A$11,Overall!$B$11,"1d","total","time-weighted",0,1,0,"")</f>
        <v>1892.0493430639549</v>
      </c>
      <c r="IR11" s="12">
        <f>_xll.PIAdvCalcDat("\\CEDPI\SEMPRA_MSR1:EDCINV"&amp;IO$2&amp;""&amp;IR$3&amp;"DAYKWH.UNIT1@NET1",Overall!$A$11,Overall!$B$11,"1d","total","time-weighted",0,1,0,"")</f>
        <v>1809.2156110267863</v>
      </c>
      <c r="IS11" s="1"/>
      <c r="IT11" s="10">
        <f>_xll.PIAdvCalcDat("\\CEDPI\SEMPRA_MSR1:EDCINV"&amp;IT$2&amp;""&amp;IT$3&amp;"DAYKWH.UNIT1@NET1",Overall!$A$11,Overall!$B$11,"1d","total","time-weighted",0,1,0,"")</f>
        <v>2069.3060944748718</v>
      </c>
      <c r="IU11" s="11">
        <f>_xll.PIAdvCalcDat("\\CEDPI\SEMPRA_MSR1:EDCINV"&amp;IT$2&amp;""&amp;IU$3&amp;"DAYKWH.UNIT1@NET1",Overall!$A$11,Overall!$B$11,"1d","total","time-weighted",0,1,0,"")</f>
        <v>2020.0989719136549</v>
      </c>
      <c r="IV11" s="11">
        <f>_xll.PIAdvCalcDat("\\CEDPI\SEMPRA_MSR1:EDCINV"&amp;IT$2&amp;""&amp;IV$3&amp;"DAYKWH.UNIT1@NET1",Overall!$A$11,Overall!$B$11,"1d","total","time-weighted",0,1,0,"")</f>
        <v>2011.5039683249413</v>
      </c>
      <c r="IW11" s="12">
        <f>_xll.PIAdvCalcDat("\\CEDPI\SEMPRA_MSR1:EDCINV"&amp;IT$2&amp;""&amp;IW$3&amp;"DAYKWH.UNIT1@NET1",Overall!$A$11,Overall!$B$11,"1d","total","time-weighted",0,1,0,"")</f>
        <v>1961.1299068403277</v>
      </c>
      <c r="IX11" s="1"/>
      <c r="IY11" s="10">
        <f>_xll.PIAdvCalcDat("\\CEDPI\SEMPRA_MSR1:EDCINV"&amp;IY$2&amp;""&amp;IY$3&amp;"DAYKWH.UNIT1@NET1",Overall!$A$11,Overall!$B$11,"1d","total","time-weighted",0,1,0,"")</f>
        <v>1989.7393168467097</v>
      </c>
      <c r="IZ11" s="11">
        <f>_xll.PIAdvCalcDat("\\CEDPI\SEMPRA_MSR1:EDCINV"&amp;IY$2&amp;""&amp;IZ$3&amp;"DAYKWH.UNIT1@NET1",Overall!$A$11,Overall!$B$11,"1d","total","time-weighted",0,1,0,"")</f>
        <v>1968.958983396745</v>
      </c>
      <c r="JA11" s="11">
        <f>_xll.PIAdvCalcDat("\\CEDPI\SEMPRA_MSR1:EDCINV"&amp;IY$2&amp;""&amp;JA$3&amp;"DAYKWH.UNIT1@NET1",Overall!$A$11,Overall!$B$11,"1d","total","time-weighted",0,1,0,"")</f>
        <v>1967.0879008615614</v>
      </c>
      <c r="JB11" s="12">
        <f>_xll.PIAdvCalcDat("\\CEDPI\SEMPRA_MSR1:EDCINV"&amp;IY$2&amp;""&amp;JB$3&amp;"DAYKWH.UNIT1@NET1",Overall!$A$11,Overall!$B$11,"1d","total","time-weighted",0,1,0,"")</f>
        <v>1720.1511550664516</v>
      </c>
      <c r="JC11" s="1"/>
      <c r="JD11" s="10">
        <f>_xll.PIAdvCalcDat("\\CEDPI\SEMPRA_MSR1:EDCINV"&amp;JD$2&amp;""&amp;JD$3&amp;"DAYKWH.UNIT1@NET1",Overall!$A$11,Overall!$B$11,"1d","total","time-weighted",0,1,0,"")</f>
        <v>1981.2431901677214</v>
      </c>
      <c r="JE11" s="11">
        <f>_xll.PIAdvCalcDat("\\CEDPI\SEMPRA_MSR1:EDCINV"&amp;JD$2&amp;""&amp;JE$3&amp;"DAYKWH.UNIT1@NET1",Overall!$A$11,Overall!$B$11,"1d","total","time-weighted",0,1,0,"")</f>
        <v>1970.4857311832525</v>
      </c>
      <c r="JF11" s="11">
        <f>_xll.PIAdvCalcDat("\\CEDPI\SEMPRA_MSR1:EDCINV"&amp;JD$2&amp;""&amp;JF$3&amp;"DAYKWH.UNIT1@NET1",Overall!$A$11,Overall!$B$11,"1d","total","time-weighted",0,1,0,"")</f>
        <v>1886.0332368800161</v>
      </c>
      <c r="JG11" s="12">
        <f>_xll.PIAdvCalcDat("\\CEDPI\SEMPRA_MSR1:EDCINV"&amp;JD$2&amp;""&amp;JG$3&amp;"DAYKWH.UNIT1@NET1",Overall!$A$11,Overall!$B$11,"1d","total","time-weighted",0,1,0,"")</f>
        <v>1976.5371041802127</v>
      </c>
      <c r="JH11" s="1"/>
      <c r="JI11" s="10">
        <f>_xll.PIAdvCalcDat("\\CEDPI\SEMPRA_MSR1:EDCINV"&amp;JI$2&amp;""&amp;JI$3&amp;"DAYKWH.UNIT1@NET1",Overall!$A$11,Overall!$B$11,"1d","total","time-weighted",0,1,0,"")</f>
        <v>1953.041254957312</v>
      </c>
      <c r="JJ11" s="11">
        <f>_xll.PIAdvCalcDat("\\CEDPI\SEMPRA_MSR1:EDCINV"&amp;JI$2&amp;""&amp;JJ$3&amp;"DAYKWH.UNIT1@NET1",Overall!$A$11,Overall!$B$11,"1d","total","time-weighted",0,1,0,"")</f>
        <v>1941.2590471311482</v>
      </c>
      <c r="JK11" s="11">
        <f>_xll.PIAdvCalcDat("\\CEDPI\SEMPRA_MSR1:EDCINV"&amp;JI$2&amp;""&amp;JK$3&amp;"DAYKWH.UNIT1@NET1",Overall!$A$11,Overall!$B$11,"1d","total","time-weighted",0,1,0,"")</f>
        <v>1760.5096045292148</v>
      </c>
      <c r="JL11" s="12">
        <f>_xll.PIAdvCalcDat("\\CEDPI\SEMPRA_MSR1:EDCINV"&amp;JI$2&amp;""&amp;JL$3&amp;"DAYKWH.UNIT1@NET1",Overall!$A$11,Overall!$B$11,"1d","total","time-weighted",0,1,0,"")</f>
        <v>1760.9412216763244</v>
      </c>
      <c r="JM11" s="1"/>
      <c r="JN11" s="10">
        <f>_xll.PIAdvCalcDat("\\CEDPI\SEMPRA_MSR1:EDCINV"&amp;JN$2&amp;""&amp;JN$3&amp;"DAYKWH.UNIT1@NET1",Overall!$A$11,Overall!$B$11,"1d","total","time-weighted",0,1,0,"")</f>
        <v>2063.8869417728638</v>
      </c>
      <c r="JO11" s="11">
        <f>_xll.PIAdvCalcDat("\\CEDPI\SEMPRA_MSR1:EDCINV"&amp;JN$2&amp;""&amp;JO$3&amp;"DAYKWH.UNIT1@NET1",Overall!$A$11,Overall!$B$11,"1d","total","time-weighted",0,1,0,"")</f>
        <v>1916.7887526984603</v>
      </c>
      <c r="JP11" s="11">
        <f>_xll.PIAdvCalcDat("\\CEDPI\SEMPRA_MSR1:EDCINV"&amp;JN$2&amp;""&amp;JP$3&amp;"DAYKWH.UNIT1@NET1",Overall!$A$11,Overall!$B$11,"1d","total","time-weighted",0,1,0,"")</f>
        <v>2045.2663025930171</v>
      </c>
      <c r="JQ11" s="12">
        <f>_xll.PIAdvCalcDat("\\CEDPI\SEMPRA_MSR1:EDCINV"&amp;JN$2&amp;""&amp;JQ$3&amp;"DAYKWH.UNIT1@NET1",Overall!$A$11,Overall!$B$11,"1d","total","time-weighted",0,1,0,"")</f>
        <v>2009.0901897729104</v>
      </c>
      <c r="JR11" s="1"/>
      <c r="JS11" s="10">
        <f>_xll.PIAdvCalcDat("\\CEDPI\SEMPRA_MSR1:EDCINV"&amp;JS$2&amp;""&amp;JS$3&amp;"DAYKWH.UNIT1@NET1",Overall!$A$11,Overall!$B$11,"1d","total","time-weighted",0,1,0,"")</f>
        <v>2013.8853389041853</v>
      </c>
      <c r="JT11" s="11">
        <f>_xll.PIAdvCalcDat("\\CEDPI\SEMPRA_MSR1:EDCINV"&amp;JS$2&amp;""&amp;JT$3&amp;"DAYKWH.UNIT1@NET1",Overall!$A$11,Overall!$B$11,"1d","total","time-weighted",0,1,0,"")</f>
        <v>1968.6584440623492</v>
      </c>
      <c r="JU11" s="11">
        <f>_xll.PIAdvCalcDat("\\CEDPI\SEMPRA_MSR1:EDCINV"&amp;JS$2&amp;""&amp;JU$3&amp;"DAYKWH.UNIT1@NET1",Overall!$A$11,Overall!$B$11,"1d","total","time-weighted",0,1,0,"")</f>
        <v>1738.4353775096806</v>
      </c>
      <c r="JV11" s="12">
        <f>_xll.PIAdvCalcDat("\\CEDPI\SEMPRA_MSR1:EDCINV"&amp;JS$2&amp;""&amp;JV$3&amp;"DAYKWH.UNIT1@NET1",Overall!$A$11,Overall!$B$11,"1d","total","time-weighted",0,1,0,"")</f>
        <v>1708.3747160714838</v>
      </c>
      <c r="JW11" s="1"/>
      <c r="JX11" s="10">
        <f>_xll.PIAdvCalcDat("\\CEDPI\SEMPRA_MSR1:EDCINV"&amp;JX$2&amp;""&amp;JX$3&amp;"DAYKWH.UNIT1@NET1",Overall!$A$11,Overall!$B$11,"1d","total","time-weighted",0,1,0,"")</f>
        <v>1944.583007675508</v>
      </c>
      <c r="JY11" s="11">
        <f>_xll.PIAdvCalcDat("\\CEDPI\SEMPRA_MSR1:EDCINV"&amp;JX$2&amp;""&amp;JY$3&amp;"DAYKWH.UNIT1@NET1",Overall!$A$11,Overall!$B$11,"1d","total","time-weighted",0,1,0,"")</f>
        <v>1945.287252531798</v>
      </c>
      <c r="JZ11" s="11">
        <f>_xll.PIAdvCalcDat("\\CEDPI\SEMPRA_MSR1:EDCINV"&amp;JX$2&amp;""&amp;JZ$3&amp;"DAYKWH.UNIT1@NET1",Overall!$A$11,Overall!$B$11,"1d","total","time-weighted",0,1,0,"")</f>
        <v>1940.7607645694518</v>
      </c>
      <c r="KA11" s="12">
        <f>_xll.PIAdvCalcDat("\\CEDPI\SEMPRA_MSR1:EDCINV"&amp;JX$2&amp;""&amp;KA$3&amp;"DAYKWH.UNIT1@NET1",Overall!$A$11,Overall!$B$11,"1d","total","time-weighted",0,1,0,"")</f>
        <v>2000.5060034749306</v>
      </c>
      <c r="KB11" s="1"/>
      <c r="KC11" s="10">
        <f>_xll.PIAdvCalcDat("\\CEDPI\SEMPRA_MSR1:EDCINV"&amp;KC$2&amp;""&amp;KC$3&amp;"DAYKWH.UNIT1@NET1",Overall!$A$11,Overall!$B$11,"1d","total","time-weighted",0,1,0,"")</f>
        <v>2049.246336513092</v>
      </c>
      <c r="KD11" s="11">
        <f>_xll.PIAdvCalcDat("\\CEDPI\SEMPRA_MSR1:EDCINV"&amp;KC$2&amp;""&amp;KD$3&amp;"DAYKWH.UNIT1@NET1",Overall!$A$11,Overall!$B$11,"1d","total","time-weighted",0,1,0,"")</f>
        <v>1952.8605244116729</v>
      </c>
      <c r="KE11" s="11">
        <f>_xll.PIAdvCalcDat("\\CEDPI\SEMPRA_MSR1:EDCINV"&amp;KC$2&amp;""&amp;KE$3&amp;"DAYKWH.UNIT1@NET1",Overall!$A$11,Overall!$B$11,"1d","total","time-weighted",0,1,0,"")</f>
        <v>1928.9837468938306</v>
      </c>
      <c r="KF11" s="12">
        <f>_xll.PIAdvCalcDat("\\CEDPI\SEMPRA_MSR1:EDCINV"&amp;KC$2&amp;""&amp;KF$3&amp;"DAYKWH.UNIT1@NET1",Overall!$A$11,Overall!$B$11,"1d","total","time-weighted",0,1,0,"")</f>
        <v>2717.3360816682152</v>
      </c>
      <c r="KG11" s="1"/>
      <c r="KH11" s="10">
        <f>_xll.PIAdvCalcDat("\\CEDPI\SEMPRA_MSR1:EDCINV"&amp;KH$2&amp;""&amp;KH$3&amp;"DAYKWH.UNIT1@NET1",Overall!$A$11,Overall!$B$11,"1d","total","time-weighted",0,1,0,"")</f>
        <v>2074.397524850795</v>
      </c>
      <c r="KI11" s="11">
        <f>_xll.PIAdvCalcDat("\\CEDPI\SEMPRA_MSR1:EDCINV"&amp;KH$2&amp;""&amp;KI$3&amp;"DAYKWH.UNIT1@NET1",Overall!$A$11,Overall!$B$11,"1d","total","time-weighted",0,1,0,"")</f>
        <v>1890.8774131111222</v>
      </c>
      <c r="KJ11" s="11">
        <f>_xll.PIAdvCalcDat("\\CEDPI\SEMPRA_MSR1:EDCINV"&amp;KH$2&amp;""&amp;KJ$3&amp;"DAYKWH.UNIT1@NET1",Overall!$A$11,Overall!$B$11,"1d","total","time-weighted",0,1,0,"")</f>
        <v>1963.2390825223874</v>
      </c>
      <c r="KK11" s="12">
        <f>_xll.PIAdvCalcDat("\\CEDPI\SEMPRA_MSR1:EDCINV"&amp;KH$2&amp;""&amp;KK$3&amp;"DAYKWH.UNIT1@NET1",Overall!$A$11,Overall!$B$11,"1d","total","time-weighted",0,1,0,"")</f>
        <v>2019.1839852096471</v>
      </c>
      <c r="KL11" s="1"/>
      <c r="KM11" s="10">
        <f>_xll.PIAdvCalcDat("\\CEDPI\SEMPRA_MSR1:EDCINV"&amp;KM$2&amp;""&amp;KM$3&amp;"DAYKWH.UNIT1@NET1",Overall!$A$11,Overall!$B$11,"1d","total","time-weighted",0,1,0,"")</f>
        <v>2030.8732231684153</v>
      </c>
      <c r="KN11" s="11">
        <f>_xll.PIAdvCalcDat("\\CEDPI\SEMPRA_MSR1:EDCINV"&amp;KM$2&amp;""&amp;KN$3&amp;"DAYKWH.UNIT1@NET1",Overall!$A$11,Overall!$B$11,"1d","total","time-weighted",0,1,0,"")</f>
        <v>1964.832231686031</v>
      </c>
      <c r="KO11" s="11">
        <f>_xll.PIAdvCalcDat("\\CEDPI\SEMPRA_MSR1:EDCINV"&amp;KM$2&amp;""&amp;KO$3&amp;"DAYKWH.UNIT1@NET1",Overall!$A$11,Overall!$B$11,"1d","total","time-weighted",0,1,0,"")</f>
        <v>1941.6390014549593</v>
      </c>
      <c r="KP11" s="12">
        <f>_xll.PIAdvCalcDat("\\CEDPI\SEMPRA_MSR1:EDCINV"&amp;KM$2&amp;""&amp;KP$3&amp;"DAYKWH.UNIT1@NET1",Overall!$A$11,Overall!$B$11,"1d","total","time-weighted",0,1,0,"")</f>
        <v>1702.271089017109</v>
      </c>
      <c r="KQ11" s="1"/>
      <c r="KR11" s="10">
        <f>_xll.PIAdvCalcDat("\\CEDPI\SEMPRA_MSR1:EDCINV"&amp;KR$2&amp;""&amp;KR$3&amp;"DAYKWH.UNIT1@NET1",Overall!$A$11,Overall!$B$11,"1d","total","time-weighted",0,1,0,"")</f>
        <v>2027.9350299122964</v>
      </c>
      <c r="KS11" s="11">
        <f>_xll.PIAdvCalcDat("\\CEDPI\SEMPRA_MSR1:EDCINV"&amp;KR$2&amp;""&amp;KS$3&amp;"DAYKWH.UNIT1@NET1",Overall!$A$11,Overall!$B$11,"1d","total","time-weighted",0,1,0,"")</f>
        <v>1932.166506082264</v>
      </c>
      <c r="KT11" s="11">
        <f>_xll.PIAdvCalcDat("\\CEDPI\SEMPRA_MSR1:EDCINV"&amp;KR$2&amp;""&amp;KT$3&amp;"DAYKWH.UNIT1@NET1",Overall!$A$11,Overall!$B$11,"1d","total","time-weighted",0,1,0,"")</f>
        <v>1927.1487090719891</v>
      </c>
      <c r="KU11" s="12">
        <f>_xll.PIAdvCalcDat("\\CEDPI\SEMPRA_MSR1:EDCINV"&amp;KR$2&amp;""&amp;KU$3&amp;"DAYKWH.UNIT1@NET1",Overall!$A$11,Overall!$B$11,"1d","total","time-weighted",0,1,0,"")</f>
        <v>2136.3571899012422</v>
      </c>
      <c r="KV11" s="1"/>
      <c r="KW11" s="10">
        <f>_xll.PIAdvCalcDat("\\CEDPI\SEMPRA_MSR1:EDCINV"&amp;KW$2&amp;""&amp;KW$3&amp;"DAYKWH.UNIT1@NET1",Overall!$A$11,Overall!$B$11,"1d","total","time-weighted",0,1,0,"")</f>
        <v>2035.7203776541767</v>
      </c>
      <c r="KX11" s="11">
        <f>_xll.PIAdvCalcDat("\\CEDPI\SEMPRA_MSR1:EDCINV"&amp;KW$2&amp;""&amp;KX$3&amp;"DAYKWH.UNIT1@NET1",Overall!$A$11,Overall!$B$11,"1d","total","time-weighted",0,1,0,"")</f>
        <v>1997.1312046436331</v>
      </c>
      <c r="KY11" s="11">
        <f>_xll.PIAdvCalcDat("\\CEDPI\SEMPRA_MSR1:EDCINV"&amp;KW$2&amp;""&amp;KY$3&amp;"DAYKWH.UNIT1@NET1",Overall!$A$11,Overall!$B$11,"1d","total","time-weighted",0,1,0,"")</f>
        <v>1769.214799915505</v>
      </c>
      <c r="KZ11" s="12">
        <f>_xll.PIAdvCalcDat("\\CEDPI\SEMPRA_MSR1:EDCINV"&amp;KW$2&amp;""&amp;KZ$3&amp;"DAYKWH.UNIT1@NET1",Overall!$A$11,Overall!$B$11,"1d","total","time-weighted",0,1,0,"")</f>
        <v>1701.8309289016292</v>
      </c>
      <c r="LA11" s="1"/>
      <c r="LB11" s="10">
        <f>_xll.PIAdvCalcDat("\\CEDPI\SEMPRA_MSR1:EDCINV"&amp;LB$2&amp;""&amp;LB$3&amp;"DAYKWH.UNIT1@NET1",Overall!$A$11,Overall!$B$11,"1d","total","time-weighted",0,1,0,"")</f>
        <v>2000.0549776375774</v>
      </c>
      <c r="LC11" s="11">
        <f>_xll.PIAdvCalcDat("\\CEDPI\SEMPRA_MSR1:EDCINV"&amp;LB$2&amp;""&amp;LC$3&amp;"DAYKWH.UNIT1@NET1",Overall!$A$11,Overall!$B$11,"1d","total","time-weighted",0,1,0,"")</f>
        <v>1974.7187333756724</v>
      </c>
      <c r="LD11" s="11">
        <f>_xll.PIAdvCalcDat("\\CEDPI\SEMPRA_MSR1:EDCINV"&amp;LB$2&amp;""&amp;LD$3&amp;"DAYKWH.UNIT1@NET1",Overall!$A$11,Overall!$B$11,"1d","total","time-weighted",0,1,0,"")</f>
        <v>1987.26765938941</v>
      </c>
      <c r="LE11" s="12">
        <f>_xll.PIAdvCalcDat("\\CEDPI\SEMPRA_MSR1:EDCINV"&amp;LB$2&amp;""&amp;LE$3&amp;"DAYKWH.UNIT1@NET1",Overall!$A$11,Overall!$B$11,"1d","total","time-weighted",0,1,0,"")</f>
        <v>2021.1451494904597</v>
      </c>
      <c r="LF11" s="1"/>
      <c r="LG11" s="10">
        <f>_xll.PIAdvCalcDat("\\CEDPI\SEMPRA_MSR1:EDCINV"&amp;LG$2&amp;""&amp;LG$3&amp;"DAYKWH.UNIT1@NET1",Overall!$A$11,Overall!$B$11,"1d","total","time-weighted",0,1,0,"")</f>
        <v>1951.9870586124925</v>
      </c>
      <c r="LH11" s="11">
        <f>_xll.PIAdvCalcDat("\\CEDPI\SEMPRA_MSR1:EDCINV"&amp;LG$2&amp;""&amp;LH$3&amp;"DAYKWH.UNIT1@NET1",Overall!$A$11,Overall!$B$11,"1d","total","time-weighted",0,1,0,"")</f>
        <v>1945.5645770234835</v>
      </c>
      <c r="LI11" s="11">
        <f>_xll.PIAdvCalcDat("\\CEDPI\SEMPRA_MSR1:EDCINV"&amp;LG$2&amp;""&amp;LI$3&amp;"DAYKWH.UNIT1@NET1",Overall!$A$11,Overall!$B$11,"1d","total","time-weighted",0,1,0,"")</f>
        <v>1791.9319416179826</v>
      </c>
      <c r="LJ11" s="12">
        <f>_xll.PIAdvCalcDat("\\CEDPI\SEMPRA_MSR1:EDCINV"&amp;LG$2&amp;""&amp;LJ$3&amp;"DAYKWH.UNIT1@NET1",Overall!$A$11,Overall!$B$11,"1d","total","time-weighted",0,1,0,"")</f>
        <v>1707.925200168856</v>
      </c>
      <c r="LK11" s="1"/>
      <c r="LL11" s="10">
        <f>_xll.PIAdvCalcDat("\\CEDPI\SEMPRA_MSR1:EDCINV"&amp;LL$2&amp;""&amp;LL$3&amp;"DAYKWH.UNIT1@NET1",Overall!$A$11,Overall!$B$11,"1d","total","time-weighted",0,1,0,"")</f>
        <v>1842.6150874447853</v>
      </c>
      <c r="LM11" s="11">
        <f>_xll.PIAdvCalcDat("\\CEDPI\SEMPRA_MSR1:EDCINV"&amp;LL$2&amp;""&amp;LM$3&amp;"DAYKWH.UNIT1@NET1",Overall!$A$11,Overall!$B$11,"1d","total","time-weighted",0,1,0,"")</f>
        <v>1722.926720213849</v>
      </c>
      <c r="LN11" s="11">
        <f>_xll.PIAdvCalcDat("\\CEDPI\SEMPRA_MSR1:EDCINV"&amp;LL$2&amp;""&amp;LN$3&amp;"DAYKWH.UNIT1@NET1",Overall!$A$11,Overall!$B$11,"1d","total","time-weighted",0,1,0,"")</f>
        <v>1847.7951912246886</v>
      </c>
      <c r="LO11" s="12">
        <f>_xll.PIAdvCalcDat("\\CEDPI\SEMPRA_MSR1:EDCINV"&amp;LL$2&amp;""&amp;LO$3&amp;"DAYKWH.UNIT1@NET1",Overall!$A$11,Overall!$B$11,"1d","total","time-weighted",0,1,0,"")</f>
        <v>1755.3679849843561</v>
      </c>
      <c r="LP11" s="1"/>
      <c r="LQ11" s="10">
        <f>_xll.PIAdvCalcDat("\\CEDPI\SEMPRA_MSR1:EDCINV"&amp;LQ$2&amp;""&amp;LQ$3&amp;"DAYKWH.UNIT1@NET1",Overall!$A$11,Overall!$B$11,"1d","total","time-weighted",0,1,0,"")</f>
        <v>1812.7376707355272</v>
      </c>
      <c r="LR11" s="11">
        <f>_xll.PIAdvCalcDat("\\CEDPI\SEMPRA_MSR1:EDCINV"&amp;LQ$2&amp;""&amp;LR$3&amp;"DAYKWH.UNIT1@NET1",Overall!$A$11,Overall!$B$11,"1d","total","time-weighted",0,1,0,"")</f>
        <v>1850.395474800961</v>
      </c>
      <c r="LS11" s="11">
        <f>_xll.PIAdvCalcDat("\\CEDPI\SEMPRA_MSR1:EDCINV"&amp;LQ$2&amp;""&amp;LS$3&amp;"DAYKWH.UNIT1@NET1",Overall!$A$11,Overall!$B$11,"1d","total","time-weighted",0,1,0,"")</f>
        <v>1627.3249969610831</v>
      </c>
      <c r="LT11" s="12">
        <f>_xll.PIAdvCalcDat("\\CEDPI\SEMPRA_MSR1:EDCINV"&amp;LQ$2&amp;""&amp;LT$3&amp;"DAYKWH.UNIT1@NET1",Overall!$A$11,Overall!$B$11,"1d","total","time-weighted",0,1,0,"")</f>
        <v>1875.7680912792741</v>
      </c>
      <c r="LU11" s="1"/>
      <c r="LV11" s="10">
        <f>_xll.PIAdvCalcDat("\\CEDPI\SEMPRA_MSR1:EDCINV"&amp;LV$2&amp;""&amp;LV$3&amp;"DAYKWH.UNIT1@NET1",Overall!$A$11,Overall!$B$11,"1d","total","time-weighted",0,1,0,"")</f>
        <v>1625.6832713541257</v>
      </c>
      <c r="LW11" s="11">
        <f>_xll.PIAdvCalcDat("\\CEDPI\SEMPRA_MSR1:EDCINV"&amp;LV$2&amp;""&amp;LW$3&amp;"DAYKWH.UNIT1@NET1",Overall!$A$11,Overall!$B$11,"1d","total","time-weighted",0,1,0,"")</f>
        <v>1909.6656348059532</v>
      </c>
      <c r="LX11" s="11">
        <f>_xll.PIAdvCalcDat("\\CEDPI\SEMPRA_MSR1:EDCINV"&amp;LV$2&amp;""&amp;LX$3&amp;"DAYKWH.UNIT1@NET1",Overall!$A$11,Overall!$B$11,"1d","total","time-weighted",0,1,0,"")</f>
        <v>1656.0623069255378</v>
      </c>
      <c r="LY11" s="12">
        <f>_xll.PIAdvCalcDat("\\CEDPI\SEMPRA_MSR1:EDCINV"&amp;LV$2&amp;""&amp;LY$3&amp;"DAYKWH.UNIT1@NET1",Overall!$A$11,Overall!$B$11,"1d","total","time-weighted",0,1,0,"")</f>
        <v>1905.16484501429</v>
      </c>
      <c r="LZ11" s="1"/>
      <c r="MA11" s="10">
        <f>_xll.PIAdvCalcDat("\\CEDPI\SEMPRA_MSR1:EDCINV"&amp;MA$2&amp;""&amp;MA$3&amp;"DAYKWH.UNIT1@NET1",Overall!$A$11,Overall!$B$11,"1d","total","time-weighted",0,1,0,"")</f>
        <v>1837.4386696741005</v>
      </c>
      <c r="MB11" s="11" t="str">
        <f>_xll.PIAdvCalcDat("\\CEDPI\SEMPRA_MSR1:EDCINV"&amp;MA$2&amp;""&amp;MB$3&amp;"DAYKWH.UNIT1@NET1",Overall!$A$11,Overall!$B$11,"1d","total","time-weighted",0,1,0,"")</f>
        <v>[-11059] No Good Data For Calculation</v>
      </c>
      <c r="MC11" s="11">
        <f>_xll.PIAdvCalcDat("\\CEDPI\SEMPRA_MSR1:EDCINV"&amp;MA$2&amp;""&amp;MC$3&amp;"DAYKWH.UNIT1@NET1",Overall!$A$11,Overall!$B$11,"1d","total","time-weighted",0,1,0,"")</f>
        <v>1833.0361695621571</v>
      </c>
      <c r="MD11" s="12">
        <f>_xll.PIAdvCalcDat("\\CEDPI\SEMPRA_MSR1:EDCINV"&amp;MA$2&amp;""&amp;MD$3&amp;"DAYKWH.UNIT1@NET1",Overall!$A$11,Overall!$B$11,"1d","total","time-weighted",0,1,0,"")</f>
        <v>1884.780640297281</v>
      </c>
      <c r="ME11" s="1"/>
      <c r="MF11" s="10">
        <f>_xll.PIAdvCalcDat("\\CEDPI\SEMPRA_MSR1:EDCINV"&amp;MF$2&amp;""&amp;MF$3&amp;"DAYKWH.UNIT1@NET1",Overall!$A$11,Overall!$B$11,"1d","total","time-weighted",0,1,0,"")</f>
        <v>1881.5643895077246</v>
      </c>
      <c r="MG11" s="11">
        <f>_xll.PIAdvCalcDat("\\CEDPI\SEMPRA_MSR1:EDCINV"&amp;MF$2&amp;""&amp;MG$3&amp;"DAYKWH.UNIT1@NET1",Overall!$A$11,Overall!$B$11,"1d","total","time-weighted",0,1,0,"")</f>
        <v>1852.9977543386271</v>
      </c>
      <c r="MH11" s="11">
        <f>_xll.PIAdvCalcDat("\\CEDPI\SEMPRA_MSR1:EDCINV"&amp;MF$2&amp;""&amp;MH$3&amp;"DAYKWH.UNIT1@NET1",Overall!$A$11,Overall!$B$11,"1d","total","time-weighted",0,1,0,"")</f>
        <v>1699.7096877051642</v>
      </c>
      <c r="MI11" s="12">
        <f>_xll.PIAdvCalcDat("\\CEDPI\SEMPRA_MSR1:EDCINV"&amp;MF$2&amp;""&amp;MI$3&amp;"DAYKWH.UNIT1@NET1",Overall!$A$11,Overall!$B$11,"1d","total","time-weighted",0,1,0,"")</f>
        <v>1881.0306473931425</v>
      </c>
      <c r="MJ11" s="1"/>
      <c r="MK11" s="10">
        <f>_xll.PIAdvCalcDat("\\CEDPI\SEMPRA_MSR1:EDCINV"&amp;MK$2&amp;""&amp;MK$3&amp;"DAYKWH.UNIT1@NET1",Overall!$A$11,Overall!$B$11,"1d","total","time-weighted",0,1,0,"")</f>
        <v>1652.2273713368947</v>
      </c>
      <c r="ML11" s="11">
        <f>_xll.PIAdvCalcDat("\\CEDPI\SEMPRA_MSR1:EDCINV"&amp;MK$2&amp;""&amp;ML$3&amp;"DAYKWH.UNIT1@NET1",Overall!$A$11,Overall!$B$11,"1d","total","time-weighted",0,1,0,"")</f>
        <v>1837.4280992995093</v>
      </c>
      <c r="MM11" s="11">
        <f>_xll.PIAdvCalcDat("\\CEDPI\SEMPRA_MSR1:EDCINV"&amp;MK$2&amp;""&amp;MM$3&amp;"DAYKWH.UNIT1@NET1",Overall!$A$11,Overall!$B$11,"1d","total","time-weighted",0,1,0,"")</f>
        <v>1607.2117929579003</v>
      </c>
      <c r="MN11" s="12">
        <f>_xll.PIAdvCalcDat("\\CEDPI\SEMPRA_MSR1:EDCINV"&amp;MK$2&amp;""&amp;MN$3&amp;"DAYKWH.UNIT1@NET1",Overall!$A$11,Overall!$B$11,"1d","total","time-weighted",0,1,0,"")</f>
        <v>1866.4666698865005</v>
      </c>
      <c r="MO11" s="1"/>
      <c r="MP11" s="10">
        <f>_xll.PIAdvCalcDat("\\CEDPI\SEMPRA_MSR1:EDCINV"&amp;MP$2&amp;""&amp;MP$3&amp;"DAYKWH.UNIT1@NET1",Overall!$A$11,Overall!$B$11,"1d","total","time-weighted",0,1,0,"")</f>
        <v>2014.9624156348862</v>
      </c>
      <c r="MQ11" s="11">
        <f>_xll.PIAdvCalcDat("\\CEDPI\SEMPRA_MSR1:EDCINV"&amp;MP$2&amp;""&amp;MQ$3&amp;"DAYKWH.UNIT1@NET1",Overall!$A$11,Overall!$B$11,"1d","total","time-weighted",0,1,0,"")</f>
        <v>2014.8820381651378</v>
      </c>
      <c r="MR11" s="11">
        <f>_xll.PIAdvCalcDat("\\CEDPI\SEMPRA_MSR1:EDCINV"&amp;MP$2&amp;""&amp;MR$3&amp;"DAYKWH.UNIT1@NET1",Overall!$A$11,Overall!$B$11,"1d","total","time-weighted",0,1,0,"")</f>
        <v>2012.278312386446</v>
      </c>
      <c r="MS11" s="12">
        <f>_xll.PIAdvCalcDat("\\CEDPI\SEMPRA_MSR1:EDCINV"&amp;MP$2&amp;""&amp;MS$3&amp;"DAYKWH.UNIT1@NET1",Overall!$A$11,Overall!$B$11,"1d","total","time-weighted",0,1,0,"")</f>
        <v>2025.1490742337267</v>
      </c>
      <c r="MT11" s="1"/>
      <c r="MU11" s="10">
        <f>_xll.PIAdvCalcDat("\\CEDPI\SEMPRA_MSR1:EDCINV"&amp;MU$2&amp;""&amp;MU$3&amp;"DAYKWH.UNIT1@NET1",Overall!$A$11,Overall!$B$11,"1d","total","time-weighted",0,1,0,"")</f>
        <v>1704.0083575529525</v>
      </c>
      <c r="MV11" s="11">
        <f>_xll.PIAdvCalcDat("\\CEDPI\SEMPRA_MSR1:EDCINV"&amp;MU$2&amp;""&amp;MV$3&amp;"DAYKWH.UNIT1@NET1",Overall!$A$11,Overall!$B$11,"1d","total","time-weighted",0,1,0,"")</f>
        <v>1875.8246968102835</v>
      </c>
      <c r="MW11" s="11">
        <f>_xll.PIAdvCalcDat("\\CEDPI\SEMPRA_MSR1:EDCINV"&amp;MU$2&amp;""&amp;MW$3&amp;"DAYKWH.UNIT1@NET1",Overall!$A$11,Overall!$B$11,"1d","total","time-weighted",0,1,0,"")</f>
        <v>1691.2254837080643</v>
      </c>
      <c r="MX11" s="12">
        <f>_xll.PIAdvCalcDat("\\CEDPI\SEMPRA_MSR1:EDCINV"&amp;MU$2&amp;""&amp;MX$3&amp;"DAYKWH.UNIT1@NET1",Overall!$A$11,Overall!$B$11,"1d","total","time-weighted",0,1,0,"")</f>
        <v>1825.5835882567135</v>
      </c>
      <c r="MY11" s="1"/>
      <c r="MZ11" s="10">
        <f>_xll.PIAdvCalcDat("\\CEDPI\SEMPRA_MSR1:EDCINV"&amp;MZ$2&amp;""&amp;MZ$3&amp;"DAYKWH.UNIT1@NET1",Overall!$A$11,Overall!$B$11,"1d","total","time-weighted",0,1,0,"")</f>
        <v>1611.7363606157719</v>
      </c>
      <c r="NA11" s="11">
        <f>_xll.PIAdvCalcDat("\\CEDPI\SEMPRA_MSR1:EDCINV"&amp;MZ$2&amp;""&amp;NA$3&amp;"DAYKWH.UNIT1@NET1",Overall!$A$11,Overall!$B$11,"1d","total","time-weighted",0,1,0,"")</f>
        <v>1908.393439326446</v>
      </c>
      <c r="NB11" s="11">
        <f>_xll.PIAdvCalcDat("\\CEDPI\SEMPRA_MSR1:EDCINV"&amp;MZ$2&amp;""&amp;NB$3&amp;"DAYKWH.UNIT1@NET1",Overall!$A$11,Overall!$B$11,"1d","total","time-weighted",0,1,0,"")</f>
        <v>1714.1555694142678</v>
      </c>
      <c r="NC11" s="12">
        <f>_xll.PIAdvCalcDat("\\CEDPI\SEMPRA_MSR1:EDCINV"&amp;MZ$2&amp;""&amp;NC$3&amp;"DAYKWH.UNIT1@NET1",Overall!$A$11,Overall!$B$11,"1d","total","time-weighted",0,1,0,"")</f>
        <v>1918.2060833551325</v>
      </c>
      <c r="ND11" s="1"/>
      <c r="NE11" s="10">
        <f>_xll.PIAdvCalcDat("\\CEDPI\SEMPRA_MSR1:EDCINV"&amp;NE$2&amp;""&amp;NE$3&amp;"DAYKWH.UNIT1@NET1",Overall!$A$11,Overall!$B$11,"1d","total","time-weighted",0,1,0,"")</f>
        <v>2026.5877020896953</v>
      </c>
      <c r="NF11" s="11">
        <f>_xll.PIAdvCalcDat("\\CEDPI\SEMPRA_MSR1:EDCINV"&amp;NE$2&amp;""&amp;NF$3&amp;"DAYKWH.UNIT1@NET1",Overall!$A$11,Overall!$B$11,"1d","total","time-weighted",0,1,0,"")</f>
        <v>1989.9417746199081</v>
      </c>
      <c r="NG11" s="11">
        <f>_xll.PIAdvCalcDat("\\CEDPI\SEMPRA_MSR1:EDCINV"&amp;NE$2&amp;""&amp;NG$3&amp;"DAYKWH.UNIT1@NET1",Overall!$A$11,Overall!$B$11,"1d","total","time-weighted",0,1,0,"")</f>
        <v>1992.0469248074835</v>
      </c>
      <c r="NH11" s="12">
        <f>_xll.PIAdvCalcDat("\\CEDPI\SEMPRA_MSR1:EDCINV"&amp;NE$2&amp;""&amp;NH$3&amp;"DAYKWH.UNIT1@NET1",Overall!$A$11,Overall!$B$11,"1d","total","time-weighted",0,1,0,"")</f>
        <v>1997.8918397602501</v>
      </c>
      <c r="NI11" s="1"/>
      <c r="NJ11" s="10">
        <f>_xll.PIAdvCalcDat("\\CEDPI\SEMPRA_MSR1:EDCINV"&amp;NJ$2&amp;""&amp;NJ$3&amp;"DAYKWH.UNIT1@NET1",Overall!$A$11,Overall!$B$11,"1d","total","time-weighted",0,1,0,"")</f>
        <v>1629.6608134485018</v>
      </c>
      <c r="NK11" s="11">
        <f>_xll.PIAdvCalcDat("\\CEDPI\SEMPRA_MSR1:EDCINV"&amp;NJ$2&amp;""&amp;NK$3&amp;"DAYKWH.UNIT1@NET1",Overall!$A$11,Overall!$B$11,"1d","total","time-weighted",0,1,0,"")</f>
        <v>1832.0457314647947</v>
      </c>
      <c r="NL11" s="11">
        <f>_xll.PIAdvCalcDat("\\CEDPI\SEMPRA_MSR1:EDCINV"&amp;NJ$2&amp;""&amp;NL$3&amp;"DAYKWH.UNIT1@NET1",Overall!$A$11,Overall!$B$11,"1d","total","time-weighted",0,1,0,"")</f>
        <v>1620.0409841263431</v>
      </c>
      <c r="NM11" s="12">
        <f>_xll.PIAdvCalcDat("\\CEDPI\SEMPRA_MSR1:EDCINV"&amp;NJ$2&amp;""&amp;NM$3&amp;"DAYKWH.UNIT1@NET1",Overall!$A$11,Overall!$B$11,"1d","total","time-weighted",0,1,0,"")</f>
        <v>1840.9694117051231</v>
      </c>
      <c r="NN11" s="1"/>
      <c r="NO11" s="10">
        <f>_xll.PIAdvCalcDat("\\CEDPI\SEMPRA_MSR1:EDCINV"&amp;NO$2&amp;""&amp;NO$3&amp;"DAYKWH.UNIT1@NET1",Overall!$A$11,Overall!$B$11,"1d","total","time-weighted",0,1,0,"")</f>
        <v>1707.3581885841652</v>
      </c>
      <c r="NP11" s="11">
        <f>_xll.PIAdvCalcDat("\\CEDPI\SEMPRA_MSR1:EDCINV"&amp;NO$2&amp;""&amp;NP$3&amp;"DAYKWH.UNIT1@NET1",Overall!$A$11,Overall!$B$11,"1d","total","time-weighted",0,1,0,"")</f>
        <v>1829.4205041774474</v>
      </c>
      <c r="NQ11" s="11">
        <f>_xll.PIAdvCalcDat("\\CEDPI\SEMPRA_MSR1:EDCINV"&amp;NO$2&amp;""&amp;NQ$3&amp;"DAYKWH.UNIT1@NET1",Overall!$A$11,Overall!$B$11,"1d","total","time-weighted",0,1,0,"")</f>
        <v>1666.520189538232</v>
      </c>
      <c r="NR11" s="12">
        <f>_xll.PIAdvCalcDat("\\CEDPI\SEMPRA_MSR1:EDCINV"&amp;NO$2&amp;""&amp;NR$3&amp;"DAYKWH.UNIT1@NET1",Overall!$A$11,Overall!$B$11,"1d","total","time-weighted",0,1,0,"")</f>
        <v>1907.4528348246513</v>
      </c>
      <c r="NS11" s="1"/>
      <c r="NT11" s="10">
        <f>_xll.PIAdvCalcDat("\\CEDPI\SEMPRA_MSR1:EDCINV"&amp;NT$2&amp;""&amp;NT$3&amp;"DAYKWH.UNIT1@NET1",Overall!$A$11,Overall!$B$11,"1d","total","time-weighted",0,1,0,"")</f>
        <v>1924.6768579815541</v>
      </c>
      <c r="NU11" s="11">
        <f>_xll.PIAdvCalcDat("\\CEDPI\SEMPRA_MSR1:EDCINV"&amp;NT$2&amp;""&amp;NU$3&amp;"DAYKWH.UNIT1@NET1",Overall!$A$11,Overall!$B$11,"1d","total","time-weighted",0,1,0,"")</f>
        <v>1913.4188899077737</v>
      </c>
      <c r="NV11" s="11">
        <f>_xll.PIAdvCalcDat("\\CEDPI\SEMPRA_MSR1:EDCINV"&amp;NT$2&amp;""&amp;NV$3&amp;"DAYKWH.UNIT1@NET1",Overall!$A$11,Overall!$B$11,"1d","total","time-weighted",0,1,0,"")</f>
        <v>1920.9470409345872</v>
      </c>
      <c r="NW11" s="12">
        <f>_xll.PIAdvCalcDat("\\CEDPI\SEMPRA_MSR1:EDCINV"&amp;NT$2&amp;""&amp;NW$3&amp;"DAYKWH.UNIT1@NET1",Overall!$A$11,Overall!$B$11,"1d","total","time-weighted",0,1,0,"")</f>
        <v>1915.4625359030611</v>
      </c>
      <c r="NX11" s="1"/>
      <c r="NY11" s="10">
        <f>_xll.PIAdvCalcDat("\\CEDPI\SEMPRA_MSR1:EDCINV"&amp;NY$2&amp;""&amp;NY$3&amp;"DAYKWH.UNIT1@NET1",Overall!$A$11,Overall!$B$11,"1d","total","time-weighted",0,1,0,"")</f>
        <v>1910.1613536044763</v>
      </c>
      <c r="NZ11" s="11">
        <f>_xll.PIAdvCalcDat("\\CEDPI\SEMPRA_MSR1:EDCINV"&amp;NY$2&amp;""&amp;NZ$3&amp;"DAYKWH.UNIT1@NET1",Overall!$A$11,Overall!$B$11,"1d","total","time-weighted",0,1,0,"")</f>
        <v>1926.0399067981248</v>
      </c>
      <c r="OA11" s="11">
        <f>_xll.PIAdvCalcDat("\\CEDPI\SEMPRA_MSR1:EDCINV"&amp;NY$2&amp;""&amp;OA$3&amp;"DAYKWH.UNIT1@NET1",Overall!$A$11,Overall!$B$11,"1d","total","time-weighted",0,1,0,"")</f>
        <v>1895.1183992944436</v>
      </c>
      <c r="OB11" s="12">
        <f>_xll.PIAdvCalcDat("\\CEDPI\SEMPRA_MSR1:EDCINV"&amp;NY$2&amp;""&amp;OB$3&amp;"DAYKWH.UNIT1@NET1",Overall!$A$11,Overall!$B$11,"1d","total","time-weighted",0,1,0,"")</f>
        <v>1895.2337012599437</v>
      </c>
      <c r="OC11" s="1"/>
      <c r="OD11" s="10">
        <f>_xll.PIAdvCalcDat("\\CEDPI\SEMPRA_MSR1:EDCINV"&amp;OD$2&amp;""&amp;OD$3&amp;"DAYKWH.UNIT1@NET1",Overall!$A$11,Overall!$B$11,"1d","total","time-weighted",0,1,0,"")</f>
        <v>1934.5920250520173</v>
      </c>
      <c r="OE11" s="11">
        <f>_xll.PIAdvCalcDat("\\CEDPI\SEMPRA_MSR1:EDCINV"&amp;OD$2&amp;""&amp;OE$3&amp;"DAYKWH.UNIT1@NET1",Overall!$A$11,Overall!$B$11,"1d","total","time-weighted",0,1,0,"")</f>
        <v>1938.8507108214142</v>
      </c>
      <c r="OF11" s="11">
        <f>_xll.PIAdvCalcDat("\\CEDPI\SEMPRA_MSR1:EDCINV"&amp;OD$2&amp;""&amp;OF$3&amp;"DAYKWH.UNIT1@NET1",Overall!$A$11,Overall!$B$11,"1d","total","time-weighted",0,1,0,"")</f>
        <v>1920.0965168053478</v>
      </c>
      <c r="OG11" s="12">
        <f>_xll.PIAdvCalcDat("\\CEDPI\SEMPRA_MSR1:EDCINV"&amp;OD$2&amp;""&amp;OG$3&amp;"DAYKWH.UNIT1@NET1",Overall!$A$11,Overall!$B$11,"1d","total","time-weighted",0,1,0,"")</f>
        <v>1924.4626929308583</v>
      </c>
      <c r="OH11" s="1"/>
      <c r="OI11" s="10">
        <f>_xll.PIAdvCalcDat("\\CEDPI\SEMPRA_MSR1:EDCINV"&amp;OI$2&amp;""&amp;OI$3&amp;"DAYKWH.UNIT1@NET1",Overall!$A$11,Overall!$B$11,"1d","total","time-weighted",0,1,0,"")</f>
        <v>1914.7049694103848</v>
      </c>
      <c r="OJ11" s="11">
        <f>_xll.PIAdvCalcDat("\\CEDPI\SEMPRA_MSR1:EDCINV"&amp;OI$2&amp;""&amp;OJ$3&amp;"DAYKWH.UNIT1@NET1",Overall!$A$11,Overall!$B$11,"1d","total","time-weighted",0,1,0,"")</f>
        <v>1929.5189976144065</v>
      </c>
      <c r="OK11" s="11">
        <f>_xll.PIAdvCalcDat("\\CEDPI\SEMPRA_MSR1:EDCINV"&amp;OI$2&amp;""&amp;OK$3&amp;"DAYKWH.UNIT1@NET1",Overall!$A$11,Overall!$B$11,"1d","total","time-weighted",0,1,0,"")</f>
        <v>1908.1217118846373</v>
      </c>
      <c r="OL11" s="12">
        <f>_xll.PIAdvCalcDat("\\CEDPI\SEMPRA_MSR1:EDCINV"&amp;OI$2&amp;""&amp;OL$3&amp;"DAYKWH.UNIT1@NET1",Overall!$A$11,Overall!$B$11,"1d","total","time-weighted",0,1,0,"")</f>
        <v>1897.4822296476489</v>
      </c>
      <c r="OM11" s="1"/>
      <c r="ON11" s="10">
        <f>_xll.PIAdvCalcDat("\\CEDPI\SEMPRA_MSR1:EDCINV"&amp;ON$2&amp;""&amp;ON$3&amp;"DAYKWH.UNIT1@NET1",Overall!$A$11,Overall!$B$11,"1d","total","time-weighted",0,1,0,"")</f>
        <v>1917.9594951275853</v>
      </c>
      <c r="OO11" s="11">
        <f>_xll.PIAdvCalcDat("\\CEDPI\SEMPRA_MSR1:EDCINV"&amp;ON$2&amp;""&amp;OO$3&amp;"DAYKWH.UNIT1@NET1",Overall!$A$11,Overall!$B$11,"1d","total","time-weighted",0,1,0,"")</f>
        <v>1929.8949073647598</v>
      </c>
      <c r="OP11" s="11">
        <f>_xll.PIAdvCalcDat("\\CEDPI\SEMPRA_MSR1:EDCINV"&amp;ON$2&amp;""&amp;OP$3&amp;"DAYKWH.UNIT1@NET1",Overall!$A$11,Overall!$B$11,"1d","total","time-weighted",0,1,0,"")</f>
        <v>1931.3926770957028</v>
      </c>
      <c r="OQ11" s="12">
        <f>_xll.PIAdvCalcDat("\\CEDPI\SEMPRA_MSR1:EDCINV"&amp;ON$2&amp;""&amp;OQ$3&amp;"DAYKWH.UNIT1@NET1",Overall!$A$11,Overall!$B$11,"1d","total","time-weighted",0,1,0,"")</f>
        <v>1926.3359611259687</v>
      </c>
      <c r="OR11" s="1"/>
      <c r="OS11" s="10">
        <f>_xll.PIAdvCalcDat("\\CEDPI\SEMPRA_MSR1:EDCINV"&amp;OS$2&amp;""&amp;OS$3&amp;"DAYKWH.UNIT1@NET1",Overall!$A$11,Overall!$B$11,"1d","total","time-weighted",0,1,0,"")</f>
        <v>1987.6982209454457</v>
      </c>
      <c r="OT11" s="11">
        <f>_xll.PIAdvCalcDat("\\CEDPI\SEMPRA_MSR1:EDCINV"&amp;OS$2&amp;""&amp;OT$3&amp;"DAYKWH.UNIT1@NET1",Overall!$A$11,Overall!$B$11,"1d","total","time-weighted",0,1,0,"")</f>
        <v>2006.0875172233455</v>
      </c>
      <c r="OU11" s="11">
        <f>_xll.PIAdvCalcDat("\\CEDPI\SEMPRA_MSR1:EDCINV"&amp;OS$2&amp;""&amp;OU$3&amp;"DAYKWH.UNIT1@NET1",Overall!$A$11,Overall!$B$11,"1d","total","time-weighted",0,1,0,"")</f>
        <v>1991.178005422418</v>
      </c>
      <c r="OV11" s="12">
        <f>_xll.PIAdvCalcDat("\\CEDPI\SEMPRA_MSR1:EDCINV"&amp;OS$2&amp;""&amp;OV$3&amp;"DAYKWH.UNIT1@NET1",Overall!$A$11,Overall!$B$11,"1d","total","time-weighted",0,1,0,"")</f>
        <v>2003.4890387422593</v>
      </c>
      <c r="OW11" s="1"/>
      <c r="OX11" s="10">
        <f>_xll.PIAdvCalcDat("\\CEDPI\SEMPRA_MSR1:EDCINV"&amp;OX$2&amp;""&amp;OX$3&amp;"DAYKWH.UNIT1@NET1",Overall!$A$11,Overall!$B$11,"1d","total","time-weighted",0,1,0,"")</f>
        <v>1915.894666815904</v>
      </c>
      <c r="OY11" s="11">
        <f>_xll.PIAdvCalcDat("\\CEDPI\SEMPRA_MSR1:EDCINV"&amp;OX$2&amp;""&amp;OY$3&amp;"DAYKWH.UNIT1@NET1",Overall!$A$11,Overall!$B$11,"1d","total","time-weighted",0,1,0,"")</f>
        <v>2014.2284881150326</v>
      </c>
      <c r="OZ11" s="11">
        <f>_xll.PIAdvCalcDat("\\CEDPI\SEMPRA_MSR1:EDCINV"&amp;OX$2&amp;""&amp;OZ$3&amp;"DAYKWH.UNIT1@NET1",Overall!$A$11,Overall!$B$11,"1d","total","time-weighted",0,1,0,"")</f>
        <v>2061.7811363503997</v>
      </c>
      <c r="PA11" s="12">
        <f>_xll.PIAdvCalcDat("\\CEDPI\SEMPRA_MSR1:EDCINV"&amp;OX$2&amp;""&amp;PA$3&amp;"DAYKWH.UNIT1@NET1",Overall!$A$11,Overall!$B$11,"1d","total","time-weighted",0,1,0,"")</f>
        <v>2056.7334015286788</v>
      </c>
      <c r="PB11" s="1"/>
      <c r="PC11" s="10">
        <f>_xll.PIAdvCalcDat("\\CEDPI\SEMPRA_MSR1:EDCINV"&amp;PC$2&amp;""&amp;PC$3&amp;"DAYKWH.UNIT1@NET1",Overall!$A$11,Overall!$B$11,"1d","total","time-weighted",0,1,0,"")</f>
        <v>2009.4606402725788</v>
      </c>
      <c r="PD11" s="11">
        <f>_xll.PIAdvCalcDat("\\CEDPI\SEMPRA_MSR1:EDCINV"&amp;PC$2&amp;""&amp;PD$3&amp;"DAYKWH.UNIT1@NET1",Overall!$A$11,Overall!$B$11,"1d","total","time-weighted",0,1,0,"")</f>
        <v>1997.0342481122527</v>
      </c>
      <c r="PE11" s="11">
        <f>_xll.PIAdvCalcDat("\\CEDPI\SEMPRA_MSR1:EDCINV"&amp;PC$2&amp;""&amp;PE$3&amp;"DAYKWH.UNIT1@NET1",Overall!$A$11,Overall!$B$11,"1d","total","time-weighted",0,1,0,"")</f>
        <v>1980.2658260908674</v>
      </c>
      <c r="PF11" s="12">
        <f>_xll.PIAdvCalcDat("\\CEDPI\SEMPRA_MSR1:EDCINV"&amp;PC$2&amp;""&amp;PF$3&amp;"DAYKWH.UNIT1@NET1",Overall!$A$11,Overall!$B$11,"1d","total","time-weighted",0,1,0,"")</f>
        <v>1969.2029520304618</v>
      </c>
      <c r="PG11" s="1"/>
      <c r="PH11" s="10">
        <f>_xll.PIAdvCalcDat("\\CEDPI\SEMPRA_MSR1:EDCINV"&amp;PH$2&amp;""&amp;PH$3&amp;"DAYKWH.UNIT1@NET1",Overall!$A$11,Overall!$B$11,"1d","total","time-weighted",0,1,0,"")</f>
        <v>2053.5030504850638</v>
      </c>
      <c r="PI11" s="11">
        <f>_xll.PIAdvCalcDat("\\CEDPI\SEMPRA_MSR1:EDCINV"&amp;PH$2&amp;""&amp;PI$3&amp;"DAYKWH.UNIT1@NET1",Overall!$A$11,Overall!$B$11,"1d","total","time-weighted",0,1,0,"")</f>
        <v>1946.8968862316506</v>
      </c>
      <c r="PJ11" s="11">
        <f>_xll.PIAdvCalcDat("\\CEDPI\SEMPRA_MSR1:EDCINV"&amp;PH$2&amp;""&amp;PJ$3&amp;"DAYKWH.UNIT1@NET1",Overall!$A$11,Overall!$B$11,"1d","total","time-weighted",0,1,0,"")</f>
        <v>2044.4231644717063</v>
      </c>
      <c r="PK11" s="12">
        <f>_xll.PIAdvCalcDat("\\CEDPI\SEMPRA_MSR1:EDCINV"&amp;PH$2&amp;""&amp;PK$3&amp;"DAYKWH.UNIT1@NET1",Overall!$A$11,Overall!$B$11,"1d","total","time-weighted",0,1,0,"")</f>
        <v>2136.2547655064614</v>
      </c>
    </row>
    <row r="12" spans="1:427" ht="24.75" customHeight="1" x14ac:dyDescent="0.25">
      <c r="A12" s="8">
        <v>42591</v>
      </c>
      <c r="B12" s="8">
        <v>42592</v>
      </c>
      <c r="C12" s="16">
        <v>6.2678837795257571</v>
      </c>
      <c r="D12" s="7">
        <f>_xll.PIAdvCalcDat("\\CEDPI\SEMPRA_MSR1:EDCINV"&amp;$D$2&amp;""&amp;D$3&amp;"DAYKWH.UNIT1@NET1",Overall!$A$12,Overall!$B$12,"1d","total","time-weighted",0,1,0,"")</f>
        <v>1729.0628401390536</v>
      </c>
      <c r="E12" s="9">
        <f>_xll.PIAdvCalcDat("\\CEDPI\SEMPRA_MSR1:EDCINV"&amp;$D$2&amp;""&amp;E$3&amp;"DAYKWH.UNIT1@NET1",Overall!$A$12,Overall!$B$12,"1d","total","time-weighted",0,1,0,"")</f>
        <v>1708.9038005992595</v>
      </c>
      <c r="F12" s="9">
        <f>_xll.PIAdvCalcDat("\\CEDPI\SEMPRA_MSR1:EDCINV"&amp;$D$2&amp;""&amp;F$3&amp;"DAYKWH.UNIT1@NET1",Overall!$A$12,Overall!$B$12,"1d","total","time-weighted",0,1,0,"")</f>
        <v>1710.7073748087766</v>
      </c>
      <c r="G12" s="9">
        <f>_xll.PIAdvCalcDat("\\CEDPI\SEMPRA_MSR1:EDCINV"&amp;$D$2&amp;""&amp;G$3&amp;"DAYKWH.UNIT1@NET1",Overall!$A$12,Overall!$B$12,"1d","total","time-weighted",0,1,0,"")</f>
        <v>1773.712236115819</v>
      </c>
      <c r="H12" s="7"/>
      <c r="I12" s="10">
        <f>_xll.PIAdvCalcDat("\\CEDPI\SEMPRA_MSR1:EDCINV"&amp;I$2&amp;""&amp;I$3&amp;"DAYKWH.UNIT1@NET1",Overall!$A$12,Overall!$B$12,"1d","total","time-weighted",0,1,0,"")</f>
        <v>1733.1560159141316</v>
      </c>
      <c r="J12" s="11">
        <f>_xll.PIAdvCalcDat("\\CEDPI\SEMPRA_MSR1:EDCINV"&amp;I$2&amp;""&amp;J$3&amp;"DAYKWH.UNIT1@NET1",Overall!$A$12,Overall!$B$12,"1d","total","time-weighted",0,1,0,"")</f>
        <v>1661.3317914531194</v>
      </c>
      <c r="K12" s="11">
        <f>_xll.PIAdvCalcDat("\\CEDPI\SEMPRA_MSR1:EDCINV"&amp;I$2&amp;""&amp;K$3&amp;"DAYKWH.UNIT1@NET1",Overall!$A$12,Overall!$B$12,"1d","total","time-weighted",0,1,0,"")</f>
        <v>1666.7142683282177</v>
      </c>
      <c r="L12" s="12">
        <f>_xll.PIAdvCalcDat("\\CEDPI\SEMPRA_MSR1:EDCINV"&amp;I$2&amp;""&amp;L$3&amp;"DAYKWH.UNIT1@NET1",Overall!$A$12,Overall!$B$12,"1d","total","time-weighted",0,1,0,"")</f>
        <v>1733.27356555083</v>
      </c>
      <c r="M12" s="1"/>
      <c r="N12" s="10">
        <f>_xll.PIAdvCalcDat("\\CEDPI\SEMPRA_MSR1:EDCINV"&amp;N$2&amp;""&amp;N$3&amp;"DAYKWH.UNIT1@NET1",Overall!$A$12,Overall!$B$12,"1d","total","time-weighted",0,1,0,"")</f>
        <v>1783.2589909512722</v>
      </c>
      <c r="O12" s="11">
        <f>_xll.PIAdvCalcDat("\\CEDPI\SEMPRA_MSR1:EDCINV"&amp;N$2&amp;""&amp;O$3&amp;"DAYKWH.UNIT1@NET1",Overall!$A$12,Overall!$B$12,"1d","total","time-weighted",0,1,0,"")</f>
        <v>1679.5392683508499</v>
      </c>
      <c r="P12" s="11">
        <f>_xll.PIAdvCalcDat("\\CEDPI\SEMPRA_MSR1:EDCINV"&amp;N$2&amp;""&amp;P$3&amp;"DAYKWH.UNIT1@NET1",Overall!$A$12,Overall!$B$12,"1d","total","time-weighted",0,1,0,"")</f>
        <v>1674.0149928846527</v>
      </c>
      <c r="Q12" s="12">
        <f>_xll.PIAdvCalcDat("\\CEDPI\SEMPRA_MSR1:EDCINV"&amp;N$2&amp;""&amp;Q$3&amp;"DAYKWH.UNIT1@NET1",Overall!$A$12,Overall!$B$12,"1d","total","time-weighted",0,1,0,"")</f>
        <v>1726.5904321452238</v>
      </c>
      <c r="R12" s="1"/>
      <c r="S12" s="10">
        <f>_xll.PIAdvCalcDat("\\CEDPI\SEMPRA_MSR1:EDCINV"&amp;S$2&amp;""&amp;S$3&amp;"DAYKWH.UNIT1@NET1",Overall!$A$12,Overall!$B$12,"1d","total","time-weighted",0,1,0,"")</f>
        <v>1725.7852930826025</v>
      </c>
      <c r="T12" s="11">
        <f>_xll.PIAdvCalcDat("\\CEDPI\SEMPRA_MSR1:EDCINV"&amp;S$2&amp;""&amp;T$3&amp;"DAYKWH.UNIT1@NET1",Overall!$A$12,Overall!$B$12,"1d","total","time-weighted",0,1,0,"")</f>
        <v>1664.0037927192532</v>
      </c>
      <c r="U12" s="11">
        <f>_xll.PIAdvCalcDat("\\CEDPI\SEMPRA_MSR1:EDCINV"&amp;S$2&amp;""&amp;U$3&amp;"DAYKWH.UNIT1@NET1",Overall!$A$12,Overall!$B$12,"1d","total","time-weighted",0,1,0,"")</f>
        <v>1659.0151168878563</v>
      </c>
      <c r="V12" s="12" t="str">
        <f>_xll.PIAdvCalcDat("\\CEDPI\SEMPRA_MSR1:EDCINV"&amp;S$2&amp;""&amp;V$3&amp;"DAYKWH.UNIT1@NET1",Overall!$A$12,Overall!$B$12,"1d","total","time-weighted",0,1,0,"")</f>
        <v>[-11059] No Good Data For Calculation</v>
      </c>
      <c r="W12" s="1"/>
      <c r="X12" s="10">
        <f>_xll.PIAdvCalcDat("\\CEDPI\SEMPRA_MSR1:EDCINV"&amp;X$2&amp;""&amp;X$3&amp;"DAYKWH.UNIT1@NET1",Overall!$A$12,Overall!$B$12,"1d","total","time-weighted",0,1,0,"")</f>
        <v>1732.9824735631905</v>
      </c>
      <c r="Y12" s="11">
        <f>_xll.PIAdvCalcDat("\\CEDPI\SEMPRA_MSR1:EDCINV"&amp;X$2&amp;""&amp;Y$3&amp;"DAYKWH.UNIT1@NET1",Overall!$A$12,Overall!$B$12,"1d","total","time-weighted",0,1,0,"")</f>
        <v>1673.2037731125224</v>
      </c>
      <c r="Z12" s="11">
        <f>_xll.PIAdvCalcDat("\\CEDPI\SEMPRA_MSR1:EDCINV"&amp;X$2&amp;""&amp;Z$3&amp;"DAYKWH.UNIT1@NET1",Overall!$A$12,Overall!$B$12,"1d","total","time-weighted",0,1,0,"")</f>
        <v>1687.4016108690716</v>
      </c>
      <c r="AA12" s="12">
        <f>_xll.PIAdvCalcDat("\\CEDPI\SEMPRA_MSR1:EDCINV"&amp;X$2&amp;""&amp;AA$3&amp;"DAYKWH.UNIT1@NET1",Overall!$A$12,Overall!$B$12,"1d","total","time-weighted",0,1,0,"")</f>
        <v>1718.6174129712981</v>
      </c>
      <c r="AB12" s="1"/>
      <c r="AC12" s="10">
        <f>_xll.PIAdvCalcDat("\\CEDPI\SEMPRA_MSR1:EDCINV"&amp;AC$2&amp;""&amp;AC$3&amp;"DAYKWH.UNIT1@NET1",Overall!$A$12,Overall!$B$12,"1d","total","time-weighted",0,1,0,"")</f>
        <v>1732.6434766625557</v>
      </c>
      <c r="AD12" s="11">
        <f>_xll.PIAdvCalcDat("\\CEDPI\SEMPRA_MSR1:EDCINV"&amp;AC$2&amp;""&amp;AD$3&amp;"DAYKWH.UNIT1@NET1",Overall!$A$12,Overall!$B$12,"1d","total","time-weighted",0,1,0,"")</f>
        <v>1665.9614377641512</v>
      </c>
      <c r="AE12" s="11">
        <f>_xll.PIAdvCalcDat("\\CEDPI\SEMPRA_MSR1:EDCINV"&amp;AC$2&amp;""&amp;AE$3&amp;"DAYKWH.UNIT1@NET1",Overall!$A$12,Overall!$B$12,"1d","total","time-weighted",0,1,0,"")</f>
        <v>1670.0696299720066</v>
      </c>
      <c r="AF12" s="12">
        <f>_xll.PIAdvCalcDat("\\CEDPI\SEMPRA_MSR1:EDCINV"&amp;AC$2&amp;""&amp;AF$3&amp;"DAYKWH.UNIT1@NET1",Overall!$A$12,Overall!$B$12,"1d","total","time-weighted",0,1,0,"")</f>
        <v>1718.3936466750667</v>
      </c>
      <c r="AG12" s="1"/>
      <c r="AH12" s="10">
        <f>_xll.PIAdvCalcDat("\\CEDPI\SEMPRA_MSR1:EDCINV"&amp;AH$2&amp;""&amp;AH$3&amp;"DAYKWH.UNIT1@NET1",Overall!$A$12,Overall!$B$12,"1d","total","time-weighted",0,1,0,"")</f>
        <v>1718.1424782818135</v>
      </c>
      <c r="AI12" s="11">
        <f>_xll.PIAdvCalcDat("\\CEDPI\SEMPRA_MSR1:EDCINV"&amp;AH$2&amp;""&amp;AI$3&amp;"DAYKWH.UNIT1@NET1",Overall!$A$12,Overall!$B$12,"1d","total","time-weighted",0,1,0,"")</f>
        <v>1663.8801412421292</v>
      </c>
      <c r="AJ12" s="11">
        <f>_xll.PIAdvCalcDat("\\CEDPI\SEMPRA_MSR1:EDCINV"&amp;AH$2&amp;""&amp;AJ$3&amp;"DAYKWH.UNIT1@NET1",Overall!$A$12,Overall!$B$12,"1d","total","time-weighted",0,1,0,"")</f>
        <v>1671.048228625453</v>
      </c>
      <c r="AK12" s="12">
        <f>_xll.PIAdvCalcDat("\\CEDPI\SEMPRA_MSR1:EDCINV"&amp;AH$2&amp;""&amp;AK$3&amp;"DAYKWH.UNIT1@NET1",Overall!$A$12,Overall!$B$12,"1d","total","time-weighted",0,1,0,"")</f>
        <v>1740.3091422250063</v>
      </c>
      <c r="AL12" s="1"/>
      <c r="AM12" s="10">
        <f>_xll.PIAdvCalcDat("\\CEDPI\SEMPRA_MSR1:EDCINV"&amp;AM$2&amp;""&amp;AM$3&amp;"DAYKWH.UNIT1@NET1",Overall!$A$12,Overall!$B$12,"1d","total","time-weighted",0,1,0,"")</f>
        <v>1730.109856414736</v>
      </c>
      <c r="AN12" s="11">
        <f>_xll.PIAdvCalcDat("\\CEDPI\SEMPRA_MSR1:EDCINV"&amp;AM$2&amp;""&amp;AN$3&amp;"DAYKWH.UNIT1@NET1",Overall!$A$12,Overall!$B$12,"1d","total","time-weighted",0,1,0,"")</f>
        <v>1681.4667973021376</v>
      </c>
      <c r="AO12" s="11">
        <f>_xll.PIAdvCalcDat("\\CEDPI\SEMPRA_MSR1:EDCINV"&amp;AM$2&amp;""&amp;AO$3&amp;"DAYKWH.UNIT1@NET1",Overall!$A$12,Overall!$B$12,"1d","total","time-weighted",0,1,0,"")</f>
        <v>1676.706447496287</v>
      </c>
      <c r="AP12" s="12">
        <f>_xll.PIAdvCalcDat("\\CEDPI\SEMPRA_MSR1:EDCINV"&amp;AM$2&amp;""&amp;AP$3&amp;"DAYKWH.UNIT1@NET1",Overall!$A$12,Overall!$B$12,"1d","total","time-weighted",0,1,0,"")</f>
        <v>1718.4396740869533</v>
      </c>
      <c r="AQ12" s="1"/>
      <c r="AR12" s="10">
        <f>_xll.PIAdvCalcDat("\\CEDPI\SEMPRA_MSR1:EDCINV"&amp;AR$2&amp;""&amp;AR$3&amp;"DAYKWH.UNIT1@NET1",Overall!$A$12,Overall!$B$12,"1d","total","time-weighted",0,1,0,"")</f>
        <v>1711.5667567281432</v>
      </c>
      <c r="AS12" s="11">
        <f>_xll.PIAdvCalcDat("\\CEDPI\SEMPRA_MSR1:EDCINV"&amp;AR$2&amp;""&amp;AS$3&amp;"DAYKWH.UNIT1@NET1",Overall!$A$12,Overall!$B$12,"1d","total","time-weighted",0,1,0,"")</f>
        <v>1660.423848034173</v>
      </c>
      <c r="AT12" s="11">
        <f>_xll.PIAdvCalcDat("\\CEDPI\SEMPRA_MSR1:EDCINV"&amp;AR$2&amp;""&amp;AT$3&amp;"DAYKWH.UNIT1@NET1",Overall!$A$12,Overall!$B$12,"1d","total","time-weighted",0,1,0,"")</f>
        <v>1666.0085456322272</v>
      </c>
      <c r="AU12" s="12">
        <f>_xll.PIAdvCalcDat("\\CEDPI\SEMPRA_MSR1:EDCINV"&amp;AR$2&amp;""&amp;AU$3&amp;"DAYKWH.UNIT1@NET1",Overall!$A$12,Overall!$B$12,"1d","total","time-weighted",0,1,0,"")</f>
        <v>1723.9141124008552</v>
      </c>
      <c r="AV12" s="1"/>
      <c r="AW12" s="10">
        <f>_xll.PIAdvCalcDat("\\CEDPI\SEMPRA_MSR1:EDCINV"&amp;AW$2&amp;""&amp;AW$3&amp;"DAYKWH.UNIT1@NET1",Overall!$A$12,Overall!$B$12,"1d","total","time-weighted",0,1,0,"")</f>
        <v>1745.1007683966054</v>
      </c>
      <c r="AX12" s="11">
        <f>_xll.PIAdvCalcDat("\\CEDPI\SEMPRA_MSR1:EDCINV"&amp;AW$2&amp;""&amp;AX$3&amp;"DAYKWH.UNIT1@NET1",Overall!$A$12,Overall!$B$12,"1d","total","time-weighted",0,1,0,"")</f>
        <v>1685.3623123655088</v>
      </c>
      <c r="AY12" s="11">
        <f>_xll.PIAdvCalcDat("\\CEDPI\SEMPRA_MSR1:EDCINV"&amp;AW$2&amp;""&amp;AY$3&amp;"DAYKWH.UNIT1@NET1",Overall!$A$12,Overall!$B$12,"1d","total","time-weighted",0,1,0,"")</f>
        <v>1686.7863830916945</v>
      </c>
      <c r="AZ12" s="12">
        <f>_xll.PIAdvCalcDat("\\CEDPI\SEMPRA_MSR1:EDCINV"&amp;AW$2&amp;""&amp;AZ$3&amp;"DAYKWH.UNIT1@NET1",Overall!$A$12,Overall!$B$12,"1d","total","time-weighted",0,1,0,"")</f>
        <v>1751.484807986287</v>
      </c>
      <c r="BA12" s="1"/>
      <c r="BB12" s="10">
        <f>_xll.PIAdvCalcDat("\\CEDPI\SEMPRA_MSR1:EDCINV"&amp;BB$2&amp;""&amp;BB$3&amp;"DAYKWH.UNIT1@NET1",Overall!$A$12,Overall!$B$12,"1d","total","time-weighted",0,1,0,"")</f>
        <v>1716.1060436881426</v>
      </c>
      <c r="BC12" s="11">
        <f>_xll.PIAdvCalcDat("\\CEDPI\SEMPRA_MSR1:EDCINV"&amp;BB$2&amp;""&amp;BC$3&amp;"DAYKWH.UNIT1@NET1",Overall!$A$12,Overall!$B$12,"1d","total","time-weighted",0,1,0,"")</f>
        <v>1672.252421736589</v>
      </c>
      <c r="BD12" s="11">
        <f>_xll.PIAdvCalcDat("\\CEDPI\SEMPRA_MSR1:EDCINV"&amp;BB$2&amp;""&amp;BD$3&amp;"DAYKWH.UNIT1@NET1",Overall!$A$12,Overall!$B$12,"1d","total","time-weighted",0,1,0,"")</f>
        <v>1659.8615114263166</v>
      </c>
      <c r="BE12" s="12">
        <f>_xll.PIAdvCalcDat("\\CEDPI\SEMPRA_MSR1:EDCINV"&amp;BB$2&amp;""&amp;BE$3&amp;"DAYKWH.UNIT1@NET1",Overall!$A$12,Overall!$B$12,"1d","total","time-weighted",0,1,0,"")</f>
        <v>1726.3774488951244</v>
      </c>
      <c r="BF12" s="1"/>
      <c r="BG12" s="10" t="str">
        <f>_xll.PIAdvCalcDat("\\CEDPI\SEMPRA_MSR1:EDCINV"&amp;BG$2&amp;""&amp;BG$3&amp;"DAYKWH.UNIT1@NET1",Overall!$A$12,Overall!$B$12,"1d","total","time-weighted",0,1,0,"")</f>
        <v>[-11059] No Good Data For Calculation</v>
      </c>
      <c r="BH12" s="11">
        <f>_xll.PIAdvCalcDat("\\CEDPI\SEMPRA_MSR1:EDCINV"&amp;BG$2&amp;""&amp;BH$3&amp;"DAYKWH.UNIT1@NET1",Overall!$A$12,Overall!$B$12,"1d","total","time-weighted",0,1,0,"")</f>
        <v>1682.4716879160273</v>
      </c>
      <c r="BI12" s="11">
        <f>_xll.PIAdvCalcDat("\\CEDPI\SEMPRA_MSR1:EDCINV"&amp;BG$2&amp;""&amp;BI$3&amp;"DAYKWH.UNIT1@NET1",Overall!$A$12,Overall!$B$12,"1d","total","time-weighted",0,1,0,"")</f>
        <v>1648.8938955886524</v>
      </c>
      <c r="BJ12" s="12">
        <f>_xll.PIAdvCalcDat("\\CEDPI\SEMPRA_MSR1:EDCINV"&amp;BG$2&amp;""&amp;BJ$3&amp;"DAYKWH.UNIT1@NET1",Overall!$A$12,Overall!$B$12,"1d","total","time-weighted",0,1,0,"")</f>
        <v>1701.2178784445741</v>
      </c>
      <c r="BK12" s="1"/>
      <c r="BL12" s="10">
        <f>_xll.PIAdvCalcDat("\\CEDPI\SEMPRA_MSR1:EDCINV"&amp;BL$2&amp;""&amp;BL$3&amp;"DAYKWH.UNIT1@NET1",Overall!$A$12,Overall!$B$12,"1d","total","time-weighted",0,1,0,"")</f>
        <v>1711.2646044437467</v>
      </c>
      <c r="BM12" s="11">
        <f>_xll.PIAdvCalcDat("\\CEDPI\SEMPRA_MSR1:EDCINV"&amp;BL$2&amp;""&amp;BM$3&amp;"DAYKWH.UNIT1@NET1",Overall!$A$12,Overall!$B$12,"1d","total","time-weighted",0,1,0,"")</f>
        <v>1656.0524474799856</v>
      </c>
      <c r="BN12" s="11">
        <f>_xll.PIAdvCalcDat("\\CEDPI\SEMPRA_MSR1:EDCINV"&amp;BL$2&amp;""&amp;BN$3&amp;"DAYKWH.UNIT1@NET1",Overall!$A$12,Overall!$B$12,"1d","total","time-weighted",0,1,0,"")</f>
        <v>1655.294337972844</v>
      </c>
      <c r="BO12" s="12">
        <f>_xll.PIAdvCalcDat("\\CEDPI\SEMPRA_MSR1:EDCINV"&amp;BL$2&amp;""&amp;BO$3&amp;"DAYKWH.UNIT1@NET1",Overall!$A$12,Overall!$B$12,"1d","total","time-weighted",0,1,0,"")</f>
        <v>1711.9486212433806</v>
      </c>
      <c r="BP12" s="1"/>
      <c r="BQ12" s="10">
        <f>_xll.PIAdvCalcDat("\\CEDPI\SEMPRA_MSR1:EDCINV"&amp;BQ$2&amp;""&amp;BQ$3&amp;"DAYKWH.UNIT1@NET1",Overall!$A$12,Overall!$B$12,"1d","total","time-weighted",0,1,0,"")</f>
        <v>1714.2812013821201</v>
      </c>
      <c r="BR12" s="11">
        <f>_xll.PIAdvCalcDat("\\CEDPI\SEMPRA_MSR1:EDCINV"&amp;BQ$2&amp;""&amp;BR$3&amp;"DAYKWH.UNIT1@NET1",Overall!$A$12,Overall!$B$12,"1d","total","time-weighted",0,1,0,"")</f>
        <v>1693.5699299471007</v>
      </c>
      <c r="BS12" s="11">
        <f>_xll.PIAdvCalcDat("\\CEDPI\SEMPRA_MSR1:EDCINV"&amp;BQ$2&amp;""&amp;BS$3&amp;"DAYKWH.UNIT1@NET1",Overall!$A$12,Overall!$B$12,"1d","total","time-weighted",0,1,0,"")</f>
        <v>1656.5083380995879</v>
      </c>
      <c r="BT12" s="12">
        <f>_xll.PIAdvCalcDat("\\CEDPI\SEMPRA_MSR1:EDCINV"&amp;BQ$2&amp;""&amp;BT$3&amp;"DAYKWH.UNIT1@NET1",Overall!$A$12,Overall!$B$12,"1d","total","time-weighted",0,1,0,"")</f>
        <v>1713.6865573208227</v>
      </c>
      <c r="BU12" s="1"/>
      <c r="BV12" s="10">
        <f>_xll.PIAdvCalcDat("\\CEDPI\SEMPRA_MSR1:EDCINV"&amp;BV$2&amp;""&amp;BV$3&amp;"DAYKWH.UNIT1@NET1",Overall!$A$12,Overall!$B$12,"1d","total","time-weighted",0,1,0,"")</f>
        <v>1720.5818986816093</v>
      </c>
      <c r="BW12" s="11">
        <f>_xll.PIAdvCalcDat("\\CEDPI\SEMPRA_MSR1:EDCINV"&amp;BV$2&amp;""&amp;BW$3&amp;"DAYKWH.UNIT1@NET1",Overall!$A$12,Overall!$B$12,"1d","total","time-weighted",0,1,0,"")</f>
        <v>1647.60030492296</v>
      </c>
      <c r="BX12" s="11">
        <f>_xll.PIAdvCalcDat("\\CEDPI\SEMPRA_MSR1:EDCINV"&amp;BV$2&amp;""&amp;BX$3&amp;"DAYKWH.UNIT1@NET1",Overall!$A$12,Overall!$B$12,"1d","total","time-weighted",0,1,0,"")</f>
        <v>1656.1171176607952</v>
      </c>
      <c r="BY12" s="12">
        <f>_xll.PIAdvCalcDat("\\CEDPI\SEMPRA_MSR1:EDCINV"&amp;BV$2&amp;""&amp;BY$3&amp;"DAYKWH.UNIT1@NET1",Overall!$A$12,Overall!$B$12,"1d","total","time-weighted",0,1,0,"")</f>
        <v>1720.0071378673297</v>
      </c>
      <c r="BZ12" s="1"/>
      <c r="CA12" s="10">
        <f>_xll.PIAdvCalcDat("\\CEDPI\SEMPRA_MSR1:EDCINV"&amp;CA$2&amp;""&amp;CA$3&amp;"DAYKWH.UNIT1@NET1",Overall!$A$12,Overall!$B$12,"1d","total","time-weighted",0,1,0,"")</f>
        <v>1713.4119258454277</v>
      </c>
      <c r="CB12" s="11">
        <f>_xll.PIAdvCalcDat("\\CEDPI\SEMPRA_MSR1:EDCINV"&amp;CA$2&amp;""&amp;CB$3&amp;"DAYKWH.UNIT1@NET1",Overall!$A$12,Overall!$B$12,"1d","total","time-weighted",0,1,0,"")</f>
        <v>1677.3031789120887</v>
      </c>
      <c r="CC12" s="11">
        <f>_xll.PIAdvCalcDat("\\CEDPI\SEMPRA_MSR1:EDCINV"&amp;CA$2&amp;""&amp;CC$3&amp;"DAYKWH.UNIT1@NET1",Overall!$A$12,Overall!$B$12,"1d","total","time-weighted",0,1,0,"")</f>
        <v>1668.3868741788519</v>
      </c>
      <c r="CD12" s="12">
        <f>_xll.PIAdvCalcDat("\\CEDPI\SEMPRA_MSR1:EDCINV"&amp;CA$2&amp;""&amp;CD$3&amp;"DAYKWH.UNIT1@NET1",Overall!$A$12,Overall!$B$12,"1d","total","time-weighted",0,1,0,"")</f>
        <v>1707.6427152609349</v>
      </c>
      <c r="CE12" s="1"/>
      <c r="CF12" s="10">
        <f>_xll.PIAdvCalcDat("\\CEDPI\SEMPRA_MSR1:EDCINV"&amp;CF$2&amp;""&amp;CF$3&amp;"DAYKWH.UNIT1@NET1",Overall!$A$12,Overall!$B$12,"1d","total","time-weighted",0,1,0,"")</f>
        <v>1818.9080581933028</v>
      </c>
      <c r="CG12" s="11">
        <f>_xll.PIAdvCalcDat("\\CEDPI\SEMPRA_MSR1:EDCINV"&amp;CF$2&amp;""&amp;CG$3&amp;"DAYKWH.UNIT1@NET1",Overall!$A$12,Overall!$B$12,"1d","total","time-weighted",0,1,0,"")</f>
        <v>1761.1717610244832</v>
      </c>
      <c r="CH12" s="11">
        <f>_xll.PIAdvCalcDat("\\CEDPI\SEMPRA_MSR1:EDCINV"&amp;CF$2&amp;""&amp;CH$3&amp;"DAYKWH.UNIT1@NET1",Overall!$A$12,Overall!$B$12,"1d","total","time-weighted",0,1,0,"")</f>
        <v>1706.111223457081</v>
      </c>
      <c r="CI12" s="12">
        <f>_xll.PIAdvCalcDat("\\CEDPI\SEMPRA_MSR1:EDCINV"&amp;CF$2&amp;""&amp;CI$3&amp;"DAYKWH.UNIT1@NET1",Overall!$A$12,Overall!$B$12,"1d","total","time-weighted",0,1,0,"")</f>
        <v>1714.9580248565044</v>
      </c>
      <c r="CJ12" s="1"/>
      <c r="CK12" s="10">
        <f>_xll.PIAdvCalcDat("\\CEDPI\SEMPRA_MSR1:EDCINV"&amp;CK$2&amp;""&amp;CK$3&amp;"DAYKWH.UNIT1@NET1",Overall!$A$12,Overall!$B$12,"1d","total","time-weighted",0,1,0,"")</f>
        <v>1857.1210548169258</v>
      </c>
      <c r="CL12" s="11">
        <f>_xll.PIAdvCalcDat("\\CEDPI\SEMPRA_MSR1:EDCINV"&amp;CK$2&amp;""&amp;CL$3&amp;"DAYKWH.UNIT1@NET1",Overall!$A$12,Overall!$B$12,"1d","total","time-weighted",0,1,0,"")</f>
        <v>1755.2860108279392</v>
      </c>
      <c r="CM12" s="11">
        <f>_xll.PIAdvCalcDat("\\CEDPI\SEMPRA_MSR1:EDCINV"&amp;CK$2&amp;""&amp;CM$3&amp;"DAYKWH.UNIT1@NET1",Overall!$A$12,Overall!$B$12,"1d","total","time-weighted",0,1,0,"")</f>
        <v>1690.8655573449951</v>
      </c>
      <c r="CN12" s="12">
        <f>_xll.PIAdvCalcDat("\\CEDPI\SEMPRA_MSR1:EDCINV"&amp;CK$2&amp;""&amp;CN$3&amp;"DAYKWH.UNIT1@NET1",Overall!$A$12,Overall!$B$12,"1d","total","time-weighted",0,1,0,"")</f>
        <v>1835.108183069797</v>
      </c>
      <c r="CO12" s="1"/>
      <c r="CP12" s="10">
        <f>_xll.PIAdvCalcDat("\\CEDPI\SEMPRA_MSR1:EDCINV"&amp;CP$2&amp;""&amp;CP$3&amp;"DAYKWH.UNIT1@NET1",Overall!$A$12,Overall!$B$12,"1d","total","time-weighted",0,1,0,"")</f>
        <v>1857.9031994740058</v>
      </c>
      <c r="CQ12" s="11">
        <f>_xll.PIAdvCalcDat("\\CEDPI\SEMPRA_MSR1:EDCINV"&amp;CP$2&amp;""&amp;CQ$3&amp;"DAYKWH.UNIT1@NET1",Overall!$A$12,Overall!$B$12,"1d","total","time-weighted",0,1,0,"")</f>
        <v>1767.97327094668</v>
      </c>
      <c r="CR12" s="11">
        <f>_xll.PIAdvCalcDat("\\CEDPI\SEMPRA_MSR1:EDCINV"&amp;CP$2&amp;""&amp;CR$3&amp;"DAYKWH.UNIT1@NET1",Overall!$A$12,Overall!$B$12,"1d","total","time-weighted",0,1,0,"")</f>
        <v>1697.8740509272311</v>
      </c>
      <c r="CS12" s="12">
        <f>_xll.PIAdvCalcDat("\\CEDPI\SEMPRA_MSR1:EDCINV"&amp;CP$2&amp;""&amp;CS$3&amp;"DAYKWH.UNIT1@NET1",Overall!$A$12,Overall!$B$12,"1d","total","time-weighted",0,1,0,"")</f>
        <v>1828.3288023763346</v>
      </c>
      <c r="CT12" s="1"/>
      <c r="CU12" s="10">
        <f>_xll.PIAdvCalcDat("\\CEDPI\SEMPRA_MSR1:EDCINV"&amp;CU$2&amp;""&amp;CU$3&amp;"DAYKWH.UNIT1@NET1",Overall!$A$12,Overall!$B$12,"1d","total","time-weighted",0,1,0,"")</f>
        <v>1794.1794919797185</v>
      </c>
      <c r="CV12" s="11">
        <f>_xll.PIAdvCalcDat("\\CEDPI\SEMPRA_MSR1:EDCINV"&amp;CU$2&amp;""&amp;CV$3&amp;"DAYKWH.UNIT1@NET1",Overall!$A$12,Overall!$B$12,"1d","total","time-weighted",0,1,0,"")</f>
        <v>1688.7666269280176</v>
      </c>
      <c r="CW12" s="11">
        <f>_xll.PIAdvCalcDat("\\CEDPI\SEMPRA_MSR1:EDCINV"&amp;CU$2&amp;""&amp;CW$3&amp;"DAYKWH.UNIT1@NET1",Overall!$A$12,Overall!$B$12,"1d","total","time-weighted",0,1,0,"")</f>
        <v>1664.5486267530555</v>
      </c>
      <c r="CX12" s="12">
        <f>_xll.PIAdvCalcDat("\\CEDPI\SEMPRA_MSR1:EDCINV"&amp;CU$2&amp;""&amp;CX$3&amp;"DAYKWH.UNIT1@NET1",Overall!$A$12,Overall!$B$12,"1d","total","time-weighted",0,1,0,"")</f>
        <v>1834.6187138505763</v>
      </c>
      <c r="CY12" s="1"/>
      <c r="CZ12" s="10">
        <f>_xll.PIAdvCalcDat("\\CEDPI\SEMPRA_MSR1:EDCINV"&amp;CZ$2&amp;""&amp;CZ$3&amp;"DAYKWH.UNIT1@NET1",Overall!$A$12,Overall!$B$12,"1d","total","time-weighted",0,1,0,"")</f>
        <v>1762.9101901360518</v>
      </c>
      <c r="DA12" s="11">
        <f>_xll.PIAdvCalcDat("\\CEDPI\SEMPRA_MSR1:EDCINV"&amp;CZ$2&amp;""&amp;DA$3&amp;"DAYKWH.UNIT1@NET1",Overall!$A$12,Overall!$B$12,"1d","total","time-weighted",0,1,0,"")</f>
        <v>1806.0231231789705</v>
      </c>
      <c r="DB12" s="11">
        <f>_xll.PIAdvCalcDat("\\CEDPI\SEMPRA_MSR1:EDCINV"&amp;CZ$2&amp;""&amp;DB$3&amp;"DAYKWH.UNIT1@NET1",Overall!$A$12,Overall!$B$12,"1d","total","time-weighted",0,1,0,"")</f>
        <v>1741.1605496560096</v>
      </c>
      <c r="DC12" s="12">
        <f>_xll.PIAdvCalcDat("\\CEDPI\SEMPRA_MSR1:EDCINV"&amp;CZ$2&amp;""&amp;DC$3&amp;"DAYKWH.UNIT1@NET1",Overall!$A$12,Overall!$B$12,"1d","total","time-weighted",0,1,0,"")</f>
        <v>1894.7399301525563</v>
      </c>
      <c r="DD12" s="1"/>
      <c r="DE12" s="10">
        <f>_xll.PIAdvCalcDat("\\CEDPI\SEMPRA_MSR1:EDCINV"&amp;DE$2&amp;""&amp;DE$3&amp;"DAYKWH.UNIT1@NET1",Overall!$A$12,Overall!$B$12,"1d","total","time-weighted",0,1,0,"")</f>
        <v>1846.9385671105363</v>
      </c>
      <c r="DF12" s="11">
        <f>_xll.PIAdvCalcDat("\\CEDPI\SEMPRA_MSR1:EDCINV"&amp;DE$2&amp;""&amp;DF$3&amp;"DAYKWH.UNIT1@NET1",Overall!$A$12,Overall!$B$12,"1d","total","time-weighted",0,1,0,"")</f>
        <v>1743.858808042643</v>
      </c>
      <c r="DG12" s="11">
        <f>_xll.PIAdvCalcDat("\\CEDPI\SEMPRA_MSR1:EDCINV"&amp;DE$2&amp;""&amp;DG$3&amp;"DAYKWH.UNIT1@NET1",Overall!$A$12,Overall!$B$12,"1d","total","time-weighted",0,1,0,"")</f>
        <v>1619.802917135909</v>
      </c>
      <c r="DH12" s="12">
        <f>_xll.PIAdvCalcDat("\\CEDPI\SEMPRA_MSR1:EDCINV"&amp;DE$2&amp;""&amp;DH$3&amp;"DAYKWH.UNIT1@NET1",Overall!$A$12,Overall!$B$12,"1d","total","time-weighted",0,1,0,"")</f>
        <v>1776.6080941287426</v>
      </c>
      <c r="DI12" s="1"/>
      <c r="DJ12" s="10">
        <f>_xll.PIAdvCalcDat("\\CEDPI\SEMPRA_MSR1:EDCINV"&amp;DJ$2&amp;""&amp;DJ$3&amp;"DAYKWH.UNIT1@NET1",Overall!$A$12,Overall!$B$12,"1d","total","time-weighted",0,1,0,"")</f>
        <v>1851.5141526885573</v>
      </c>
      <c r="DK12" s="11">
        <f>_xll.PIAdvCalcDat("\\CEDPI\SEMPRA_MSR1:EDCINV"&amp;DJ$2&amp;""&amp;DK$3&amp;"DAYKWH.UNIT1@NET1",Overall!$A$12,Overall!$B$12,"1d","total","time-weighted",0,1,0,"")</f>
        <v>1792.1688978846737</v>
      </c>
      <c r="DL12" s="11" t="str">
        <f>_xll.PIAdvCalcDat("\\CEDPI\SEMPRA_MSR1:EDCINV"&amp;DJ$2&amp;""&amp;DL$3&amp;"DAYKWH.UNIT1@NET1",Overall!$A$12,Overall!$B$12,"1d","total","time-weighted",0,1,0,"")</f>
        <v>Tag not found</v>
      </c>
      <c r="DM12" s="12">
        <f>_xll.PIAdvCalcDat("\\CEDPI\SEMPRA_MSR1:EDCINV"&amp;DJ$2&amp;""&amp;DM$3&amp;"DAYKWH.UNIT1@NET1",Overall!$A$12,Overall!$B$12,"1d","total","time-weighted",0,1,0,"")</f>
        <v>1858.3213948859654</v>
      </c>
      <c r="DN12" s="1"/>
      <c r="DO12" s="10">
        <f>_xll.PIAdvCalcDat("\\CEDPI\SEMPRA_MSR1:EDCINV"&amp;DO$2&amp;""&amp;DO$3&amp;"DAYKWH.UNIT1@NET1",Overall!$A$12,Overall!$B$12,"1d","total","time-weighted",0,1,0,"")</f>
        <v>1830.4745443837555</v>
      </c>
      <c r="DP12" s="11">
        <f>_xll.PIAdvCalcDat("\\CEDPI\SEMPRA_MSR1:EDCINV"&amp;DO$2&amp;""&amp;DP$3&amp;"DAYKWH.UNIT1@NET1",Overall!$A$12,Overall!$B$12,"1d","total","time-weighted",0,1,0,"")</f>
        <v>1794.1319379669669</v>
      </c>
      <c r="DQ12" s="11">
        <f>_xll.PIAdvCalcDat("\\CEDPI\SEMPRA_MSR1:EDCINV"&amp;DO$2&amp;""&amp;DQ$3&amp;"DAYKWH.UNIT1@NET1",Overall!$A$12,Overall!$B$12,"1d","total","time-weighted",0,1,0,"")</f>
        <v>1756.7494026593836</v>
      </c>
      <c r="DR12" s="12">
        <f>_xll.PIAdvCalcDat("\\CEDPI\SEMPRA_MSR1:EDCINV"&amp;DO$2&amp;""&amp;DR$3&amp;"DAYKWH.UNIT1@NET1",Overall!$A$12,Overall!$B$12,"1d","total","time-weighted",0,1,0,"")</f>
        <v>1677.262992426982</v>
      </c>
      <c r="DS12" s="1"/>
      <c r="DT12" s="10">
        <f>_xll.PIAdvCalcDat("\\CEDPI\SEMPRA_MSR1:EDCINV"&amp;DT$2&amp;""&amp;DT$3&amp;"DAYKWH.UNIT1@NET1",Overall!$A$12,Overall!$B$12,"1d","total","time-weighted",0,1,0,"")</f>
        <v>1670.5834494898158</v>
      </c>
      <c r="DU12" s="11">
        <f>_xll.PIAdvCalcDat("\\CEDPI\SEMPRA_MSR1:EDCINV"&amp;DT$2&amp;""&amp;DU$3&amp;"DAYKWH.UNIT1@NET1",Overall!$A$12,Overall!$B$12,"1d","total","time-weighted",0,1,0,"")</f>
        <v>1747.6645201429683</v>
      </c>
      <c r="DV12" s="11">
        <f>_xll.PIAdvCalcDat("\\CEDPI\SEMPRA_MSR1:EDCINV"&amp;DT$2&amp;""&amp;DV$3&amp;"DAYKWH.UNIT1@NET1",Overall!$A$12,Overall!$B$12,"1d","total","time-weighted",0,1,0,"")</f>
        <v>1714.0029543407854</v>
      </c>
      <c r="DW12" s="12">
        <f>_xll.PIAdvCalcDat("\\CEDPI\SEMPRA_MSR1:EDCINV"&amp;DT$2&amp;""&amp;DW$3&amp;"DAYKWH.UNIT1@NET1",Overall!$A$12,Overall!$B$12,"1d","total","time-weighted",0,1,0,"")</f>
        <v>1785.9193310998207</v>
      </c>
      <c r="DX12" s="1"/>
      <c r="DY12" s="10">
        <f>_xll.PIAdvCalcDat("\\CEDPI\SEMPRA_MSR1:EDCINV"&amp;DY$2&amp;""&amp;DY$3&amp;"DAYKWH.UNIT1@NET1",Overall!$A$12,Overall!$B$12,"1d","total","time-weighted",0,1,0,"")</f>
        <v>1730.1890409333439</v>
      </c>
      <c r="DZ12" s="11">
        <f>_xll.PIAdvCalcDat("\\CEDPI\SEMPRA_MSR1:EDCINV"&amp;DY$2&amp;""&amp;DZ$3&amp;"DAYKWH.UNIT1@NET1",Overall!$A$12,Overall!$B$12,"1d","total","time-weighted",0,1,0,"")</f>
        <v>1725.5170655577258</v>
      </c>
      <c r="EA12" s="11">
        <f>_xll.PIAdvCalcDat("\\CEDPI\SEMPRA_MSR1:EDCINV"&amp;DY$2&amp;""&amp;EA$3&amp;"DAYKWH.UNIT1@NET1",Overall!$A$12,Overall!$B$12,"1d","total","time-weighted",0,1,0,"")</f>
        <v>1679.2007309673102</v>
      </c>
      <c r="EB12" s="12">
        <f>_xll.PIAdvCalcDat("\\CEDPI\SEMPRA_MSR1:EDCINV"&amp;DY$2&amp;""&amp;EB$3&amp;"DAYKWH.UNIT1@NET1",Overall!$A$12,Overall!$B$12,"1d","total","time-weighted",0,1,0,"")</f>
        <v>1719.8430202525233</v>
      </c>
      <c r="EC12" s="1"/>
      <c r="ED12" s="10">
        <f>_xll.PIAdvCalcDat("\\CEDPI\SEMPRA_MSR1:EDCINV"&amp;ED$2&amp;""&amp;ED$3&amp;"DAYKWH.UNIT1@NET1",Overall!$A$12,Overall!$B$12,"1d","total","time-weighted",0,1,0,"")</f>
        <v>1840.43734071581</v>
      </c>
      <c r="EE12" s="11">
        <f>_xll.PIAdvCalcDat("\\CEDPI\SEMPRA_MSR1:EDCINV"&amp;ED$2&amp;""&amp;EE$3&amp;"DAYKWH.UNIT1@NET1",Overall!$A$12,Overall!$B$12,"1d","total","time-weighted",0,1,0,"")</f>
        <v>1845.3030464702831</v>
      </c>
      <c r="EF12" s="11">
        <f>_xll.PIAdvCalcDat("\\CEDPI\SEMPRA_MSR1:EDCINV"&amp;ED$2&amp;""&amp;EF$3&amp;"DAYKWH.UNIT1@NET1",Overall!$A$12,Overall!$B$12,"1d","total","time-weighted",0,1,0,"")</f>
        <v>1801.511796304788</v>
      </c>
      <c r="EG12" s="12">
        <f>_xll.PIAdvCalcDat("\\CEDPI\SEMPRA_MSR1:EDCINV"&amp;ED$2&amp;""&amp;EG$3&amp;"DAYKWH.UNIT1@NET1",Overall!$A$12,Overall!$B$12,"1d","total","time-weighted",0,1,0,"")</f>
        <v>1752.8966949929325</v>
      </c>
      <c r="EH12" s="1"/>
      <c r="EI12" s="10">
        <f>_xll.PIAdvCalcDat("\\CEDPI\SEMPRA_MSR1:EDCINV"&amp;EI$2&amp;""&amp;EI$3&amp;"DAYKWH.UNIT1@NET1",Overall!$A$12,Overall!$B$12,"1d","total","time-weighted",0,1,0,"")</f>
        <v>1809.1325384511274</v>
      </c>
      <c r="EJ12" s="11">
        <f>_xll.PIAdvCalcDat("\\CEDPI\SEMPRA_MSR1:EDCINV"&amp;EI$2&amp;""&amp;EJ$3&amp;"DAYKWH.UNIT1@NET1",Overall!$A$12,Overall!$B$12,"1d","total","time-weighted",0,1,0,"")</f>
        <v>1636.7445613924911</v>
      </c>
      <c r="EK12" s="11">
        <f>_xll.PIAdvCalcDat("\\CEDPI\SEMPRA_MSR1:EDCINV"&amp;EI$2&amp;""&amp;EK$3&amp;"DAYKWH.UNIT1@NET1",Overall!$A$12,Overall!$B$12,"1d","total","time-weighted",0,1,0,"")</f>
        <v>1709.205848665807</v>
      </c>
      <c r="EL12" s="12">
        <f>_xll.PIAdvCalcDat("\\CEDPI\SEMPRA_MSR1:EDCINV"&amp;EI$2&amp;""&amp;EL$3&amp;"DAYKWH.UNIT1@NET1",Overall!$A$12,Overall!$B$12,"1d","total","time-weighted",0,1,0,"")</f>
        <v>1757.3050480004097</v>
      </c>
      <c r="EM12" s="1"/>
      <c r="EN12" s="10">
        <f>_xll.PIAdvCalcDat("\\CEDPI\SEMPRA_MSR1:EDCINV"&amp;EN$2&amp;""&amp;EN$3&amp;"DAYKWH.UNIT1@NET1",Overall!$A$12,Overall!$B$12,"1d","total","time-weighted",0,1,0,"")</f>
        <v>1853.6180104364869</v>
      </c>
      <c r="EO12" s="11">
        <f>_xll.PIAdvCalcDat("\\CEDPI\SEMPRA_MSR1:EDCINV"&amp;EN$2&amp;""&amp;EO$3&amp;"DAYKWH.UNIT1@NET1",Overall!$A$12,Overall!$B$12,"1d","total","time-weighted",0,1,0,"")</f>
        <v>1794.1076397580964</v>
      </c>
      <c r="EP12" s="11">
        <f>_xll.PIAdvCalcDat("\\CEDPI\SEMPRA_MSR1:EDCINV"&amp;EN$2&amp;""&amp;EP$3&amp;"DAYKWH.UNIT1@NET1",Overall!$A$12,Overall!$B$12,"1d","total","time-weighted",0,1,0,"")</f>
        <v>1763.7917033026301</v>
      </c>
      <c r="EQ12" s="12">
        <f>_xll.PIAdvCalcDat("\\CEDPI\SEMPRA_MSR1:EDCINV"&amp;EN$2&amp;""&amp;EQ$3&amp;"DAYKWH.UNIT1@NET1",Overall!$A$12,Overall!$B$12,"1d","total","time-weighted",0,1,0,"")</f>
        <v>1876.6233510163115</v>
      </c>
      <c r="ER12" s="1"/>
      <c r="ES12" s="10">
        <f>_xll.PIAdvCalcDat("\\CEDPI\SEMPRA_MSR1:EDCINV"&amp;ES$2&amp;""&amp;ES$3&amp;"DAYKWH.UNIT1@NET1",Overall!$A$12,Overall!$B$12,"1d","total","time-weighted",0,1,0,"")</f>
        <v>1881.4621607177307</v>
      </c>
      <c r="ET12" s="11">
        <f>_xll.PIAdvCalcDat("\\CEDPI\SEMPRA_MSR1:EDCINV"&amp;ES$2&amp;""&amp;ET$3&amp;"DAYKWH.UNIT1@NET1",Overall!$A$12,Overall!$B$12,"1d","total","time-weighted",0,1,0,"")</f>
        <v>1785.3829549140833</v>
      </c>
      <c r="EU12" s="11">
        <f>_xll.PIAdvCalcDat("\\CEDPI\SEMPRA_MSR1:EDCINV"&amp;ES$2&amp;""&amp;EU$3&amp;"DAYKWH.UNIT1@NET1",Overall!$A$12,Overall!$B$12,"1d","total","time-weighted",0,1,0,"")</f>
        <v>1799.8432468700157</v>
      </c>
      <c r="EV12" s="12">
        <f>_xll.PIAdvCalcDat("\\CEDPI\SEMPRA_MSR1:EDCINV"&amp;ES$2&amp;""&amp;EV$3&amp;"DAYKWH.UNIT1@NET1",Overall!$A$12,Overall!$B$12,"1d","total","time-weighted",0,1,0,"")</f>
        <v>1830.1641566997821</v>
      </c>
      <c r="EW12" s="1"/>
      <c r="EX12" s="10">
        <f>_xll.PIAdvCalcDat("\\CEDPI\SEMPRA_MSR1:EDCINV"&amp;EX$2&amp;""&amp;EX$3&amp;"DAYKWH.UNIT1@NET1",Overall!$A$12,Overall!$B$12,"1d","total","time-weighted",0,1,0,"")</f>
        <v>1725.1810635202212</v>
      </c>
      <c r="EY12" s="11">
        <f>_xll.PIAdvCalcDat("\\CEDPI\SEMPRA_MSR1:EDCINV"&amp;EX$2&amp;""&amp;EY$3&amp;"DAYKWH.UNIT1@NET1",Overall!$A$12,Overall!$B$12,"1d","total","time-weighted",0,1,0,"")</f>
        <v>1659.8865609098116</v>
      </c>
      <c r="EZ12" s="11">
        <f>_xll.PIAdvCalcDat("\\CEDPI\SEMPRA_MSR1:EDCINV"&amp;EX$2&amp;""&amp;EZ$3&amp;"DAYKWH.UNIT1@NET1",Overall!$A$12,Overall!$B$12,"1d","total","time-weighted",0,1,0,"")</f>
        <v>1682.1527939177454</v>
      </c>
      <c r="FA12" s="12">
        <f>_xll.PIAdvCalcDat("\\CEDPI\SEMPRA_MSR1:EDCINV"&amp;EX$2&amp;""&amp;FA$3&amp;"DAYKWH.UNIT1@NET1",Overall!$A$12,Overall!$B$12,"1d","total","time-weighted",0,1,0,"")</f>
        <v>1737.4220674195249</v>
      </c>
      <c r="FB12" s="1"/>
      <c r="FC12" s="10">
        <f>_xll.PIAdvCalcDat("\\CEDPI\SEMPRA_MSR1:EDCINV"&amp;FC$2&amp;""&amp;FC$3&amp;"DAYKWH.UNIT1@NET1",Overall!$A$12,Overall!$B$12,"1d","total","time-weighted",0,1,0,"")</f>
        <v>1841.3140055351071</v>
      </c>
      <c r="FD12" s="11">
        <f>_xll.PIAdvCalcDat("\\CEDPI\SEMPRA_MSR1:EDCINV"&amp;FC$2&amp;""&amp;FD$3&amp;"DAYKWH.UNIT1@NET1",Overall!$A$12,Overall!$B$12,"1d","total","time-weighted",0,1,0,"")</f>
        <v>1760.1644515625019</v>
      </c>
      <c r="FE12" s="11">
        <f>_xll.PIAdvCalcDat("\\CEDPI\SEMPRA_MSR1:EDCINV"&amp;FC$2&amp;""&amp;FE$3&amp;"DAYKWH.UNIT1@NET1",Overall!$A$12,Overall!$B$12,"1d","total","time-weighted",0,1,0,"")</f>
        <v>1726.958298248192</v>
      </c>
      <c r="FF12" s="12">
        <f>_xll.PIAdvCalcDat("\\CEDPI\SEMPRA_MSR1:EDCINV"&amp;FC$2&amp;""&amp;FF$3&amp;"DAYKWH.UNIT1@NET1",Overall!$A$12,Overall!$B$12,"1d","total","time-weighted",0,1,0,"")</f>
        <v>1804.9583077047723</v>
      </c>
      <c r="FG12" s="1"/>
      <c r="FH12" s="10">
        <f>_xll.PIAdvCalcDat("\\CEDPI\SEMPRA_MSR1:EDCINV"&amp;FH$2&amp;""&amp;FH$3&amp;"DAYKWH.UNIT1@NET1",Overall!$A$12,Overall!$B$12,"1d","total","time-weighted",0,1,0,"")</f>
        <v>1780.6638994483239</v>
      </c>
      <c r="FI12" s="11">
        <f>_xll.PIAdvCalcDat("\\CEDPI\SEMPRA_MSR1:EDCINV"&amp;FH$2&amp;""&amp;FI$3&amp;"DAYKWH.UNIT1@NET1",Overall!$A$12,Overall!$B$12,"1d","total","time-weighted",0,1,0,"")</f>
        <v>1714.632124202458</v>
      </c>
      <c r="FJ12" s="11">
        <f>_xll.PIAdvCalcDat("\\CEDPI\SEMPRA_MSR1:EDCINV"&amp;FH$2&amp;""&amp;FJ$3&amp;"DAYKWH.UNIT1@NET1",Overall!$A$12,Overall!$B$12,"1d","total","time-weighted",0,1,0,"")</f>
        <v>1736.2604157317776</v>
      </c>
      <c r="FK12" s="12">
        <f>_xll.PIAdvCalcDat("\\CEDPI\SEMPRA_MSR1:EDCINV"&amp;FH$2&amp;""&amp;FK$3&amp;"DAYKWH.UNIT1@NET1",Overall!$A$12,Overall!$B$12,"1d","total","time-weighted",0,1,0,"")</f>
        <v>1689.9532030205226</v>
      </c>
      <c r="FL12" s="1"/>
      <c r="FM12" s="10">
        <f>_xll.PIAdvCalcDat("\\CEDPI\SEMPRA_MSR1:EDCINV"&amp;FM$2&amp;""&amp;FM$3&amp;"DAYKWH.UNIT1@NET1",Overall!$A$12,Overall!$B$12,"1d","total","time-weighted",0,1,0,"")</f>
        <v>1828.2418810806728</v>
      </c>
      <c r="FN12" s="11" t="str">
        <f>_xll.PIAdvCalcDat("\\CEDPI\SEMPRA_MSR1:EDCINV"&amp;FM$2&amp;""&amp;FN$3&amp;"DAYKWH.UNIT1@NET1",Overall!$A$12,Overall!$B$12,"1d","total","time-weighted",0,1,0,"")</f>
        <v>[-11059] No Good Data For Calculation</v>
      </c>
      <c r="FO12" s="11">
        <f>_xll.PIAdvCalcDat("\\CEDPI\SEMPRA_MSR1:EDCINV"&amp;FM$2&amp;""&amp;FO$3&amp;"DAYKWH.UNIT1@NET1",Overall!$A$12,Overall!$B$12,"1d","total","time-weighted",0,1,0,"")</f>
        <v>1631.4068437102246</v>
      </c>
      <c r="FP12" s="12">
        <f>_xll.PIAdvCalcDat("\\CEDPI\SEMPRA_MSR1:EDCINV"&amp;FM$2&amp;""&amp;FP$3&amp;"DAYKWH.UNIT1@NET1",Overall!$A$12,Overall!$B$12,"1d","total","time-weighted",0,1,0,"")</f>
        <v>1571.5257597536643</v>
      </c>
      <c r="FQ12" s="1"/>
      <c r="FR12" s="10">
        <f>_xll.PIAdvCalcDat("\\CEDPI\SEMPRA_MSR1:EDCINV"&amp;FR$2&amp;""&amp;FR$3&amp;"DAYKWH.UNIT1@NET1",Overall!$A$12,Overall!$B$12,"1d","total","time-weighted",0,1,0,"")</f>
        <v>1808.7296779267344</v>
      </c>
      <c r="FS12" s="11">
        <f>_xll.PIAdvCalcDat("\\CEDPI\SEMPRA_MSR1:EDCINV"&amp;FR$2&amp;""&amp;FS$3&amp;"DAYKWH.UNIT1@NET1",Overall!$A$12,Overall!$B$12,"1d","total","time-weighted",0,1,0,"")</f>
        <v>1765.9052941838065</v>
      </c>
      <c r="FT12" s="11">
        <f>_xll.PIAdvCalcDat("\\CEDPI\SEMPRA_MSR1:EDCINV"&amp;FR$2&amp;""&amp;FT$3&amp;"DAYKWH.UNIT1@NET1",Overall!$A$12,Overall!$B$12,"1d","total","time-weighted",0,1,0,"")</f>
        <v>1779.016959224153</v>
      </c>
      <c r="FU12" s="12">
        <f>_xll.PIAdvCalcDat("\\CEDPI\SEMPRA_MSR1:EDCINV"&amp;FR$2&amp;""&amp;FU$3&amp;"DAYKWH.UNIT1@NET1",Overall!$A$12,Overall!$B$12,"1d","total","time-weighted",0,1,0,"")</f>
        <v>1858.6136612341522</v>
      </c>
      <c r="FV12" s="1"/>
      <c r="FW12" s="10">
        <f>_xll.PIAdvCalcDat("\\CEDPI\SEMPRA_MSR1:EDCINV"&amp;FW$2&amp;""&amp;FW$3&amp;"DAYKWH.UNIT1@NET1",Overall!$A$12,Overall!$B$12,"1d","total","time-weighted",0,1,0,"")</f>
        <v>1793.5827543618914</v>
      </c>
      <c r="FX12" s="11">
        <f>_xll.PIAdvCalcDat("\\CEDPI\SEMPRA_MSR1:EDCINV"&amp;FW$2&amp;""&amp;FX$3&amp;"DAYKWH.UNIT1@NET1",Overall!$A$12,Overall!$B$12,"1d","total","time-weighted",0,1,0,"")</f>
        <v>1731.131734514491</v>
      </c>
      <c r="FY12" s="11">
        <f>_xll.PIAdvCalcDat("\\CEDPI\SEMPRA_MSR1:EDCINV"&amp;FW$2&amp;""&amp;FY$3&amp;"DAYKWH.UNIT1@NET1",Overall!$A$12,Overall!$B$12,"1d","total","time-weighted",0,1,0,"")</f>
        <v>1674.0212820786696</v>
      </c>
      <c r="FZ12" s="12">
        <f>_xll.PIAdvCalcDat("\\CEDPI\SEMPRA_MSR1:EDCINV"&amp;FW$2&amp;""&amp;FZ$3&amp;"DAYKWH.UNIT1@NET1",Overall!$A$12,Overall!$B$12,"1d","total","time-weighted",0,1,0,"")</f>
        <v>1623.7969156631416</v>
      </c>
      <c r="GA12" s="1"/>
      <c r="GB12" s="10">
        <f>_xll.PIAdvCalcDat("\\CEDPI\SEMPRA_MSR1:EDCINV"&amp;GB$2&amp;""&amp;GB$3&amp;"DAYKWH.UNIT1@NET1",Overall!$A$12,Overall!$B$12,"1d","total","time-weighted",0,1,0,"")</f>
        <v>1820.481083706647</v>
      </c>
      <c r="GC12" s="11">
        <f>_xll.PIAdvCalcDat("\\CEDPI\SEMPRA_MSR1:EDCINV"&amp;GB$2&amp;""&amp;GC$3&amp;"DAYKWH.UNIT1@NET1",Overall!$A$12,Overall!$B$12,"1d","total","time-weighted",0,1,0,"")</f>
        <v>1701.4725066073895</v>
      </c>
      <c r="GD12" s="11">
        <f>_xll.PIAdvCalcDat("\\CEDPI\SEMPRA_MSR1:EDCINV"&amp;GB$2&amp;""&amp;GD$3&amp;"DAYKWH.UNIT1@NET1",Overall!$A$12,Overall!$B$12,"1d","total","time-weighted",0,1,0,"")</f>
        <v>1815.7627996843892</v>
      </c>
      <c r="GE12" s="12">
        <f>_xll.PIAdvCalcDat("\\CEDPI\SEMPRA_MSR1:EDCINV"&amp;GB$2&amp;""&amp;GE$3&amp;"DAYKWH.UNIT1@NET1",Overall!$A$12,Overall!$B$12,"1d","total","time-weighted",0,1,0,"")</f>
        <v>1763.7969739649131</v>
      </c>
      <c r="GF12" s="1"/>
      <c r="GG12" s="10">
        <f>_xll.PIAdvCalcDat("\\CEDPI\SEMPRA_MSR1:EDCINV"&amp;GG$2&amp;""&amp;GG$3&amp;"DAYKWH.UNIT1@NET1",Overall!$A$12,Overall!$B$12,"1d","total","time-weighted",0,1,0,"")</f>
        <v>1711.7266448798796</v>
      </c>
      <c r="GH12" s="11">
        <f>_xll.PIAdvCalcDat("\\CEDPI\SEMPRA_MSR1:EDCINV"&amp;GG$2&amp;""&amp;GH$3&amp;"DAYKWH.UNIT1@NET1",Overall!$A$12,Overall!$B$12,"1d","total","time-weighted",0,1,0,"")</f>
        <v>1774.5607664672079</v>
      </c>
      <c r="GI12" s="11">
        <f>_xll.PIAdvCalcDat("\\CEDPI\SEMPRA_MSR1:EDCINV"&amp;GG$2&amp;""&amp;GI$3&amp;"DAYKWH.UNIT1@NET1",Overall!$A$12,Overall!$B$12,"1d","total","time-weighted",0,1,0,"")</f>
        <v>1591.8192221097379</v>
      </c>
      <c r="GJ12" s="12">
        <f>_xll.PIAdvCalcDat("\\CEDPI\SEMPRA_MSR1:EDCINV"&amp;GG$2&amp;""&amp;GJ$3&amp;"DAYKWH.UNIT1@NET1",Overall!$A$12,Overall!$B$12,"1d","total","time-weighted",0,1,0,"")</f>
        <v>1506.017726403431</v>
      </c>
      <c r="GK12" s="1"/>
      <c r="GL12" s="10">
        <f>_xll.PIAdvCalcDat("\\CEDPI\SEMPRA_MSR1:EDCINV"&amp;GL$2&amp;""&amp;GL$3&amp;"DAYKWH.UNIT1@NET1",Overall!$A$12,Overall!$B$12,"1d","total","time-weighted",0,1,0,"")</f>
        <v>1763.5775870128421</v>
      </c>
      <c r="GM12" s="11">
        <f>_xll.PIAdvCalcDat("\\CEDPI\SEMPRA_MSR1:EDCINV"&amp;GL$2&amp;""&amp;GM$3&amp;"DAYKWH.UNIT1@NET1",Overall!$A$12,Overall!$B$12,"1d","total","time-weighted",0,1,0,"")</f>
        <v>1670.4457849273285</v>
      </c>
      <c r="GN12" s="11">
        <f>_xll.PIAdvCalcDat("\\CEDPI\SEMPRA_MSR1:EDCINV"&amp;GL$2&amp;""&amp;GN$3&amp;"DAYKWH.UNIT1@NET1",Overall!$A$12,Overall!$B$12,"1d","total","time-weighted",0,1,0,"")</f>
        <v>1750.1526590527835</v>
      </c>
      <c r="GO12" s="12">
        <f>_xll.PIAdvCalcDat("\\CEDPI\SEMPRA_MSR1:EDCINV"&amp;GL$2&amp;""&amp;GO$3&amp;"DAYKWH.UNIT1@NET1",Overall!$A$12,Overall!$B$12,"1d","total","time-weighted",0,1,0,"")</f>
        <v>1765.2574386450738</v>
      </c>
      <c r="GP12" s="1"/>
      <c r="GQ12" s="10">
        <f>_xll.PIAdvCalcDat("\\CEDPI\SEMPRA_MSR1:EDCINV"&amp;GQ$2&amp;""&amp;GQ$3&amp;"DAYKWH.UNIT1@NET1",Overall!$A$12,Overall!$B$12,"1d","total","time-weighted",0,1,0,"")</f>
        <v>1792.2730613571844</v>
      </c>
      <c r="GR12" s="11">
        <f>_xll.PIAdvCalcDat("\\CEDPI\SEMPRA_MSR1:EDCINV"&amp;GQ$2&amp;""&amp;GR$3&amp;"DAYKWH.UNIT1@NET1",Overall!$A$12,Overall!$B$12,"1d","total","time-weighted",0,1,0,"")</f>
        <v>1768.6672582764722</v>
      </c>
      <c r="GS12" s="11">
        <f>_xll.PIAdvCalcDat("\\CEDPI\SEMPRA_MSR1:EDCINV"&amp;GQ$2&amp;""&amp;GS$3&amp;"DAYKWH.UNIT1@NET1",Overall!$A$12,Overall!$B$12,"1d","total","time-weighted",0,1,0,"")</f>
        <v>1570.6510363439884</v>
      </c>
      <c r="GT12" s="12">
        <f>_xll.PIAdvCalcDat("\\CEDPI\SEMPRA_MSR1:EDCINV"&amp;GQ$2&amp;""&amp;GT$3&amp;"DAYKWH.UNIT1@NET1",Overall!$A$12,Overall!$B$12,"1d","total","time-weighted",0,1,0,"")</f>
        <v>1556.1211692136865</v>
      </c>
      <c r="GU12" s="1"/>
      <c r="GV12" s="10">
        <f>_xll.PIAdvCalcDat("\\CEDPI\SEMPRA_MSR1:EDCINV"&amp;GV$2&amp;""&amp;GV$3&amp;"DAYKWH.UNIT1@NET1",Overall!$A$12,Overall!$B$12,"1d","total","time-weighted",0,1,0,"")</f>
        <v>1781.9444302722936</v>
      </c>
      <c r="GW12" s="11">
        <f>_xll.PIAdvCalcDat("\\CEDPI\SEMPRA_MSR1:EDCINV"&amp;GV$2&amp;""&amp;GW$3&amp;"DAYKWH.UNIT1@NET1",Overall!$A$12,Overall!$B$12,"1d","total","time-weighted",0,1,0,"")</f>
        <v>1796.3425426191998</v>
      </c>
      <c r="GX12" s="11">
        <f>_xll.PIAdvCalcDat("\\CEDPI\SEMPRA_MSR1:EDCINV"&amp;GV$2&amp;""&amp;GX$3&amp;"DAYKWH.UNIT1@NET1",Overall!$A$12,Overall!$B$12,"1d","total","time-weighted",0,1,0,"")</f>
        <v>1711.5003924333721</v>
      </c>
      <c r="GY12" s="12">
        <f>_xll.PIAdvCalcDat("\\CEDPI\SEMPRA_MSR1:EDCINV"&amp;GV$2&amp;""&amp;GY$3&amp;"DAYKWH.UNIT1@NET1",Overall!$A$12,Overall!$B$12,"1d","total","time-weighted",0,1,0,"")</f>
        <v>1720.374944539582</v>
      </c>
      <c r="GZ12" s="1"/>
      <c r="HA12" s="10">
        <f>_xll.PIAdvCalcDat("\\CEDPI\SEMPRA_MSR1:EDCINV"&amp;HA$2&amp;""&amp;HA$3&amp;"DAYKWH.UNIT1@NET1",Overall!$A$12,Overall!$B$12,"1d","total","time-weighted",0,1,0,"")</f>
        <v>1811.3682961640814</v>
      </c>
      <c r="HB12" s="11">
        <f>_xll.PIAdvCalcDat("\\CEDPI\SEMPRA_MSR1:EDCINV"&amp;HA$2&amp;""&amp;HB$3&amp;"DAYKWH.UNIT1@NET1",Overall!$A$12,Overall!$B$12,"1d","total","time-weighted",0,1,0,"")</f>
        <v>1762.9197061959158</v>
      </c>
      <c r="HC12" s="11">
        <f>_xll.PIAdvCalcDat("\\CEDPI\SEMPRA_MSR1:EDCINV"&amp;HA$2&amp;""&amp;HC$3&amp;"DAYKWH.UNIT1@NET1",Overall!$A$12,Overall!$B$12,"1d","total","time-weighted",0,1,0,"")</f>
        <v>1722.3869158630005</v>
      </c>
      <c r="HD12" s="12">
        <f>_xll.PIAdvCalcDat("\\CEDPI\SEMPRA_MSR1:EDCINV"&amp;HA$2&amp;""&amp;HD$3&amp;"DAYKWH.UNIT1@NET1",Overall!$A$12,Overall!$B$12,"1d","total","time-weighted",0,1,0,"")</f>
        <v>1542.4658714434538</v>
      </c>
      <c r="HE12" s="1"/>
      <c r="HF12" s="10">
        <f>_xll.PIAdvCalcDat("\\CEDPI\SEMPRA_MSR1:EDCINV"&amp;HF$2&amp;""&amp;HF$3&amp;"DAYKWH.UNIT1@NET1",Overall!$A$12,Overall!$B$12,"1d","total","time-weighted",0,1,0,"")</f>
        <v>1703.6244976235225</v>
      </c>
      <c r="HG12" s="11">
        <f>_xll.PIAdvCalcDat("\\CEDPI\SEMPRA_MSR1:EDCINV"&amp;HF$2&amp;""&amp;HG$3&amp;"DAYKWH.UNIT1@NET1",Overall!$A$12,Overall!$B$12,"1d","total","time-weighted",0,1,0,"")</f>
        <v>1724.1264355194337</v>
      </c>
      <c r="HH12" s="11">
        <f>_xll.PIAdvCalcDat("\\CEDPI\SEMPRA_MSR1:EDCINV"&amp;HF$2&amp;""&amp;HH$3&amp;"DAYKWH.UNIT1@NET1",Overall!$A$12,Overall!$B$12,"1d","total","time-weighted",0,1,0,"")</f>
        <v>1686.4940629188841</v>
      </c>
      <c r="HI12" s="12">
        <f>_xll.PIAdvCalcDat("\\CEDPI\SEMPRA_MSR1:EDCINV"&amp;HF$2&amp;""&amp;HI$3&amp;"DAYKWH.UNIT1@NET1",Overall!$A$12,Overall!$B$12,"1d","total","time-weighted",0,1,0,"")</f>
        <v>1820.6258111307379</v>
      </c>
      <c r="HJ12" s="1"/>
      <c r="HK12" s="10">
        <f>_xll.PIAdvCalcDat("\\CEDPI\SEMPRA_MSR1:EDCINV"&amp;HK$2&amp;""&amp;HK$3&amp;"DAYKWH.UNIT1@NET1",Overall!$A$12,Overall!$B$12,"1d","total","time-weighted",0,1,0,"")</f>
        <v>1782.6383225042787</v>
      </c>
      <c r="HL12" s="11">
        <f>_xll.PIAdvCalcDat("\\CEDPI\SEMPRA_MSR1:EDCINV"&amp;HK$2&amp;""&amp;HL$3&amp;"DAYKWH.UNIT1@NET1",Overall!$A$12,Overall!$B$12,"1d","total","time-weighted",0,1,0,"")</f>
        <v>1772.6462480013931</v>
      </c>
      <c r="HM12" s="11">
        <f>_xll.PIAdvCalcDat("\\CEDPI\SEMPRA_MSR1:EDCINV"&amp;HK$2&amp;""&amp;HM$3&amp;"DAYKWH.UNIT1@NET1",Overall!$A$12,Overall!$B$12,"1d","total","time-weighted",0,1,0,"")</f>
        <v>1712.7266498526517</v>
      </c>
      <c r="HN12" s="12">
        <f>_xll.PIAdvCalcDat("\\CEDPI\SEMPRA_MSR1:EDCINV"&amp;HK$2&amp;""&amp;HN$3&amp;"DAYKWH.UNIT1@NET1",Overall!$A$12,Overall!$B$12,"1d","total","time-weighted",0,1,0,"")</f>
        <v>1561.8880074841397</v>
      </c>
      <c r="HO12" s="1"/>
      <c r="HP12" s="10">
        <f>_xll.PIAdvCalcDat("\\CEDPI\SEMPRA_MSR1:EDCINV"&amp;HP$2&amp;""&amp;HP$3&amp;"DAYKWH.UNIT1@NET1",Overall!$A$12,Overall!$B$12,"1d","total","time-weighted",0,1,0,"")</f>
        <v>1775.6520078702129</v>
      </c>
      <c r="HQ12" s="11">
        <f>_xll.PIAdvCalcDat("\\CEDPI\SEMPRA_MSR1:EDCINV"&amp;HP$2&amp;""&amp;HQ$3&amp;"DAYKWH.UNIT1@NET1",Overall!$A$12,Overall!$B$12,"1d","total","time-weighted",0,1,0,"")</f>
        <v>1768.6122396917697</v>
      </c>
      <c r="HR12" s="11">
        <f>_xll.PIAdvCalcDat("\\CEDPI\SEMPRA_MSR1:EDCINV"&amp;HP$2&amp;""&amp;HR$3&amp;"DAYKWH.UNIT1@NET1",Overall!$A$12,Overall!$B$12,"1d","total","time-weighted",0,1,0,"")</f>
        <v>1751.3580226287129</v>
      </c>
      <c r="HS12" s="12">
        <f>_xll.PIAdvCalcDat("\\CEDPI\SEMPRA_MSR1:EDCINV"&amp;HP$2&amp;""&amp;HS$3&amp;"DAYKWH.UNIT1@NET1",Overall!$A$12,Overall!$B$12,"1d","total","time-weighted",0,1,0,"")</f>
        <v>1824.8924578291487</v>
      </c>
      <c r="HT12" s="1"/>
      <c r="HU12" s="10">
        <f>_xll.PIAdvCalcDat("\\CEDPI\SEMPRA_MSR1:EDCINV"&amp;HU$2&amp;""&amp;HU$3&amp;"DAYKWH.UNIT1@NET1",Overall!$A$12,Overall!$B$12,"1d","total","time-weighted",0,1,0,"")</f>
        <v>1806.6027363719304</v>
      </c>
      <c r="HV12" s="11">
        <f>_xll.PIAdvCalcDat("\\CEDPI\SEMPRA_MSR1:EDCINV"&amp;HU$2&amp;""&amp;HV$3&amp;"DAYKWH.UNIT1@NET1",Overall!$A$12,Overall!$B$12,"1d","total","time-weighted",0,1,0,"")</f>
        <v>1716.9329355815153</v>
      </c>
      <c r="HW12" s="11">
        <f>_xll.PIAdvCalcDat("\\CEDPI\SEMPRA_MSR1:EDCINV"&amp;HU$2&amp;""&amp;HW$3&amp;"DAYKWH.UNIT1@NET1",Overall!$A$12,Overall!$B$12,"1d","total","time-weighted",0,1,0,"")</f>
        <v>1586.0118468555252</v>
      </c>
      <c r="HX12" s="12">
        <f>_xll.PIAdvCalcDat("\\CEDPI\SEMPRA_MSR1:EDCINV"&amp;HU$2&amp;""&amp;HX$3&amp;"DAYKWH.UNIT1@NET1",Overall!$A$12,Overall!$B$12,"1d","total","time-weighted",0,1,0,"")</f>
        <v>1589.6730709359781</v>
      </c>
      <c r="HY12" s="1"/>
      <c r="HZ12" s="10">
        <f>_xll.PIAdvCalcDat("\\CEDPI\SEMPRA_MSR1:EDCINV"&amp;HZ$2&amp;""&amp;HZ$3&amp;"DAYKWH.UNIT1@NET1",Overall!$A$12,Overall!$B$12,"1d","total","time-weighted",0,1,0,"")</f>
        <v>1801.9829996328942</v>
      </c>
      <c r="IA12" s="11">
        <f>_xll.PIAdvCalcDat("\\CEDPI\SEMPRA_MSR1:EDCINV"&amp;HZ$2&amp;""&amp;IA$3&amp;"DAYKWH.UNIT1@NET1",Overall!$A$12,Overall!$B$12,"1d","total","time-weighted",0,1,0,"")</f>
        <v>1733.8941002719598</v>
      </c>
      <c r="IB12" s="11">
        <f>_xll.PIAdvCalcDat("\\CEDPI\SEMPRA_MSR1:EDCINV"&amp;HZ$2&amp;""&amp;IB$3&amp;"DAYKWH.UNIT1@NET1",Overall!$A$12,Overall!$B$12,"1d","total","time-weighted",0,1,0,"")</f>
        <v>1744.7774042165552</v>
      </c>
      <c r="IC12" s="12">
        <f>_xll.PIAdvCalcDat("\\CEDPI\SEMPRA_MSR1:EDCINV"&amp;HZ$2&amp;""&amp;IC$3&amp;"DAYKWH.UNIT1@NET1",Overall!$A$12,Overall!$B$12,"1d","total","time-weighted",0,1,0,"")</f>
        <v>1821.9338196724711</v>
      </c>
      <c r="ID12" s="1"/>
      <c r="IE12" s="10">
        <f>_xll.PIAdvCalcDat("\\CEDPI\SEMPRA_MSR1:EDCINV"&amp;IE$2&amp;""&amp;IE$3&amp;"DAYKWH.UNIT1@NET1",Overall!$A$12,Overall!$B$12,"1d","total","time-weighted",0,1,0,"")</f>
        <v>1804.177273084917</v>
      </c>
      <c r="IF12" s="11">
        <f>_xll.PIAdvCalcDat("\\CEDPI\SEMPRA_MSR1:EDCINV"&amp;IE$2&amp;""&amp;IF$3&amp;"DAYKWH.UNIT1@NET1",Overall!$A$12,Overall!$B$12,"1d","total","time-weighted",0,1,0,"")</f>
        <v>1819.5656615330065</v>
      </c>
      <c r="IG12" s="11">
        <f>_xll.PIAdvCalcDat("\\CEDPI\SEMPRA_MSR1:EDCINV"&amp;IE$2&amp;""&amp;IG$3&amp;"DAYKWH.UNIT1@NET1",Overall!$A$12,Overall!$B$12,"1d","total","time-weighted",0,1,0,"")</f>
        <v>1641.0226872640217</v>
      </c>
      <c r="IH12" s="12">
        <f>_xll.PIAdvCalcDat("\\CEDPI\SEMPRA_MSR1:EDCINV"&amp;IE$2&amp;""&amp;IH$3&amp;"DAYKWH.UNIT1@NET1",Overall!$A$12,Overall!$B$12,"1d","total","time-weighted",0,1,0,"")</f>
        <v>1553.7161089423637</v>
      </c>
      <c r="II12" s="1"/>
      <c r="IJ12" s="10">
        <f>_xll.PIAdvCalcDat("\\CEDPI\SEMPRA_MSR1:EDCINV"&amp;IJ$2&amp;""&amp;IJ$3&amp;"DAYKWH.UNIT1@NET1",Overall!$A$12,Overall!$B$12,"1d","total","time-weighted",0,1,0,"")</f>
        <v>1833.3323948419459</v>
      </c>
      <c r="IK12" s="11">
        <f>_xll.PIAdvCalcDat("\\CEDPI\SEMPRA_MSR1:EDCINV"&amp;IJ$2&amp;""&amp;IK$3&amp;"DAYKWH.UNIT1@NET1",Overall!$A$12,Overall!$B$12,"1d","total","time-weighted",0,1,0,"")</f>
        <v>1684.2931065663495</v>
      </c>
      <c r="IL12" s="11">
        <f>_xll.PIAdvCalcDat("\\CEDPI\SEMPRA_MSR1:EDCINV"&amp;IJ$2&amp;""&amp;IL$3&amp;"DAYKWH.UNIT1@NET1",Overall!$A$12,Overall!$B$12,"1d","total","time-weighted",0,1,0,"")</f>
        <v>1732.2044633748242</v>
      </c>
      <c r="IM12" s="12">
        <f>_xll.PIAdvCalcDat("\\CEDPI\SEMPRA_MSR1:EDCINV"&amp;IJ$2&amp;""&amp;IM$3&amp;"DAYKWH.UNIT1@NET1",Overall!$A$12,Overall!$B$12,"1d","total","time-weighted",0,1,0,"")</f>
        <v>1827.1863030246905</v>
      </c>
      <c r="IN12" s="1"/>
      <c r="IO12" s="10">
        <f>_xll.PIAdvCalcDat("\\CEDPI\SEMPRA_MSR1:EDCINV"&amp;IO$2&amp;""&amp;IO$3&amp;"DAYKWH.UNIT1@NET1",Overall!$A$12,Overall!$B$12,"1d","total","time-weighted",0,1,0,"")</f>
        <v>1764.7645861788735</v>
      </c>
      <c r="IP12" s="11">
        <f>_xll.PIAdvCalcDat("\\CEDPI\SEMPRA_MSR1:EDCINV"&amp;IO$2&amp;""&amp;IP$3&amp;"DAYKWH.UNIT1@NET1",Overall!$A$12,Overall!$B$12,"1d","total","time-weighted",0,1,0,"")</f>
        <v>1762.5791031702081</v>
      </c>
      <c r="IQ12" s="11">
        <f>_xll.PIAdvCalcDat("\\CEDPI\SEMPRA_MSR1:EDCINV"&amp;IO$2&amp;""&amp;IQ$3&amp;"DAYKWH.UNIT1@NET1",Overall!$A$12,Overall!$B$12,"1d","total","time-weighted",0,1,0,"")</f>
        <v>1689.500918073775</v>
      </c>
      <c r="IR12" s="12">
        <f>_xll.PIAdvCalcDat("\\CEDPI\SEMPRA_MSR1:EDCINV"&amp;IO$2&amp;""&amp;IR$3&amp;"DAYKWH.UNIT1@NET1",Overall!$A$12,Overall!$B$12,"1d","total","time-weighted",0,1,0,"")</f>
        <v>1654.0203834047647</v>
      </c>
      <c r="IS12" s="1"/>
      <c r="IT12" s="10">
        <f>_xll.PIAdvCalcDat("\\CEDPI\SEMPRA_MSR1:EDCINV"&amp;IT$2&amp;""&amp;IT$3&amp;"DAYKWH.UNIT1@NET1",Overall!$A$12,Overall!$B$12,"1d","total","time-weighted",0,1,0,"")</f>
        <v>1853.0505093602478</v>
      </c>
      <c r="IU12" s="11">
        <f>_xll.PIAdvCalcDat("\\CEDPI\SEMPRA_MSR1:EDCINV"&amp;IT$2&amp;""&amp;IU$3&amp;"DAYKWH.UNIT1@NET1",Overall!$A$12,Overall!$B$12,"1d","total","time-weighted",0,1,0,"")</f>
        <v>1809.7572544226805</v>
      </c>
      <c r="IV12" s="11">
        <f>_xll.PIAdvCalcDat("\\CEDPI\SEMPRA_MSR1:EDCINV"&amp;IT$2&amp;""&amp;IV$3&amp;"DAYKWH.UNIT1@NET1",Overall!$A$12,Overall!$B$12,"1d","total","time-weighted",0,1,0,"")</f>
        <v>1805.765002838368</v>
      </c>
      <c r="IW12" s="12">
        <f>_xll.PIAdvCalcDat("\\CEDPI\SEMPRA_MSR1:EDCINV"&amp;IT$2&amp;""&amp;IW$3&amp;"DAYKWH.UNIT1@NET1",Overall!$A$12,Overall!$B$12,"1d","total","time-weighted",0,1,0,"")</f>
        <v>1749.7436431613903</v>
      </c>
      <c r="IX12" s="1"/>
      <c r="IY12" s="10">
        <f>_xll.PIAdvCalcDat("\\CEDPI\SEMPRA_MSR1:EDCINV"&amp;IY$2&amp;""&amp;IY$3&amp;"DAYKWH.UNIT1@NET1",Overall!$A$12,Overall!$B$12,"1d","total","time-weighted",0,1,0,"")</f>
        <v>1780.9711595032763</v>
      </c>
      <c r="IZ12" s="11">
        <f>_xll.PIAdvCalcDat("\\CEDPI\SEMPRA_MSR1:EDCINV"&amp;IY$2&amp;""&amp;IZ$3&amp;"DAYKWH.UNIT1@NET1",Overall!$A$12,Overall!$B$12,"1d","total","time-weighted",0,1,0,"")</f>
        <v>1768.0529016360133</v>
      </c>
      <c r="JA12" s="11">
        <f>_xll.PIAdvCalcDat("\\CEDPI\SEMPRA_MSR1:EDCINV"&amp;IY$2&amp;""&amp;JA$3&amp;"DAYKWH.UNIT1@NET1",Overall!$A$12,Overall!$B$12,"1d","total","time-weighted",0,1,0,"")</f>
        <v>1759.8839978479036</v>
      </c>
      <c r="JB12" s="12">
        <f>_xll.PIAdvCalcDat("\\CEDPI\SEMPRA_MSR1:EDCINV"&amp;IY$2&amp;""&amp;JB$3&amp;"DAYKWH.UNIT1@NET1",Overall!$A$12,Overall!$B$12,"1d","total","time-weighted",0,1,0,"")</f>
        <v>1560.8501041527961</v>
      </c>
      <c r="JC12" s="1"/>
      <c r="JD12" s="10">
        <f>_xll.PIAdvCalcDat("\\CEDPI\SEMPRA_MSR1:EDCINV"&amp;JD$2&amp;""&amp;JD$3&amp;"DAYKWH.UNIT1@NET1",Overall!$A$12,Overall!$B$12,"1d","total","time-weighted",0,1,0,"")</f>
        <v>1756.4063473508406</v>
      </c>
      <c r="JE12" s="11">
        <f>_xll.PIAdvCalcDat("\\CEDPI\SEMPRA_MSR1:EDCINV"&amp;JD$2&amp;""&amp;JE$3&amp;"DAYKWH.UNIT1@NET1",Overall!$A$12,Overall!$B$12,"1d","total","time-weighted",0,1,0,"")</f>
        <v>1758.0460126692085</v>
      </c>
      <c r="JF12" s="11">
        <f>_xll.PIAdvCalcDat("\\CEDPI\SEMPRA_MSR1:EDCINV"&amp;JD$2&amp;""&amp;JF$3&amp;"DAYKWH.UNIT1@NET1",Overall!$A$12,Overall!$B$12,"1d","total","time-weighted",0,1,0,"")</f>
        <v>1683.3533493437797</v>
      </c>
      <c r="JG12" s="12">
        <f>_xll.PIAdvCalcDat("\\CEDPI\SEMPRA_MSR1:EDCINV"&amp;JD$2&amp;""&amp;JG$3&amp;"DAYKWH.UNIT1@NET1",Overall!$A$12,Overall!$B$12,"1d","total","time-weighted",0,1,0,"")</f>
        <v>1767.4960908130647</v>
      </c>
      <c r="JH12" s="1"/>
      <c r="JI12" s="10">
        <f>_xll.PIAdvCalcDat("\\CEDPI\SEMPRA_MSR1:EDCINV"&amp;JI$2&amp;""&amp;JI$3&amp;"DAYKWH.UNIT1@NET1",Overall!$A$12,Overall!$B$12,"1d","total","time-weighted",0,1,0,"")</f>
        <v>1744.5236683163862</v>
      </c>
      <c r="JJ12" s="11">
        <f>_xll.PIAdvCalcDat("\\CEDPI\SEMPRA_MSR1:EDCINV"&amp;JI$2&amp;""&amp;JJ$3&amp;"DAYKWH.UNIT1@NET1",Overall!$A$12,Overall!$B$12,"1d","total","time-weighted",0,1,0,"")</f>
        <v>1734.2405878413131</v>
      </c>
      <c r="JK12" s="11">
        <f>_xll.PIAdvCalcDat("\\CEDPI\SEMPRA_MSR1:EDCINV"&amp;JI$2&amp;""&amp;JK$3&amp;"DAYKWH.UNIT1@NET1",Overall!$A$12,Overall!$B$12,"1d","total","time-weighted",0,1,0,"")</f>
        <v>1595.0670982747101</v>
      </c>
      <c r="JL12" s="12">
        <f>_xll.PIAdvCalcDat("\\CEDPI\SEMPRA_MSR1:EDCINV"&amp;JI$2&amp;""&amp;JL$3&amp;"DAYKWH.UNIT1@NET1",Overall!$A$12,Overall!$B$12,"1d","total","time-weighted",0,1,0,"")</f>
        <v>1603.7673847878848</v>
      </c>
      <c r="JM12" s="1"/>
      <c r="JN12" s="10">
        <f>_xll.PIAdvCalcDat("\\CEDPI\SEMPRA_MSR1:EDCINV"&amp;JN$2&amp;""&amp;JN$3&amp;"DAYKWH.UNIT1@NET1",Overall!$A$12,Overall!$B$12,"1d","total","time-weighted",0,1,0,"")</f>
        <v>1854.9094952428138</v>
      </c>
      <c r="JO12" s="11">
        <f>_xll.PIAdvCalcDat("\\CEDPI\SEMPRA_MSR1:EDCINV"&amp;JN$2&amp;""&amp;JO$3&amp;"DAYKWH.UNIT1@NET1",Overall!$A$12,Overall!$B$12,"1d","total","time-weighted",0,1,0,"")</f>
        <v>1707.1082528312959</v>
      </c>
      <c r="JP12" s="11">
        <f>_xll.PIAdvCalcDat("\\CEDPI\SEMPRA_MSR1:EDCINV"&amp;JN$2&amp;""&amp;JP$3&amp;"DAYKWH.UNIT1@NET1",Overall!$A$12,Overall!$B$12,"1d","total","time-weighted",0,1,0,"")</f>
        <v>1834.0234963860419</v>
      </c>
      <c r="JQ12" s="12">
        <f>_xll.PIAdvCalcDat("\\CEDPI\SEMPRA_MSR1:EDCINV"&amp;JN$2&amp;""&amp;JQ$3&amp;"DAYKWH.UNIT1@NET1",Overall!$A$12,Overall!$B$12,"1d","total","time-weighted",0,1,0,"")</f>
        <v>1806.9728695471522</v>
      </c>
      <c r="JR12" s="1"/>
      <c r="JS12" s="10">
        <f>_xll.PIAdvCalcDat("\\CEDPI\SEMPRA_MSR1:EDCINV"&amp;JS$2&amp;""&amp;JS$3&amp;"DAYKWH.UNIT1@NET1",Overall!$A$12,Overall!$B$12,"1d","total","time-weighted",0,1,0,"")</f>
        <v>1803.6221314576057</v>
      </c>
      <c r="JT12" s="11">
        <f>_xll.PIAdvCalcDat("\\CEDPI\SEMPRA_MSR1:EDCINV"&amp;JS$2&amp;""&amp;JT$3&amp;"DAYKWH.UNIT1@NET1",Overall!$A$12,Overall!$B$12,"1d","total","time-weighted",0,1,0,"")</f>
        <v>1763.4095839317999</v>
      </c>
      <c r="JU12" s="11">
        <f>_xll.PIAdvCalcDat("\\CEDPI\SEMPRA_MSR1:EDCINV"&amp;JS$2&amp;""&amp;JU$3&amp;"DAYKWH.UNIT1@NET1",Overall!$A$12,Overall!$B$12,"1d","total","time-weighted",0,1,0,"")</f>
        <v>1580.9108610538885</v>
      </c>
      <c r="JV12" s="12">
        <f>_xll.PIAdvCalcDat("\\CEDPI\SEMPRA_MSR1:EDCINV"&amp;JS$2&amp;""&amp;JV$3&amp;"DAYKWH.UNIT1@NET1",Overall!$A$12,Overall!$B$12,"1d","total","time-weighted",0,1,0,"")</f>
        <v>1549.6169248983604</v>
      </c>
      <c r="JW12" s="1"/>
      <c r="JX12" s="10">
        <f>_xll.PIAdvCalcDat("\\CEDPI\SEMPRA_MSR1:EDCINV"&amp;JX$2&amp;""&amp;JX$3&amp;"DAYKWH.UNIT1@NET1",Overall!$A$12,Overall!$B$12,"1d","total","time-weighted",0,1,0,"")</f>
        <v>1717.1077703650519</v>
      </c>
      <c r="JY12" s="11">
        <f>_xll.PIAdvCalcDat("\\CEDPI\SEMPRA_MSR1:EDCINV"&amp;JX$2&amp;""&amp;JY$3&amp;"DAYKWH.UNIT1@NET1",Overall!$A$12,Overall!$B$12,"1d","total","time-weighted",0,1,0,"")</f>
        <v>1737.8079639228213</v>
      </c>
      <c r="JZ12" s="11">
        <f>_xll.PIAdvCalcDat("\\CEDPI\SEMPRA_MSR1:EDCINV"&amp;JX$2&amp;""&amp;JZ$3&amp;"DAYKWH.UNIT1@NET1",Overall!$A$12,Overall!$B$12,"1d","total","time-weighted",0,1,0,"")</f>
        <v>1717.9489874773535</v>
      </c>
      <c r="KA12" s="12">
        <f>_xll.PIAdvCalcDat("\\CEDPI\SEMPRA_MSR1:EDCINV"&amp;JX$2&amp;""&amp;KA$3&amp;"DAYKWH.UNIT1@NET1",Overall!$A$12,Overall!$B$12,"1d","total","time-weighted",0,1,0,"")</f>
        <v>1795.7122836878302</v>
      </c>
      <c r="KB12" s="1"/>
      <c r="KC12" s="10">
        <f>_xll.PIAdvCalcDat("\\CEDPI\SEMPRA_MSR1:EDCINV"&amp;KC$2&amp;""&amp;KC$3&amp;"DAYKWH.UNIT1@NET1",Overall!$A$12,Overall!$B$12,"1d","total","time-weighted",0,1,0,"")</f>
        <v>1843.7186466246915</v>
      </c>
      <c r="KD12" s="11">
        <f>_xll.PIAdvCalcDat("\\CEDPI\SEMPRA_MSR1:EDCINV"&amp;KC$2&amp;""&amp;KD$3&amp;"DAYKWH.UNIT1@NET1",Overall!$A$12,Overall!$B$12,"1d","total","time-weighted",0,1,0,"")</f>
        <v>1757.1649895144412</v>
      </c>
      <c r="KE12" s="11">
        <f>_xll.PIAdvCalcDat("\\CEDPI\SEMPRA_MSR1:EDCINV"&amp;KC$2&amp;""&amp;KE$3&amp;"DAYKWH.UNIT1@NET1",Overall!$A$12,Overall!$B$12,"1d","total","time-weighted",0,1,0,"")</f>
        <v>1734.4386175062177</v>
      </c>
      <c r="KF12" s="12">
        <f>_xll.PIAdvCalcDat("\\CEDPI\SEMPRA_MSR1:EDCINV"&amp;KC$2&amp;""&amp;KF$3&amp;"DAYKWH.UNIT1@NET1",Overall!$A$12,Overall!$B$12,"1d","total","time-weighted",0,1,0,"")</f>
        <v>2595.9440367051861</v>
      </c>
      <c r="KG12" s="1"/>
      <c r="KH12" s="10">
        <f>_xll.PIAdvCalcDat("\\CEDPI\SEMPRA_MSR1:EDCINV"&amp;KH$2&amp;""&amp;KH$3&amp;"DAYKWH.UNIT1@NET1",Overall!$A$12,Overall!$B$12,"1d","total","time-weighted",0,1,0,"")</f>
        <v>1861.5680174779188</v>
      </c>
      <c r="KI12" s="11">
        <f>_xll.PIAdvCalcDat("\\CEDPI\SEMPRA_MSR1:EDCINV"&amp;KH$2&amp;""&amp;KI$3&amp;"DAYKWH.UNIT1@NET1",Overall!$A$12,Overall!$B$12,"1d","total","time-weighted",0,1,0,"")</f>
        <v>1682.166309954471</v>
      </c>
      <c r="KJ12" s="11">
        <f>_xll.PIAdvCalcDat("\\CEDPI\SEMPRA_MSR1:EDCINV"&amp;KH$2&amp;""&amp;KJ$3&amp;"DAYKWH.UNIT1@NET1",Overall!$A$12,Overall!$B$12,"1d","total","time-weighted",0,1,0,"")</f>
        <v>1756.6959074092297</v>
      </c>
      <c r="KK12" s="12">
        <f>_xll.PIAdvCalcDat("\\CEDPI\SEMPRA_MSR1:EDCINV"&amp;KH$2&amp;""&amp;KK$3&amp;"DAYKWH.UNIT1@NET1",Overall!$A$12,Overall!$B$12,"1d","total","time-weighted",0,1,0,"")</f>
        <v>1803.3181329859717</v>
      </c>
      <c r="KL12" s="1"/>
      <c r="KM12" s="10">
        <f>_xll.PIAdvCalcDat("\\CEDPI\SEMPRA_MSR1:EDCINV"&amp;KM$2&amp;""&amp;KM$3&amp;"DAYKWH.UNIT1@NET1",Overall!$A$12,Overall!$B$12,"1d","total","time-weighted",0,1,0,"")</f>
        <v>1837.7226281190187</v>
      </c>
      <c r="KN12" s="11">
        <f>_xll.PIAdvCalcDat("\\CEDPI\SEMPRA_MSR1:EDCINV"&amp;KM$2&amp;""&amp;KN$3&amp;"DAYKWH.UNIT1@NET1",Overall!$A$12,Overall!$B$12,"1d","total","time-weighted",0,1,0,"")</f>
        <v>1778.3963104530203</v>
      </c>
      <c r="KO12" s="11">
        <f>_xll.PIAdvCalcDat("\\CEDPI\SEMPRA_MSR1:EDCINV"&amp;KM$2&amp;""&amp;KO$3&amp;"DAYKWH.UNIT1@NET1",Overall!$A$12,Overall!$B$12,"1d","total","time-weighted",0,1,0,"")</f>
        <v>1764.5917784949609</v>
      </c>
      <c r="KP12" s="12">
        <f>_xll.PIAdvCalcDat("\\CEDPI\SEMPRA_MSR1:EDCINV"&amp;KM$2&amp;""&amp;KP$3&amp;"DAYKWH.UNIT1@NET1",Overall!$A$12,Overall!$B$12,"1d","total","time-weighted",0,1,0,"")</f>
        <v>1568.1914667198735</v>
      </c>
      <c r="KQ12" s="1"/>
      <c r="KR12" s="10">
        <f>_xll.PIAdvCalcDat("\\CEDPI\SEMPRA_MSR1:EDCINV"&amp;KR$2&amp;""&amp;KR$3&amp;"DAYKWH.UNIT1@NET1",Overall!$A$12,Overall!$B$12,"1d","total","time-weighted",0,1,0,"")</f>
        <v>1811.3697755335279</v>
      </c>
      <c r="KS12" s="11">
        <f>_xll.PIAdvCalcDat("\\CEDPI\SEMPRA_MSR1:EDCINV"&amp;KR$2&amp;""&amp;KS$3&amp;"DAYKWH.UNIT1@NET1",Overall!$A$12,Overall!$B$12,"1d","total","time-weighted",0,1,0,"")</f>
        <v>1728.6761272303011</v>
      </c>
      <c r="KT12" s="11">
        <f>_xll.PIAdvCalcDat("\\CEDPI\SEMPRA_MSR1:EDCINV"&amp;KR$2&amp;""&amp;KT$3&amp;"DAYKWH.UNIT1@NET1",Overall!$A$12,Overall!$B$12,"1d","total","time-weighted",0,1,0,"")</f>
        <v>1709.9695676677331</v>
      </c>
      <c r="KU12" s="12">
        <f>_xll.PIAdvCalcDat("\\CEDPI\SEMPRA_MSR1:EDCINV"&amp;KR$2&amp;""&amp;KU$3&amp;"DAYKWH.UNIT1@NET1",Overall!$A$12,Overall!$B$12,"1d","total","time-weighted",0,1,0,"")</f>
        <v>1924.6362380719879</v>
      </c>
      <c r="KV12" s="1"/>
      <c r="KW12" s="10">
        <f>_xll.PIAdvCalcDat("\\CEDPI\SEMPRA_MSR1:EDCINV"&amp;KW$2&amp;""&amp;KW$3&amp;"DAYKWH.UNIT1@NET1",Overall!$A$12,Overall!$B$12,"1d","total","time-weighted",0,1,0,"")</f>
        <v>1841.6044616655815</v>
      </c>
      <c r="KX12" s="11">
        <f>_xll.PIAdvCalcDat("\\CEDPI\SEMPRA_MSR1:EDCINV"&amp;KW$2&amp;""&amp;KX$3&amp;"DAYKWH.UNIT1@NET1",Overall!$A$12,Overall!$B$12,"1d","total","time-weighted",0,1,0,"")</f>
        <v>1812.6756264348148</v>
      </c>
      <c r="KY12" s="11">
        <f>_xll.PIAdvCalcDat("\\CEDPI\SEMPRA_MSR1:EDCINV"&amp;KW$2&amp;""&amp;KY$3&amp;"DAYKWH.UNIT1@NET1",Overall!$A$12,Overall!$B$12,"1d","total","time-weighted",0,1,0,"")</f>
        <v>1612.1661057326935</v>
      </c>
      <c r="KZ12" s="12">
        <f>_xll.PIAdvCalcDat("\\CEDPI\SEMPRA_MSR1:EDCINV"&amp;KW$2&amp;""&amp;KZ$3&amp;"DAYKWH.UNIT1@NET1",Overall!$A$12,Overall!$B$12,"1d","total","time-weighted",0,1,0,"")</f>
        <v>1557.5275507022563</v>
      </c>
      <c r="LA12" s="1"/>
      <c r="LB12" s="10">
        <f>_xll.PIAdvCalcDat("\\CEDPI\SEMPRA_MSR1:EDCINV"&amp;LB$2&amp;""&amp;LB$3&amp;"DAYKWH.UNIT1@NET1",Overall!$A$12,Overall!$B$12,"1d","total","time-weighted",0,1,0,"")</f>
        <v>1781.1395531043813</v>
      </c>
      <c r="LC12" s="11">
        <f>_xll.PIAdvCalcDat("\\CEDPI\SEMPRA_MSR1:EDCINV"&amp;LB$2&amp;""&amp;LC$3&amp;"DAYKWH.UNIT1@NET1",Overall!$A$12,Overall!$B$12,"1d","total","time-weighted",0,1,0,"")</f>
        <v>1769.1052073998669</v>
      </c>
      <c r="LD12" s="11">
        <f>_xll.PIAdvCalcDat("\\CEDPI\SEMPRA_MSR1:EDCINV"&amp;LB$2&amp;""&amp;LD$3&amp;"DAYKWH.UNIT1@NET1",Overall!$A$12,Overall!$B$12,"1d","total","time-weighted",0,1,0,"")</f>
        <v>1785.4826754827725</v>
      </c>
      <c r="LE12" s="12">
        <f>_xll.PIAdvCalcDat("\\CEDPI\SEMPRA_MSR1:EDCINV"&amp;LB$2&amp;""&amp;LE$3&amp;"DAYKWH.UNIT1@NET1",Overall!$A$12,Overall!$B$12,"1d","total","time-weighted",0,1,0,"")</f>
        <v>1813.2197970753184</v>
      </c>
      <c r="LF12" s="1"/>
      <c r="LG12" s="10">
        <f>_xll.PIAdvCalcDat("\\CEDPI\SEMPRA_MSR1:EDCINV"&amp;LG$2&amp;""&amp;LG$3&amp;"DAYKWH.UNIT1@NET1",Overall!$A$12,Overall!$B$12,"1d","total","time-weighted",0,1,0,"")</f>
        <v>1752.7576248869561</v>
      </c>
      <c r="LH12" s="11">
        <f>_xll.PIAdvCalcDat("\\CEDPI\SEMPRA_MSR1:EDCINV"&amp;LG$2&amp;""&amp;LH$3&amp;"DAYKWH.UNIT1@NET1",Overall!$A$12,Overall!$B$12,"1d","total","time-weighted",0,1,0,"")</f>
        <v>1748.7814918611689</v>
      </c>
      <c r="LI12" s="11">
        <f>_xll.PIAdvCalcDat("\\CEDPI\SEMPRA_MSR1:EDCINV"&amp;LG$2&amp;""&amp;LI$3&amp;"DAYKWH.UNIT1@NET1",Overall!$A$12,Overall!$B$12,"1d","total","time-weighted",0,1,0,"")</f>
        <v>1622.6548927120484</v>
      </c>
      <c r="LJ12" s="12">
        <f>_xll.PIAdvCalcDat("\\CEDPI\SEMPRA_MSR1:EDCINV"&amp;LG$2&amp;""&amp;LJ$3&amp;"DAYKWH.UNIT1@NET1",Overall!$A$12,Overall!$B$12,"1d","total","time-weighted",0,1,0,"")</f>
        <v>1555.7323914868077</v>
      </c>
      <c r="LK12" s="1"/>
      <c r="LL12" s="10">
        <f>_xll.PIAdvCalcDat("\\CEDPI\SEMPRA_MSR1:EDCINV"&amp;LL$2&amp;""&amp;LL$3&amp;"DAYKWH.UNIT1@NET1",Overall!$A$12,Overall!$B$12,"1d","total","time-weighted",0,1,0,"")</f>
        <v>1663.6153870911514</v>
      </c>
      <c r="LM12" s="11">
        <f>_xll.PIAdvCalcDat("\\CEDPI\SEMPRA_MSR1:EDCINV"&amp;LL$2&amp;""&amp;LM$3&amp;"DAYKWH.UNIT1@NET1",Overall!$A$12,Overall!$B$12,"1d","total","time-weighted",0,1,0,"")</f>
        <v>1576.0180939291624</v>
      </c>
      <c r="LN12" s="11">
        <f>_xll.PIAdvCalcDat("\\CEDPI\SEMPRA_MSR1:EDCINV"&amp;LL$2&amp;""&amp;LN$3&amp;"DAYKWH.UNIT1@NET1",Overall!$A$12,Overall!$B$12,"1d","total","time-weighted",0,1,0,"")</f>
        <v>1668.422604941939</v>
      </c>
      <c r="LO12" s="12">
        <f>_xll.PIAdvCalcDat("\\CEDPI\SEMPRA_MSR1:EDCINV"&amp;LL$2&amp;""&amp;LO$3&amp;"DAYKWH.UNIT1@NET1",Overall!$A$12,Overall!$B$12,"1d","total","time-weighted",0,1,0,"")</f>
        <v>1585.4248266617878</v>
      </c>
      <c r="LP12" s="1"/>
      <c r="LQ12" s="10">
        <f>_xll.PIAdvCalcDat("\\CEDPI\SEMPRA_MSR1:EDCINV"&amp;LQ$2&amp;""&amp;LQ$3&amp;"DAYKWH.UNIT1@NET1",Overall!$A$12,Overall!$B$12,"1d","total","time-weighted",0,1,0,"")</f>
        <v>1642.5986954490768</v>
      </c>
      <c r="LR12" s="11">
        <f>_xll.PIAdvCalcDat("\\CEDPI\SEMPRA_MSR1:EDCINV"&amp;LQ$2&amp;""&amp;LR$3&amp;"DAYKWH.UNIT1@NET1",Overall!$A$12,Overall!$B$12,"1d","total","time-weighted",0,1,0,"")</f>
        <v>1669.776295130793</v>
      </c>
      <c r="LS12" s="11">
        <f>_xll.PIAdvCalcDat("\\CEDPI\SEMPRA_MSR1:EDCINV"&amp;LQ$2&amp;""&amp;LS$3&amp;"DAYKWH.UNIT1@NET1",Overall!$A$12,Overall!$B$12,"1d","total","time-weighted",0,1,0,"")</f>
        <v>1496.2027842397993</v>
      </c>
      <c r="LT12" s="12">
        <f>_xll.PIAdvCalcDat("\\CEDPI\SEMPRA_MSR1:EDCINV"&amp;LQ$2&amp;""&amp;LT$3&amp;"DAYKWH.UNIT1@NET1",Overall!$A$12,Overall!$B$12,"1d","total","time-weighted",0,1,0,"")</f>
        <v>1700.8815400270942</v>
      </c>
      <c r="LU12" s="1"/>
      <c r="LV12" s="10">
        <f>_xll.PIAdvCalcDat("\\CEDPI\SEMPRA_MSR1:EDCINV"&amp;LV$2&amp;""&amp;LV$3&amp;"DAYKWH.UNIT1@NET1",Overall!$A$12,Overall!$B$12,"1d","total","time-weighted",0,1,0,"")</f>
        <v>1500.3955754800402</v>
      </c>
      <c r="LW12" s="11">
        <f>_xll.PIAdvCalcDat("\\CEDPI\SEMPRA_MSR1:EDCINV"&amp;LV$2&amp;""&amp;LW$3&amp;"DAYKWH.UNIT1@NET1",Overall!$A$12,Overall!$B$12,"1d","total","time-weighted",0,1,0,"")</f>
        <v>1737.0682016561623</v>
      </c>
      <c r="LX12" s="11">
        <f>_xll.PIAdvCalcDat("\\CEDPI\SEMPRA_MSR1:EDCINV"&amp;LV$2&amp;""&amp;LX$3&amp;"DAYKWH.UNIT1@NET1",Overall!$A$12,Overall!$B$12,"1d","total","time-weighted",0,1,0,"")</f>
        <v>1520.6839940999348</v>
      </c>
      <c r="LY12" s="12">
        <f>_xll.PIAdvCalcDat("\\CEDPI\SEMPRA_MSR1:EDCINV"&amp;LV$2&amp;""&amp;LY$3&amp;"DAYKWH.UNIT1@NET1",Overall!$A$12,Overall!$B$12,"1d","total","time-weighted",0,1,0,"")</f>
        <v>1731.2034396359738</v>
      </c>
      <c r="LZ12" s="1"/>
      <c r="MA12" s="10">
        <f>_xll.PIAdvCalcDat("\\CEDPI\SEMPRA_MSR1:EDCINV"&amp;MA$2&amp;""&amp;MA$3&amp;"DAYKWH.UNIT1@NET1",Overall!$A$12,Overall!$B$12,"1d","total","time-weighted",0,1,0,"")</f>
        <v>1663.8755082825724</v>
      </c>
      <c r="MB12" s="11" t="str">
        <f>_xll.PIAdvCalcDat("\\CEDPI\SEMPRA_MSR1:EDCINV"&amp;MA$2&amp;""&amp;MB$3&amp;"DAYKWH.UNIT1@NET1",Overall!$A$12,Overall!$B$12,"1d","total","time-weighted",0,1,0,"")</f>
        <v>[-11059] No Good Data For Calculation</v>
      </c>
      <c r="MC12" s="11">
        <f>_xll.PIAdvCalcDat("\\CEDPI\SEMPRA_MSR1:EDCINV"&amp;MA$2&amp;""&amp;MC$3&amp;"DAYKWH.UNIT1@NET1",Overall!$A$12,Overall!$B$12,"1d","total","time-weighted",0,1,0,"")</f>
        <v>1659.815622599403</v>
      </c>
      <c r="MD12" s="12">
        <f>_xll.PIAdvCalcDat("\\CEDPI\SEMPRA_MSR1:EDCINV"&amp;MA$2&amp;""&amp;MD$3&amp;"DAYKWH.UNIT1@NET1",Overall!$A$12,Overall!$B$12,"1d","total","time-weighted",0,1,0,"")</f>
        <v>1698.7403391682901</v>
      </c>
      <c r="ME12" s="1"/>
      <c r="MF12" s="10">
        <f>_xll.PIAdvCalcDat("\\CEDPI\SEMPRA_MSR1:EDCINV"&amp;MF$2&amp;""&amp;MF$3&amp;"DAYKWH.UNIT1@NET1",Overall!$A$12,Overall!$B$12,"1d","total","time-weighted",0,1,0,"")</f>
        <v>1701.2181923865082</v>
      </c>
      <c r="MG12" s="11">
        <f>_xll.PIAdvCalcDat("\\CEDPI\SEMPRA_MSR1:EDCINV"&amp;MF$2&amp;""&amp;MG$3&amp;"DAYKWH.UNIT1@NET1",Overall!$A$12,Overall!$B$12,"1d","total","time-weighted",0,1,0,"")</f>
        <v>1671.5301332398094</v>
      </c>
      <c r="MH12" s="11">
        <f>_xll.PIAdvCalcDat("\\CEDPI\SEMPRA_MSR1:EDCINV"&amp;MF$2&amp;""&amp;MH$3&amp;"DAYKWH.UNIT1@NET1",Overall!$A$12,Overall!$B$12,"1d","total","time-weighted",0,1,0,"")</f>
        <v>1556.6224311203864</v>
      </c>
      <c r="MI12" s="12">
        <f>_xll.PIAdvCalcDat("\\CEDPI\SEMPRA_MSR1:EDCINV"&amp;MF$2&amp;""&amp;MI$3&amp;"DAYKWH.UNIT1@NET1",Overall!$A$12,Overall!$B$12,"1d","total","time-weighted",0,1,0,"")</f>
        <v>1704.657444465143</v>
      </c>
      <c r="MJ12" s="1"/>
      <c r="MK12" s="10">
        <f>_xll.PIAdvCalcDat("\\CEDPI\SEMPRA_MSR1:EDCINV"&amp;MK$2&amp;""&amp;MK$3&amp;"DAYKWH.UNIT1@NET1",Overall!$A$12,Overall!$B$12,"1d","total","time-weighted",0,1,0,"")</f>
        <v>1517.9531650798458</v>
      </c>
      <c r="ML12" s="11">
        <f>_xll.PIAdvCalcDat("\\CEDPI\SEMPRA_MSR1:EDCINV"&amp;MK$2&amp;""&amp;ML$3&amp;"DAYKWH.UNIT1@NET1",Overall!$A$12,Overall!$B$12,"1d","total","time-weighted",0,1,0,"")</f>
        <v>1669.0967443620539</v>
      </c>
      <c r="MM12" s="11">
        <f>_xll.PIAdvCalcDat("\\CEDPI\SEMPRA_MSR1:EDCINV"&amp;MK$2&amp;""&amp;MM$3&amp;"DAYKWH.UNIT1@NET1",Overall!$A$12,Overall!$B$12,"1d","total","time-weighted",0,1,0,"")</f>
        <v>1479.2931311602931</v>
      </c>
      <c r="MN12" s="12">
        <f>_xll.PIAdvCalcDat("\\CEDPI\SEMPRA_MSR1:EDCINV"&amp;MK$2&amp;""&amp;MN$3&amp;"DAYKWH.UNIT1@NET1",Overall!$A$12,Overall!$B$12,"1d","total","time-weighted",0,1,0,"")</f>
        <v>1697.1637653595803</v>
      </c>
      <c r="MO12" s="1"/>
      <c r="MP12" s="10">
        <f>_xll.PIAdvCalcDat("\\CEDPI\SEMPRA_MSR1:EDCINV"&amp;MP$2&amp;""&amp;MP$3&amp;"DAYKWH.UNIT1@NET1",Overall!$A$12,Overall!$B$12,"1d","total","time-weighted",0,1,0,"")</f>
        <v>1812.8343059058964</v>
      </c>
      <c r="MQ12" s="11">
        <f>_xll.PIAdvCalcDat("\\CEDPI\SEMPRA_MSR1:EDCINV"&amp;MP$2&amp;""&amp;MQ$3&amp;"DAYKWH.UNIT1@NET1",Overall!$A$12,Overall!$B$12,"1d","total","time-weighted",0,1,0,"")</f>
        <v>1813.6978647005776</v>
      </c>
      <c r="MR12" s="11">
        <f>_xll.PIAdvCalcDat("\\CEDPI\SEMPRA_MSR1:EDCINV"&amp;MP$2&amp;""&amp;MR$3&amp;"DAYKWH.UNIT1@NET1",Overall!$A$12,Overall!$B$12,"1d","total","time-weighted",0,1,0,"")</f>
        <v>1810.7910724112605</v>
      </c>
      <c r="MS12" s="12">
        <f>_xll.PIAdvCalcDat("\\CEDPI\SEMPRA_MSR1:EDCINV"&amp;MP$2&amp;""&amp;MS$3&amp;"DAYKWH.UNIT1@NET1",Overall!$A$12,Overall!$B$12,"1d","total","time-weighted",0,1,0,"")</f>
        <v>1814.3654698846469</v>
      </c>
      <c r="MT12" s="1"/>
      <c r="MU12" s="10">
        <f>_xll.PIAdvCalcDat("\\CEDPI\SEMPRA_MSR1:EDCINV"&amp;MU$2&amp;""&amp;MU$3&amp;"DAYKWH.UNIT1@NET1",Overall!$A$12,Overall!$B$12,"1d","total","time-weighted",0,1,0,"")</f>
        <v>1548.1699710497699</v>
      </c>
      <c r="MV12" s="11">
        <f>_xll.PIAdvCalcDat("\\CEDPI\SEMPRA_MSR1:EDCINV"&amp;MU$2&amp;""&amp;MV$3&amp;"DAYKWH.UNIT1@NET1",Overall!$A$12,Overall!$B$12,"1d","total","time-weighted",0,1,0,"")</f>
        <v>1676.3298923041596</v>
      </c>
      <c r="MW12" s="11">
        <f>_xll.PIAdvCalcDat("\\CEDPI\SEMPRA_MSR1:EDCINV"&amp;MU$2&amp;""&amp;MW$3&amp;"DAYKWH.UNIT1@NET1",Overall!$A$12,Overall!$B$12,"1d","total","time-weighted",0,1,0,"")</f>
        <v>1552.6978333740428</v>
      </c>
      <c r="MX12" s="12">
        <f>_xll.PIAdvCalcDat("\\CEDPI\SEMPRA_MSR1:EDCINV"&amp;MU$2&amp;""&amp;MX$3&amp;"DAYKWH.UNIT1@NET1",Overall!$A$12,Overall!$B$12,"1d","total","time-weighted",0,1,0,"")</f>
        <v>1638.9123039871715</v>
      </c>
      <c r="MY12" s="1"/>
      <c r="MZ12" s="10">
        <f>_xll.PIAdvCalcDat("\\CEDPI\SEMPRA_MSR1:EDCINV"&amp;MZ$2&amp;""&amp;MZ$3&amp;"DAYKWH.UNIT1@NET1",Overall!$A$12,Overall!$B$12,"1d","total","time-weighted",0,1,0,"")</f>
        <v>1466.4764325551198</v>
      </c>
      <c r="NA12" s="11">
        <f>_xll.PIAdvCalcDat("\\CEDPI\SEMPRA_MSR1:EDCINV"&amp;MZ$2&amp;""&amp;NA$3&amp;"DAYKWH.UNIT1@NET1",Overall!$A$12,Overall!$B$12,"1d","total","time-weighted",0,1,0,"")</f>
        <v>1707.2960213869683</v>
      </c>
      <c r="NB12" s="11">
        <f>_xll.PIAdvCalcDat("\\CEDPI\SEMPRA_MSR1:EDCINV"&amp;MZ$2&amp;""&amp;NB$3&amp;"DAYKWH.UNIT1@NET1",Overall!$A$12,Overall!$B$12,"1d","total","time-weighted",0,1,0,"")</f>
        <v>1557.0672349338524</v>
      </c>
      <c r="NC12" s="12">
        <f>_xll.PIAdvCalcDat("\\CEDPI\SEMPRA_MSR1:EDCINV"&amp;MZ$2&amp;""&amp;NC$3&amp;"DAYKWH.UNIT1@NET1",Overall!$A$12,Overall!$B$12,"1d","total","time-weighted",0,1,0,"")</f>
        <v>1726.5815450730161</v>
      </c>
      <c r="ND12" s="1"/>
      <c r="NE12" s="10">
        <f>_xll.PIAdvCalcDat("\\CEDPI\SEMPRA_MSR1:EDCINV"&amp;NE$2&amp;""&amp;NE$3&amp;"DAYKWH.UNIT1@NET1",Overall!$A$12,Overall!$B$12,"1d","total","time-weighted",0,1,0,"")</f>
        <v>1828.1667386793256</v>
      </c>
      <c r="NF12" s="11">
        <f>_xll.PIAdvCalcDat("\\CEDPI\SEMPRA_MSR1:EDCINV"&amp;NE$2&amp;""&amp;NF$3&amp;"DAYKWH.UNIT1@NET1",Overall!$A$12,Overall!$B$12,"1d","total","time-weighted",0,1,0,"")</f>
        <v>1800.0249729458374</v>
      </c>
      <c r="NG12" s="11">
        <f>_xll.PIAdvCalcDat("\\CEDPI\SEMPRA_MSR1:EDCINV"&amp;NE$2&amp;""&amp;NG$3&amp;"DAYKWH.UNIT1@NET1",Overall!$A$12,Overall!$B$12,"1d","total","time-weighted",0,1,0,"")</f>
        <v>1805.8047621175219</v>
      </c>
      <c r="NH12" s="12">
        <f>_xll.PIAdvCalcDat("\\CEDPI\SEMPRA_MSR1:EDCINV"&amp;NE$2&amp;""&amp;NH$3&amp;"DAYKWH.UNIT1@NET1",Overall!$A$12,Overall!$B$12,"1d","total","time-weighted",0,1,0,"")</f>
        <v>1803.4972071971158</v>
      </c>
      <c r="NI12" s="1"/>
      <c r="NJ12" s="10">
        <f>_xll.PIAdvCalcDat("\\CEDPI\SEMPRA_MSR1:EDCINV"&amp;NJ$2&amp;""&amp;NJ$3&amp;"DAYKWH.UNIT1@NET1",Overall!$A$12,Overall!$B$12,"1d","total","time-weighted",0,1,0,"")</f>
        <v>1492.1960288549408</v>
      </c>
      <c r="NK12" s="11">
        <f>_xll.PIAdvCalcDat("\\CEDPI\SEMPRA_MSR1:EDCINV"&amp;NJ$2&amp;""&amp;NK$3&amp;"DAYKWH.UNIT1@NET1",Overall!$A$12,Overall!$B$12,"1d","total","time-weighted",0,1,0,"")</f>
        <v>1652.4068579494276</v>
      </c>
      <c r="NL12" s="11">
        <f>_xll.PIAdvCalcDat("\\CEDPI\SEMPRA_MSR1:EDCINV"&amp;NJ$2&amp;""&amp;NL$3&amp;"DAYKWH.UNIT1@NET1",Overall!$A$12,Overall!$B$12,"1d","total","time-weighted",0,1,0,"")</f>
        <v>1483.3245962028707</v>
      </c>
      <c r="NM12" s="12">
        <f>_xll.PIAdvCalcDat("\\CEDPI\SEMPRA_MSR1:EDCINV"&amp;NJ$2&amp;""&amp;NM$3&amp;"DAYKWH.UNIT1@NET1",Overall!$A$12,Overall!$B$12,"1d","total","time-weighted",0,1,0,"")</f>
        <v>1663.1959167685898</v>
      </c>
      <c r="NN12" s="1"/>
      <c r="NO12" s="10">
        <f>_xll.PIAdvCalcDat("\\CEDPI\SEMPRA_MSR1:EDCINV"&amp;NO$2&amp;""&amp;NO$3&amp;"DAYKWH.UNIT1@NET1",Overall!$A$12,Overall!$B$12,"1d","total","time-weighted",0,1,0,"")</f>
        <v>1559.5738023746724</v>
      </c>
      <c r="NP12" s="11">
        <f>_xll.PIAdvCalcDat("\\CEDPI\SEMPRA_MSR1:EDCINV"&amp;NO$2&amp;""&amp;NP$3&amp;"DAYKWH.UNIT1@NET1",Overall!$A$12,Overall!$B$12,"1d","total","time-weighted",0,1,0,"")</f>
        <v>1629.0435868082714</v>
      </c>
      <c r="NQ12" s="11">
        <f>_xll.PIAdvCalcDat("\\CEDPI\SEMPRA_MSR1:EDCINV"&amp;NO$2&amp;""&amp;NQ$3&amp;"DAYKWH.UNIT1@NET1",Overall!$A$12,Overall!$B$12,"1d","total","time-weighted",0,1,0,"")</f>
        <v>1511.1807492004498</v>
      </c>
      <c r="NR12" s="12">
        <f>_xll.PIAdvCalcDat("\\CEDPI\SEMPRA_MSR1:EDCINV"&amp;NO$2&amp;""&amp;NR$3&amp;"DAYKWH.UNIT1@NET1",Overall!$A$12,Overall!$B$12,"1d","total","time-weighted",0,1,0,"")</f>
        <v>1727.0966924180898</v>
      </c>
      <c r="NS12" s="1"/>
      <c r="NT12" s="10">
        <f>_xll.PIAdvCalcDat("\\CEDPI\SEMPRA_MSR1:EDCINV"&amp;NT$2&amp;""&amp;NT$3&amp;"DAYKWH.UNIT1@NET1",Overall!$A$12,Overall!$B$12,"1d","total","time-weighted",0,1,0,"")</f>
        <v>1712.8496180205461</v>
      </c>
      <c r="NU12" s="11">
        <f>_xll.PIAdvCalcDat("\\CEDPI\SEMPRA_MSR1:EDCINV"&amp;NT$2&amp;""&amp;NU$3&amp;"DAYKWH.UNIT1@NET1",Overall!$A$12,Overall!$B$12,"1d","total","time-weighted",0,1,0,"")</f>
        <v>1701.8424487822851</v>
      </c>
      <c r="NV12" s="11">
        <f>_xll.PIAdvCalcDat("\\CEDPI\SEMPRA_MSR1:EDCINV"&amp;NT$2&amp;""&amp;NV$3&amp;"DAYKWH.UNIT1@NET1",Overall!$A$12,Overall!$B$12,"1d","total","time-weighted",0,1,0,"")</f>
        <v>1708.5862200874988</v>
      </c>
      <c r="NW12" s="12">
        <f>_xll.PIAdvCalcDat("\\CEDPI\SEMPRA_MSR1:EDCINV"&amp;NT$2&amp;""&amp;NW$3&amp;"DAYKWH.UNIT1@NET1",Overall!$A$12,Overall!$B$12,"1d","total","time-weighted",0,1,0,"")</f>
        <v>1712.5505254466593</v>
      </c>
      <c r="NX12" s="1"/>
      <c r="NY12" s="10">
        <f>_xll.PIAdvCalcDat("\\CEDPI\SEMPRA_MSR1:EDCINV"&amp;NY$2&amp;""&amp;NY$3&amp;"DAYKWH.UNIT1@NET1",Overall!$A$12,Overall!$B$12,"1d","total","time-weighted",0,1,0,"")</f>
        <v>1703.6005903416444</v>
      </c>
      <c r="NZ12" s="11">
        <f>_xll.PIAdvCalcDat("\\CEDPI\SEMPRA_MSR1:EDCINV"&amp;NY$2&amp;""&amp;NZ$3&amp;"DAYKWH.UNIT1@NET1",Overall!$A$12,Overall!$B$12,"1d","total","time-weighted",0,1,0,"")</f>
        <v>1722.3020633008832</v>
      </c>
      <c r="OA12" s="11">
        <f>_xll.PIAdvCalcDat("\\CEDPI\SEMPRA_MSR1:EDCINV"&amp;NY$2&amp;""&amp;OA$3&amp;"DAYKWH.UNIT1@NET1",Overall!$A$12,Overall!$B$12,"1d","total","time-weighted",0,1,0,"")</f>
        <v>1694.1633992775464</v>
      </c>
      <c r="OB12" s="12">
        <f>_xll.PIAdvCalcDat("\\CEDPI\SEMPRA_MSR1:EDCINV"&amp;NY$2&amp;""&amp;OB$3&amp;"DAYKWH.UNIT1@NET1",Overall!$A$12,Overall!$B$12,"1d","total","time-weighted",0,1,0,"")</f>
        <v>1701.4575721824281</v>
      </c>
      <c r="OC12" s="1"/>
      <c r="OD12" s="10">
        <f>_xll.PIAdvCalcDat("\\CEDPI\SEMPRA_MSR1:EDCINV"&amp;OD$2&amp;""&amp;OD$3&amp;"DAYKWH.UNIT1@NET1",Overall!$A$12,Overall!$B$12,"1d","total","time-weighted",0,1,0,"")</f>
        <v>1727.8310808380284</v>
      </c>
      <c r="OE12" s="11">
        <f>_xll.PIAdvCalcDat("\\CEDPI\SEMPRA_MSR1:EDCINV"&amp;OD$2&amp;""&amp;OE$3&amp;"DAYKWH.UNIT1@NET1",Overall!$A$12,Overall!$B$12,"1d","total","time-weighted",0,1,0,"")</f>
        <v>1732.4123128915546</v>
      </c>
      <c r="OF12" s="11">
        <f>_xll.PIAdvCalcDat("\\CEDPI\SEMPRA_MSR1:EDCINV"&amp;OD$2&amp;""&amp;OF$3&amp;"DAYKWH.UNIT1@NET1",Overall!$A$12,Overall!$B$12,"1d","total","time-weighted",0,1,0,"")</f>
        <v>1723.9920065885258</v>
      </c>
      <c r="OG12" s="12">
        <f>_xll.PIAdvCalcDat("\\CEDPI\SEMPRA_MSR1:EDCINV"&amp;OD$2&amp;""&amp;OG$3&amp;"DAYKWH.UNIT1@NET1",Overall!$A$12,Overall!$B$12,"1d","total","time-weighted",0,1,0,"")</f>
        <v>1731.4380074190569</v>
      </c>
      <c r="OH12" s="1"/>
      <c r="OI12" s="10">
        <f>_xll.PIAdvCalcDat("\\CEDPI\SEMPRA_MSR1:EDCINV"&amp;OI$2&amp;""&amp;OI$3&amp;"DAYKWH.UNIT1@NET1",Overall!$A$12,Overall!$B$12,"1d","total","time-weighted",0,1,0,"")</f>
        <v>1727.1342674752905</v>
      </c>
      <c r="OJ12" s="11">
        <f>_xll.PIAdvCalcDat("\\CEDPI\SEMPRA_MSR1:EDCINV"&amp;OI$2&amp;""&amp;OJ$3&amp;"DAYKWH.UNIT1@NET1",Overall!$A$12,Overall!$B$12,"1d","total","time-weighted",0,1,0,"")</f>
        <v>1731.4889374558868</v>
      </c>
      <c r="OK12" s="11">
        <f>_xll.PIAdvCalcDat("\\CEDPI\SEMPRA_MSR1:EDCINV"&amp;OI$2&amp;""&amp;OK$3&amp;"DAYKWH.UNIT1@NET1",Overall!$A$12,Overall!$B$12,"1d","total","time-weighted",0,1,0,"")</f>
        <v>1719.6392102988975</v>
      </c>
      <c r="OL12" s="12">
        <f>_xll.PIAdvCalcDat("\\CEDPI\SEMPRA_MSR1:EDCINV"&amp;OI$2&amp;""&amp;OL$3&amp;"DAYKWH.UNIT1@NET1",Overall!$A$12,Overall!$B$12,"1d","total","time-weighted",0,1,0,"")</f>
        <v>1711.9512270881394</v>
      </c>
      <c r="OM12" s="1"/>
      <c r="ON12" s="10">
        <f>_xll.PIAdvCalcDat("\\CEDPI\SEMPRA_MSR1:EDCINV"&amp;ON$2&amp;""&amp;ON$3&amp;"DAYKWH.UNIT1@NET1",Overall!$A$12,Overall!$B$12,"1d","total","time-weighted",0,1,0,"")</f>
        <v>1719.6050561124594</v>
      </c>
      <c r="OO12" s="11">
        <f>_xll.PIAdvCalcDat("\\CEDPI\SEMPRA_MSR1:EDCINV"&amp;ON$2&amp;""&amp;OO$3&amp;"DAYKWH.UNIT1@NET1",Overall!$A$12,Overall!$B$12,"1d","total","time-weighted",0,1,0,"")</f>
        <v>1724.0898798452731</v>
      </c>
      <c r="OP12" s="11">
        <f>_xll.PIAdvCalcDat("\\CEDPI\SEMPRA_MSR1:EDCINV"&amp;ON$2&amp;""&amp;OP$3&amp;"DAYKWH.UNIT1@NET1",Overall!$A$12,Overall!$B$12,"1d","total","time-weighted",0,1,0,"")</f>
        <v>1727.1757227580283</v>
      </c>
      <c r="OQ12" s="12">
        <f>_xll.PIAdvCalcDat("\\CEDPI\SEMPRA_MSR1:EDCINV"&amp;ON$2&amp;""&amp;OQ$3&amp;"DAYKWH.UNIT1@NET1",Overall!$A$12,Overall!$B$12,"1d","total","time-weighted",0,1,0,"")</f>
        <v>1733.9971826759042</v>
      </c>
      <c r="OR12" s="1"/>
      <c r="OS12" s="10">
        <f>_xll.PIAdvCalcDat("\\CEDPI\SEMPRA_MSR1:EDCINV"&amp;OS$2&amp;""&amp;OS$3&amp;"DAYKWH.UNIT1@NET1",Overall!$A$12,Overall!$B$12,"1d","total","time-weighted",0,1,0,"")</f>
        <v>1802.2207884667635</v>
      </c>
      <c r="OT12" s="11">
        <f>_xll.PIAdvCalcDat("\\CEDPI\SEMPRA_MSR1:EDCINV"&amp;OS$2&amp;""&amp;OT$3&amp;"DAYKWH.UNIT1@NET1",Overall!$A$12,Overall!$B$12,"1d","total","time-weighted",0,1,0,"")</f>
        <v>1806.0693275704591</v>
      </c>
      <c r="OU12" s="11">
        <f>_xll.PIAdvCalcDat("\\CEDPI\SEMPRA_MSR1:EDCINV"&amp;OS$2&amp;""&amp;OU$3&amp;"DAYKWH.UNIT1@NET1",Overall!$A$12,Overall!$B$12,"1d","total","time-weighted",0,1,0,"")</f>
        <v>1800.9469997615515</v>
      </c>
      <c r="OV12" s="12">
        <f>_xll.PIAdvCalcDat("\\CEDPI\SEMPRA_MSR1:EDCINV"&amp;OS$2&amp;""&amp;OV$3&amp;"DAYKWH.UNIT1@NET1",Overall!$A$12,Overall!$B$12,"1d","total","time-weighted",0,1,0,"")</f>
        <v>1816.1374515602477</v>
      </c>
      <c r="OW12" s="1"/>
      <c r="OX12" s="10">
        <f>_xll.PIAdvCalcDat("\\CEDPI\SEMPRA_MSR1:EDCINV"&amp;OX$2&amp;""&amp;OX$3&amp;"DAYKWH.UNIT1@NET1",Overall!$A$12,Overall!$B$12,"1d","total","time-weighted",0,1,0,"")</f>
        <v>1716.2414513184226</v>
      </c>
      <c r="OY12" s="11">
        <f>_xll.PIAdvCalcDat("\\CEDPI\SEMPRA_MSR1:EDCINV"&amp;OX$2&amp;""&amp;OY$3&amp;"DAYKWH.UNIT1@NET1",Overall!$A$12,Overall!$B$12,"1d","total","time-weighted",0,1,0,"")</f>
        <v>1830.7910584407296</v>
      </c>
      <c r="OZ12" s="11">
        <f>_xll.PIAdvCalcDat("\\CEDPI\SEMPRA_MSR1:EDCINV"&amp;OX$2&amp;""&amp;OZ$3&amp;"DAYKWH.UNIT1@NET1",Overall!$A$12,Overall!$B$12,"1d","total","time-weighted",0,1,0,"")</f>
        <v>1861.4521355578627</v>
      </c>
      <c r="PA12" s="12">
        <f>_xll.PIAdvCalcDat("\\CEDPI\SEMPRA_MSR1:EDCINV"&amp;OX$2&amp;""&amp;PA$3&amp;"DAYKWH.UNIT1@NET1",Overall!$A$12,Overall!$B$12,"1d","total","time-weighted",0,1,0,"")</f>
        <v>1856.0091246723184</v>
      </c>
      <c r="PB12" s="1"/>
      <c r="PC12" s="10">
        <f>_xll.PIAdvCalcDat("\\CEDPI\SEMPRA_MSR1:EDCINV"&amp;PC$2&amp;""&amp;PC$3&amp;"DAYKWH.UNIT1@NET1",Overall!$A$12,Overall!$B$12,"1d","total","time-weighted",0,1,0,"")</f>
        <v>1811.2194276613211</v>
      </c>
      <c r="PD12" s="11">
        <f>_xll.PIAdvCalcDat("\\CEDPI\SEMPRA_MSR1:EDCINV"&amp;PC$2&amp;""&amp;PD$3&amp;"DAYKWH.UNIT1@NET1",Overall!$A$12,Overall!$B$12,"1d","total","time-weighted",0,1,0,"")</f>
        <v>1805.3651195264538</v>
      </c>
      <c r="PE12" s="11">
        <f>_xll.PIAdvCalcDat("\\CEDPI\SEMPRA_MSR1:EDCINV"&amp;PC$2&amp;""&amp;PE$3&amp;"DAYKWH.UNIT1@NET1",Overall!$A$12,Overall!$B$12,"1d","total","time-weighted",0,1,0,"")</f>
        <v>1806.5272567390082</v>
      </c>
      <c r="PF12" s="12">
        <f>_xll.PIAdvCalcDat("\\CEDPI\SEMPRA_MSR1:EDCINV"&amp;PC$2&amp;""&amp;PF$3&amp;"DAYKWH.UNIT1@NET1",Overall!$A$12,Overall!$B$12,"1d","total","time-weighted",0,1,0,"")</f>
        <v>1777.6698433093857</v>
      </c>
      <c r="PG12" s="1"/>
      <c r="PH12" s="10">
        <f>_xll.PIAdvCalcDat("\\CEDPI\SEMPRA_MSR1:EDCINV"&amp;PH$2&amp;""&amp;PH$3&amp;"DAYKWH.UNIT1@NET1",Overall!$A$12,Overall!$B$12,"1d","total","time-weighted",0,1,0,"")</f>
        <v>1873.4454261875342</v>
      </c>
      <c r="PI12" s="11">
        <f>_xll.PIAdvCalcDat("\\CEDPI\SEMPRA_MSR1:EDCINV"&amp;PH$2&amp;""&amp;PI$3&amp;"DAYKWH.UNIT1@NET1",Overall!$A$12,Overall!$B$12,"1d","total","time-weighted",0,1,0,"")</f>
        <v>1760.6890783033057</v>
      </c>
      <c r="PJ12" s="11">
        <f>_xll.PIAdvCalcDat("\\CEDPI\SEMPRA_MSR1:EDCINV"&amp;PH$2&amp;""&amp;PJ$3&amp;"DAYKWH.UNIT1@NET1",Overall!$A$12,Overall!$B$12,"1d","total","time-weighted",0,1,0,"")</f>
        <v>1849.8602739806217</v>
      </c>
      <c r="PK12" s="12">
        <f>_xll.PIAdvCalcDat("\\CEDPI\SEMPRA_MSR1:EDCINV"&amp;PH$2&amp;""&amp;PK$3&amp;"DAYKWH.UNIT1@NET1",Overall!$A$12,Overall!$B$12,"1d","total","time-weighted",0,1,0,"")</f>
        <v>1949.1717574951028</v>
      </c>
    </row>
    <row r="13" spans="1:427" ht="24.75" customHeight="1" x14ac:dyDescent="0.25">
      <c r="A13" s="8">
        <v>42592</v>
      </c>
      <c r="B13" s="8">
        <v>42593</v>
      </c>
      <c r="C13" s="16">
        <v>7.6570745229758321</v>
      </c>
      <c r="D13" s="7">
        <f>_xll.PIAdvCalcDat("\\CEDPI\SEMPRA_MSR1:EDCINV"&amp;$D$2&amp;""&amp;D$3&amp;"DAYKWH.UNIT1@NET1",Overall!$A$13,Overall!$B$13,"1d","total","time-weighted",0,1,0,"")</f>
        <v>1728.6787144773557</v>
      </c>
      <c r="E13" s="9">
        <f>_xll.PIAdvCalcDat("\\CEDPI\SEMPRA_MSR1:EDCINV"&amp;$D$2&amp;""&amp;E$3&amp;"DAYKWH.UNIT1@NET1",Overall!$A$13,Overall!$B$13,"1d","total","time-weighted",0,1,0,"")</f>
        <v>1687.4634476635927</v>
      </c>
      <c r="F13" s="9">
        <f>_xll.PIAdvCalcDat("\\CEDPI\SEMPRA_MSR1:EDCINV"&amp;$D$2&amp;""&amp;F$3&amp;"DAYKWH.UNIT1@NET1",Overall!$A$13,Overall!$B$13,"1d","total","time-weighted",0,1,0,"")</f>
        <v>1700.4450782438405</v>
      </c>
      <c r="G13" s="9">
        <f>_xll.PIAdvCalcDat("\\CEDPI\SEMPRA_MSR1:EDCINV"&amp;$D$2&amp;""&amp;G$3&amp;"DAYKWH.UNIT1@NET1",Overall!$A$13,Overall!$B$13,"1d","total","time-weighted",0,1,0,"")</f>
        <v>1764.2148467020893</v>
      </c>
      <c r="H13" s="7"/>
      <c r="I13" s="10">
        <f>_xll.PIAdvCalcDat("\\CEDPI\SEMPRA_MSR1:EDCINV"&amp;I$2&amp;""&amp;I$3&amp;"DAYKWH.UNIT1@NET1",Overall!$A$13,Overall!$B$13,"1d","total","time-weighted",0,1,0,"")</f>
        <v>1715.5558407580277</v>
      </c>
      <c r="J13" s="11">
        <f>_xll.PIAdvCalcDat("\\CEDPI\SEMPRA_MSR1:EDCINV"&amp;I$2&amp;""&amp;J$3&amp;"DAYKWH.UNIT1@NET1",Overall!$A$13,Overall!$B$13,"1d","total","time-weighted",0,1,0,"")</f>
        <v>1651.6433152354139</v>
      </c>
      <c r="K13" s="11">
        <f>_xll.PIAdvCalcDat("\\CEDPI\SEMPRA_MSR1:EDCINV"&amp;I$2&amp;""&amp;K$3&amp;"DAYKWH.UNIT1@NET1",Overall!$A$13,Overall!$B$13,"1d","total","time-weighted",0,1,0,"")</f>
        <v>1641.960920154803</v>
      </c>
      <c r="L13" s="12">
        <f>_xll.PIAdvCalcDat("\\CEDPI\SEMPRA_MSR1:EDCINV"&amp;I$2&amp;""&amp;L$3&amp;"DAYKWH.UNIT1@NET1",Overall!$A$13,Overall!$B$13,"1d","total","time-weighted",0,1,0,"")</f>
        <v>1707.7467556990573</v>
      </c>
      <c r="M13" s="1"/>
      <c r="N13" s="10">
        <f>_xll.PIAdvCalcDat("\\CEDPI\SEMPRA_MSR1:EDCINV"&amp;N$2&amp;""&amp;N$3&amp;"DAYKWH.UNIT1@NET1",Overall!$A$13,Overall!$B$13,"1d","total","time-weighted",0,1,0,"")</f>
        <v>1764.2901548482516</v>
      </c>
      <c r="O13" s="11">
        <f>_xll.PIAdvCalcDat("\\CEDPI\SEMPRA_MSR1:EDCINV"&amp;N$2&amp;""&amp;O$3&amp;"DAYKWH.UNIT1@NET1",Overall!$A$13,Overall!$B$13,"1d","total","time-weighted",0,1,0,"")</f>
        <v>1659.2958625815515</v>
      </c>
      <c r="P13" s="11">
        <f>_xll.PIAdvCalcDat("\\CEDPI\SEMPRA_MSR1:EDCINV"&amp;N$2&amp;""&amp;P$3&amp;"DAYKWH.UNIT1@NET1",Overall!$A$13,Overall!$B$13,"1d","total","time-weighted",0,1,0,"")</f>
        <v>1657.6124323181077</v>
      </c>
      <c r="Q13" s="12">
        <f>_xll.PIAdvCalcDat("\\CEDPI\SEMPRA_MSR1:EDCINV"&amp;N$2&amp;""&amp;Q$3&amp;"DAYKWH.UNIT1@NET1",Overall!$A$13,Overall!$B$13,"1d","total","time-weighted",0,1,0,"")</f>
        <v>1711.1394483766981</v>
      </c>
      <c r="R13" s="1"/>
      <c r="S13" s="10">
        <f>_xll.PIAdvCalcDat("\\CEDPI\SEMPRA_MSR1:EDCINV"&amp;S$2&amp;""&amp;S$3&amp;"DAYKWH.UNIT1@NET1",Overall!$A$13,Overall!$B$13,"1d","total","time-weighted",0,1,0,"")</f>
        <v>1714.2493866556529</v>
      </c>
      <c r="T13" s="11">
        <f>_xll.PIAdvCalcDat("\\CEDPI\SEMPRA_MSR1:EDCINV"&amp;S$2&amp;""&amp;T$3&amp;"DAYKWH.UNIT1@NET1",Overall!$A$13,Overall!$B$13,"1d","total","time-weighted",0,1,0,"")</f>
        <v>1640.9992721099641</v>
      </c>
      <c r="U13" s="11">
        <f>_xll.PIAdvCalcDat("\\CEDPI\SEMPRA_MSR1:EDCINV"&amp;S$2&amp;""&amp;U$3&amp;"DAYKWH.UNIT1@NET1",Overall!$A$13,Overall!$B$13,"1d","total","time-weighted",0,1,0,"")</f>
        <v>1634.4145633103601</v>
      </c>
      <c r="V13" s="12" t="str">
        <f>_xll.PIAdvCalcDat("\\CEDPI\SEMPRA_MSR1:EDCINV"&amp;S$2&amp;""&amp;V$3&amp;"DAYKWH.UNIT1@NET1",Overall!$A$13,Overall!$B$13,"1d","total","time-weighted",0,1,0,"")</f>
        <v>[-11059] No Good Data For Calculation</v>
      </c>
      <c r="W13" s="1"/>
      <c r="X13" s="10">
        <f>_xll.PIAdvCalcDat("\\CEDPI\SEMPRA_MSR1:EDCINV"&amp;X$2&amp;""&amp;X$3&amp;"DAYKWH.UNIT1@NET1",Overall!$A$13,Overall!$B$13,"1d","total","time-weighted",0,1,0,"")</f>
        <v>1715.6812249490247</v>
      </c>
      <c r="Y13" s="11">
        <f>_xll.PIAdvCalcDat("\\CEDPI\SEMPRA_MSR1:EDCINV"&amp;X$2&amp;""&amp;Y$3&amp;"DAYKWH.UNIT1@NET1",Overall!$A$13,Overall!$B$13,"1d","total","time-weighted",0,1,0,"")</f>
        <v>1651.0703697405045</v>
      </c>
      <c r="Z13" s="11">
        <f>_xll.PIAdvCalcDat("\\CEDPI\SEMPRA_MSR1:EDCINV"&amp;X$2&amp;""&amp;Z$3&amp;"DAYKWH.UNIT1@NET1",Overall!$A$13,Overall!$B$13,"1d","total","time-weighted",0,1,0,"")</f>
        <v>1662.5538838380835</v>
      </c>
      <c r="AA13" s="12">
        <f>_xll.PIAdvCalcDat("\\CEDPI\SEMPRA_MSR1:EDCINV"&amp;X$2&amp;""&amp;AA$3&amp;"DAYKWH.UNIT1@NET1",Overall!$A$13,Overall!$B$13,"1d","total","time-weighted",0,1,0,"")</f>
        <v>1702.3561984918742</v>
      </c>
      <c r="AB13" s="1"/>
      <c r="AC13" s="10">
        <f>_xll.PIAdvCalcDat("\\CEDPI\SEMPRA_MSR1:EDCINV"&amp;AC$2&amp;""&amp;AC$3&amp;"DAYKWH.UNIT1@NET1",Overall!$A$13,Overall!$B$13,"1d","total","time-weighted",0,1,0,"")</f>
        <v>1713.7105173353837</v>
      </c>
      <c r="AD13" s="11">
        <f>_xll.PIAdvCalcDat("\\CEDPI\SEMPRA_MSR1:EDCINV"&amp;AC$2&amp;""&amp;AD$3&amp;"DAYKWH.UNIT1@NET1",Overall!$A$13,Overall!$B$13,"1d","total","time-weighted",0,1,0,"")</f>
        <v>1638.6319548972119</v>
      </c>
      <c r="AE13" s="11">
        <f>_xll.PIAdvCalcDat("\\CEDPI\SEMPRA_MSR1:EDCINV"&amp;AC$2&amp;""&amp;AE$3&amp;"DAYKWH.UNIT1@NET1",Overall!$A$13,Overall!$B$13,"1d","total","time-weighted",0,1,0,"")</f>
        <v>1635.0107137714933</v>
      </c>
      <c r="AF13" s="12">
        <f>_xll.PIAdvCalcDat("\\CEDPI\SEMPRA_MSR1:EDCINV"&amp;AC$2&amp;""&amp;AF$3&amp;"DAYKWH.UNIT1@NET1",Overall!$A$13,Overall!$B$13,"1d","total","time-weighted",0,1,0,"")</f>
        <v>1683.9810201860282</v>
      </c>
      <c r="AG13" s="1"/>
      <c r="AH13" s="10">
        <f>_xll.PIAdvCalcDat("\\CEDPI\SEMPRA_MSR1:EDCINV"&amp;AH$2&amp;""&amp;AH$3&amp;"DAYKWH.UNIT1@NET1",Overall!$A$13,Overall!$B$13,"1d","total","time-weighted",0,1,0,"")</f>
        <v>1724.5765060165465</v>
      </c>
      <c r="AI13" s="11">
        <f>_xll.PIAdvCalcDat("\\CEDPI\SEMPRA_MSR1:EDCINV"&amp;AH$2&amp;""&amp;AI$3&amp;"DAYKWH.UNIT1@NET1",Overall!$A$13,Overall!$B$13,"1d","total","time-weighted",0,1,0,"")</f>
        <v>1660.5224953000875</v>
      </c>
      <c r="AJ13" s="11">
        <f>_xll.PIAdvCalcDat("\\CEDPI\SEMPRA_MSR1:EDCINV"&amp;AH$2&amp;""&amp;AJ$3&amp;"DAYKWH.UNIT1@NET1",Overall!$A$13,Overall!$B$13,"1d","total","time-weighted",0,1,0,"")</f>
        <v>1652.4654486355544</v>
      </c>
      <c r="AK13" s="12">
        <f>_xll.PIAdvCalcDat("\\CEDPI\SEMPRA_MSR1:EDCINV"&amp;AH$2&amp;""&amp;AK$3&amp;"DAYKWH.UNIT1@NET1",Overall!$A$13,Overall!$B$13,"1d","total","time-weighted",0,1,0,"")</f>
        <v>1720.7332225259713</v>
      </c>
      <c r="AL13" s="1"/>
      <c r="AM13" s="10">
        <f>_xll.PIAdvCalcDat("\\CEDPI\SEMPRA_MSR1:EDCINV"&amp;AM$2&amp;""&amp;AM$3&amp;"DAYKWH.UNIT1@NET1",Overall!$A$13,Overall!$B$13,"1d","total","time-weighted",0,1,0,"")</f>
        <v>1711.1177035552466</v>
      </c>
      <c r="AN13" s="11">
        <f>_xll.PIAdvCalcDat("\\CEDPI\SEMPRA_MSR1:EDCINV"&amp;AM$2&amp;""&amp;AN$3&amp;"DAYKWH.UNIT1@NET1",Overall!$A$13,Overall!$B$13,"1d","total","time-weighted",0,1,0,"")</f>
        <v>1649.5447091167794</v>
      </c>
      <c r="AO13" s="11">
        <f>_xll.PIAdvCalcDat("\\CEDPI\SEMPRA_MSR1:EDCINV"&amp;AM$2&amp;""&amp;AO$3&amp;"DAYKWH.UNIT1@NET1",Overall!$A$13,Overall!$B$13,"1d","total","time-weighted",0,1,0,"")</f>
        <v>1637.8351888629886</v>
      </c>
      <c r="AP13" s="12">
        <f>_xll.PIAdvCalcDat("\\CEDPI\SEMPRA_MSR1:EDCINV"&amp;AM$2&amp;""&amp;AP$3&amp;"DAYKWH.UNIT1@NET1",Overall!$A$13,Overall!$B$13,"1d","total","time-weighted",0,1,0,"")</f>
        <v>1676.0885955511305</v>
      </c>
      <c r="AQ13" s="1"/>
      <c r="AR13" s="10">
        <f>_xll.PIAdvCalcDat("\\CEDPI\SEMPRA_MSR1:EDCINV"&amp;AR$2&amp;""&amp;AR$3&amp;"DAYKWH.UNIT1@NET1",Overall!$A$13,Overall!$B$13,"1d","total","time-weighted",0,1,0,"")</f>
        <v>1722.1860878533794</v>
      </c>
      <c r="AS13" s="11">
        <f>_xll.PIAdvCalcDat("\\CEDPI\SEMPRA_MSR1:EDCINV"&amp;AR$2&amp;""&amp;AS$3&amp;"DAYKWH.UNIT1@NET1",Overall!$A$13,Overall!$B$13,"1d","total","time-weighted",0,1,0,"")</f>
        <v>1656.622010263829</v>
      </c>
      <c r="AT13" s="11">
        <f>_xll.PIAdvCalcDat("\\CEDPI\SEMPRA_MSR1:EDCINV"&amp;AR$2&amp;""&amp;AT$3&amp;"DAYKWH.UNIT1@NET1",Overall!$A$13,Overall!$B$13,"1d","total","time-weighted",0,1,0,"")</f>
        <v>1661.9249969635739</v>
      </c>
      <c r="AU13" s="12">
        <f>_xll.PIAdvCalcDat("\\CEDPI\SEMPRA_MSR1:EDCINV"&amp;AR$2&amp;""&amp;AU$3&amp;"DAYKWH.UNIT1@NET1",Overall!$A$13,Overall!$B$13,"1d","total","time-weighted",0,1,0,"")</f>
        <v>1716.7483590344264</v>
      </c>
      <c r="AV13" s="1"/>
      <c r="AW13" s="10">
        <f>_xll.PIAdvCalcDat("\\CEDPI\SEMPRA_MSR1:EDCINV"&amp;AW$2&amp;""&amp;AW$3&amp;"DAYKWH.UNIT1@NET1",Overall!$A$13,Overall!$B$13,"1d","total","time-weighted",0,1,0,"")</f>
        <v>1735.179730222733</v>
      </c>
      <c r="AX13" s="11">
        <f>_xll.PIAdvCalcDat("\\CEDPI\SEMPRA_MSR1:EDCINV"&amp;AW$2&amp;""&amp;AX$3&amp;"DAYKWH.UNIT1@NET1",Overall!$A$13,Overall!$B$13,"1d","total","time-weighted",0,1,0,"")</f>
        <v>1674.2143364654526</v>
      </c>
      <c r="AY13" s="11">
        <f>_xll.PIAdvCalcDat("\\CEDPI\SEMPRA_MSR1:EDCINV"&amp;AW$2&amp;""&amp;AY$3&amp;"DAYKWH.UNIT1@NET1",Overall!$A$13,Overall!$B$13,"1d","total","time-weighted",0,1,0,"")</f>
        <v>1660.4079466909598</v>
      </c>
      <c r="AZ13" s="12">
        <f>_xll.PIAdvCalcDat("\\CEDPI\SEMPRA_MSR1:EDCINV"&amp;AW$2&amp;""&amp;AZ$3&amp;"DAYKWH.UNIT1@NET1",Overall!$A$13,Overall!$B$13,"1d","total","time-weighted",0,1,0,"")</f>
        <v>1725.7104063004185</v>
      </c>
      <c r="BA13" s="1"/>
      <c r="BB13" s="10">
        <f>_xll.PIAdvCalcDat("\\CEDPI\SEMPRA_MSR1:EDCINV"&amp;BB$2&amp;""&amp;BB$3&amp;"DAYKWH.UNIT1@NET1",Overall!$A$13,Overall!$B$13,"1d","total","time-weighted",0,1,0,"")</f>
        <v>1729.7787276358906</v>
      </c>
      <c r="BC13" s="11">
        <f>_xll.PIAdvCalcDat("\\CEDPI\SEMPRA_MSR1:EDCINV"&amp;BB$2&amp;""&amp;BC$3&amp;"DAYKWH.UNIT1@NET1",Overall!$A$13,Overall!$B$13,"1d","total","time-weighted",0,1,0,"")</f>
        <v>1677.6557130483766</v>
      </c>
      <c r="BD13" s="11">
        <f>_xll.PIAdvCalcDat("\\CEDPI\SEMPRA_MSR1:EDCINV"&amp;BB$2&amp;""&amp;BD$3&amp;"DAYKWH.UNIT1@NET1",Overall!$A$13,Overall!$B$13,"1d","total","time-weighted",0,1,0,"")</f>
        <v>1666.7487068280009</v>
      </c>
      <c r="BE13" s="12">
        <f>_xll.PIAdvCalcDat("\\CEDPI\SEMPRA_MSR1:EDCINV"&amp;BB$2&amp;""&amp;BE$3&amp;"DAYKWH.UNIT1@NET1",Overall!$A$13,Overall!$B$13,"1d","total","time-weighted",0,1,0,"")</f>
        <v>1748.2889343913603</v>
      </c>
      <c r="BF13" s="1"/>
      <c r="BG13" s="10" t="str">
        <f>_xll.PIAdvCalcDat("\\CEDPI\SEMPRA_MSR1:EDCINV"&amp;BG$2&amp;""&amp;BG$3&amp;"DAYKWH.UNIT1@NET1",Overall!$A$13,Overall!$B$13,"1d","total","time-weighted",0,1,0,"")</f>
        <v>[-11059] No Good Data For Calculation</v>
      </c>
      <c r="BH13" s="11">
        <f>_xll.PIAdvCalcDat("\\CEDPI\SEMPRA_MSR1:EDCINV"&amp;BG$2&amp;""&amp;BH$3&amp;"DAYKWH.UNIT1@NET1",Overall!$A$13,Overall!$B$13,"1d","total","time-weighted",0,1,0,"")</f>
        <v>1678.0581271564649</v>
      </c>
      <c r="BI13" s="11">
        <f>_xll.PIAdvCalcDat("\\CEDPI\SEMPRA_MSR1:EDCINV"&amp;BG$2&amp;""&amp;BI$3&amp;"DAYKWH.UNIT1@NET1",Overall!$A$13,Overall!$B$13,"1d","total","time-weighted",0,1,0,"")</f>
        <v>1644.3556112508231</v>
      </c>
      <c r="BJ13" s="12">
        <f>_xll.PIAdvCalcDat("\\CEDPI\SEMPRA_MSR1:EDCINV"&amp;BG$2&amp;""&amp;BJ$3&amp;"DAYKWH.UNIT1@NET1",Overall!$A$13,Overall!$B$13,"1d","total","time-weighted",0,1,0,"")</f>
        <v>1688.3549412155344</v>
      </c>
      <c r="BK13" s="1"/>
      <c r="BL13" s="10">
        <f>_xll.PIAdvCalcDat("\\CEDPI\SEMPRA_MSR1:EDCINV"&amp;BL$2&amp;""&amp;BL$3&amp;"DAYKWH.UNIT1@NET1",Overall!$A$13,Overall!$B$13,"1d","total","time-weighted",0,1,0,"")</f>
        <v>1725.3806777262512</v>
      </c>
      <c r="BM13" s="11">
        <f>_xll.PIAdvCalcDat("\\CEDPI\SEMPRA_MSR1:EDCINV"&amp;BL$2&amp;""&amp;BM$3&amp;"DAYKWH.UNIT1@NET1",Overall!$A$13,Overall!$B$13,"1d","total","time-weighted",0,1,0,"")</f>
        <v>1663.0120740151194</v>
      </c>
      <c r="BN13" s="11">
        <f>_xll.PIAdvCalcDat("\\CEDPI\SEMPRA_MSR1:EDCINV"&amp;BL$2&amp;""&amp;BN$3&amp;"DAYKWH.UNIT1@NET1",Overall!$A$13,Overall!$B$13,"1d","total","time-weighted",0,1,0,"")</f>
        <v>1659.6829191321224</v>
      </c>
      <c r="BO13" s="12">
        <f>_xll.PIAdvCalcDat("\\CEDPI\SEMPRA_MSR1:EDCINV"&amp;BL$2&amp;""&amp;BO$3&amp;"DAYKWH.UNIT1@NET1",Overall!$A$13,Overall!$B$13,"1d","total","time-weighted",0,1,0,"")</f>
        <v>1729.4960484641995</v>
      </c>
      <c r="BP13" s="1"/>
      <c r="BQ13" s="10">
        <f>_xll.PIAdvCalcDat("\\CEDPI\SEMPRA_MSR1:EDCINV"&amp;BQ$2&amp;""&amp;BQ$3&amp;"DAYKWH.UNIT1@NET1",Overall!$A$13,Overall!$B$13,"1d","total","time-weighted",0,1,0,"")</f>
        <v>1730.6011604725873</v>
      </c>
      <c r="BR13" s="11">
        <f>_xll.PIAdvCalcDat("\\CEDPI\SEMPRA_MSR1:EDCINV"&amp;BQ$2&amp;""&amp;BR$3&amp;"DAYKWH.UNIT1@NET1",Overall!$A$13,Overall!$B$13,"1d","total","time-weighted",0,1,0,"")</f>
        <v>1704.707181951334</v>
      </c>
      <c r="BS13" s="11">
        <f>_xll.PIAdvCalcDat("\\CEDPI\SEMPRA_MSR1:EDCINV"&amp;BQ$2&amp;""&amp;BS$3&amp;"DAYKWH.UNIT1@NET1",Overall!$A$13,Overall!$B$13,"1d","total","time-weighted",0,1,0,"")</f>
        <v>1643.2618527644543</v>
      </c>
      <c r="BT13" s="12">
        <f>_xll.PIAdvCalcDat("\\CEDPI\SEMPRA_MSR1:EDCINV"&amp;BQ$2&amp;""&amp;BT$3&amp;"DAYKWH.UNIT1@NET1",Overall!$A$13,Overall!$B$13,"1d","total","time-weighted",0,1,0,"")</f>
        <v>1705.3833728480822</v>
      </c>
      <c r="BU13" s="1"/>
      <c r="BV13" s="10">
        <f>_xll.PIAdvCalcDat("\\CEDPI\SEMPRA_MSR1:EDCINV"&amp;BV$2&amp;""&amp;BV$3&amp;"DAYKWH.UNIT1@NET1",Overall!$A$13,Overall!$B$13,"1d","total","time-weighted",0,1,0,"")</f>
        <v>1742.6585237404609</v>
      </c>
      <c r="BW13" s="11">
        <f>_xll.PIAdvCalcDat("\\CEDPI\SEMPRA_MSR1:EDCINV"&amp;BV$2&amp;""&amp;BW$3&amp;"DAYKWH.UNIT1@NET1",Overall!$A$13,Overall!$B$13,"1d","total","time-weighted",0,1,0,"")</f>
        <v>1670.6336849090033</v>
      </c>
      <c r="BX13" s="11">
        <f>_xll.PIAdvCalcDat("\\CEDPI\SEMPRA_MSR1:EDCINV"&amp;BV$2&amp;""&amp;BX$3&amp;"DAYKWH.UNIT1@NET1",Overall!$A$13,Overall!$B$13,"1d","total","time-weighted",0,1,0,"")</f>
        <v>1664.3721312625148</v>
      </c>
      <c r="BY13" s="12">
        <f>_xll.PIAdvCalcDat("\\CEDPI\SEMPRA_MSR1:EDCINV"&amp;BV$2&amp;""&amp;BY$3&amp;"DAYKWH.UNIT1@NET1",Overall!$A$13,Overall!$B$13,"1d","total","time-weighted",0,1,0,"")</f>
        <v>1731.6714760380607</v>
      </c>
      <c r="BZ13" s="1"/>
      <c r="CA13" s="10">
        <f>_xll.PIAdvCalcDat("\\CEDPI\SEMPRA_MSR1:EDCINV"&amp;CA$2&amp;""&amp;CA$3&amp;"DAYKWH.UNIT1@NET1",Overall!$A$13,Overall!$B$13,"1d","total","time-weighted",0,1,0,"")</f>
        <v>1734.9837923419159</v>
      </c>
      <c r="CB13" s="11">
        <f>_xll.PIAdvCalcDat("\\CEDPI\SEMPRA_MSR1:EDCINV"&amp;CA$2&amp;""&amp;CB$3&amp;"DAYKWH.UNIT1@NET1",Overall!$A$13,Overall!$B$13,"1d","total","time-weighted",0,1,0,"")</f>
        <v>1686.4470654808467</v>
      </c>
      <c r="CC13" s="11">
        <f>_xll.PIAdvCalcDat("\\CEDPI\SEMPRA_MSR1:EDCINV"&amp;CA$2&amp;""&amp;CC$3&amp;"DAYKWH.UNIT1@NET1",Overall!$A$13,Overall!$B$13,"1d","total","time-weighted",0,1,0,"")</f>
        <v>1605.9635310503595</v>
      </c>
      <c r="CD13" s="12">
        <f>_xll.PIAdvCalcDat("\\CEDPI\SEMPRA_MSR1:EDCINV"&amp;CA$2&amp;""&amp;CD$3&amp;"DAYKWH.UNIT1@NET1",Overall!$A$13,Overall!$B$13,"1d","total","time-weighted",0,1,0,"")</f>
        <v>1711.4847059224121</v>
      </c>
      <c r="CE13" s="1"/>
      <c r="CF13" s="10">
        <f>_xll.PIAdvCalcDat("\\CEDPI\SEMPRA_MSR1:EDCINV"&amp;CF$2&amp;""&amp;CF$3&amp;"DAYKWH.UNIT1@NET1",Overall!$A$13,Overall!$B$13,"1d","total","time-weighted",0,1,0,"")</f>
        <v>1833.2805256454592</v>
      </c>
      <c r="CG13" s="11">
        <f>_xll.PIAdvCalcDat("\\CEDPI\SEMPRA_MSR1:EDCINV"&amp;CF$2&amp;""&amp;CG$3&amp;"DAYKWH.UNIT1@NET1",Overall!$A$13,Overall!$B$13,"1d","total","time-weighted",0,1,0,"")</f>
        <v>1757.6011063610479</v>
      </c>
      <c r="CH13" s="11">
        <f>_xll.PIAdvCalcDat("\\CEDPI\SEMPRA_MSR1:EDCINV"&amp;CF$2&amp;""&amp;CH$3&amp;"DAYKWH.UNIT1@NET1",Overall!$A$13,Overall!$B$13,"1d","total","time-weighted",0,1,0,"")</f>
        <v>1713.8014999327013</v>
      </c>
      <c r="CI13" s="12">
        <f>_xll.PIAdvCalcDat("\\CEDPI\SEMPRA_MSR1:EDCINV"&amp;CF$2&amp;""&amp;CI$3&amp;"DAYKWH.UNIT1@NET1",Overall!$A$13,Overall!$B$13,"1d","total","time-weighted",0,1,0,"")</f>
        <v>1742.034825290508</v>
      </c>
      <c r="CJ13" s="1"/>
      <c r="CK13" s="10">
        <f>_xll.PIAdvCalcDat("\\CEDPI\SEMPRA_MSR1:EDCINV"&amp;CK$2&amp;""&amp;CK$3&amp;"DAYKWH.UNIT1@NET1",Overall!$A$13,Overall!$B$13,"1d","total","time-weighted",0,1,0,"")</f>
        <v>1856.0819317984922</v>
      </c>
      <c r="CL13" s="11">
        <f>_xll.PIAdvCalcDat("\\CEDPI\SEMPRA_MSR1:EDCINV"&amp;CK$2&amp;""&amp;CL$3&amp;"DAYKWH.UNIT1@NET1",Overall!$A$13,Overall!$B$13,"1d","total","time-weighted",0,1,0,"")</f>
        <v>1752.6218673953538</v>
      </c>
      <c r="CM13" s="11">
        <f>_xll.PIAdvCalcDat("\\CEDPI\SEMPRA_MSR1:EDCINV"&amp;CK$2&amp;""&amp;CM$3&amp;"DAYKWH.UNIT1@NET1",Overall!$A$13,Overall!$B$13,"1d","total","time-weighted",0,1,0,"")</f>
        <v>1701.2082698110225</v>
      </c>
      <c r="CN13" s="12">
        <f>_xll.PIAdvCalcDat("\\CEDPI\SEMPRA_MSR1:EDCINV"&amp;CK$2&amp;""&amp;CN$3&amp;"DAYKWH.UNIT1@NET1",Overall!$A$13,Overall!$B$13,"1d","total","time-weighted",0,1,0,"")</f>
        <v>1831.7084696907782</v>
      </c>
      <c r="CO13" s="1"/>
      <c r="CP13" s="10">
        <f>_xll.PIAdvCalcDat("\\CEDPI\SEMPRA_MSR1:EDCINV"&amp;CP$2&amp;""&amp;CP$3&amp;"DAYKWH.UNIT1@NET1",Overall!$A$13,Overall!$B$13,"1d","total","time-weighted",0,1,0,"")</f>
        <v>1872.820353629025</v>
      </c>
      <c r="CQ13" s="11">
        <f>_xll.PIAdvCalcDat("\\CEDPI\SEMPRA_MSR1:EDCINV"&amp;CP$2&amp;""&amp;CQ$3&amp;"DAYKWH.UNIT1@NET1",Overall!$A$13,Overall!$B$13,"1d","total","time-weighted",0,1,0,"")</f>
        <v>1770.9572470676958</v>
      </c>
      <c r="CR13" s="11">
        <f>_xll.PIAdvCalcDat("\\CEDPI\SEMPRA_MSR1:EDCINV"&amp;CP$2&amp;""&amp;CR$3&amp;"DAYKWH.UNIT1@NET1",Overall!$A$13,Overall!$B$13,"1d","total","time-weighted",0,1,0,"")</f>
        <v>1714.6754651475956</v>
      </c>
      <c r="CS13" s="12">
        <f>_xll.PIAdvCalcDat("\\CEDPI\SEMPRA_MSR1:EDCINV"&amp;CP$2&amp;""&amp;CS$3&amp;"DAYKWH.UNIT1@NET1",Overall!$A$13,Overall!$B$13,"1d","total","time-weighted",0,1,0,"")</f>
        <v>1851.6725987275834</v>
      </c>
      <c r="CT13" s="1"/>
      <c r="CU13" s="10">
        <f>_xll.PIAdvCalcDat("\\CEDPI\SEMPRA_MSR1:EDCINV"&amp;CU$2&amp;""&amp;CU$3&amp;"DAYKWH.UNIT1@NET1",Overall!$A$13,Overall!$B$13,"1d","total","time-weighted",0,1,0,"")</f>
        <v>1824.6650843905663</v>
      </c>
      <c r="CV13" s="11">
        <f>_xll.PIAdvCalcDat("\\CEDPI\SEMPRA_MSR1:EDCINV"&amp;CU$2&amp;""&amp;CV$3&amp;"DAYKWH.UNIT1@NET1",Overall!$A$13,Overall!$B$13,"1d","total","time-weighted",0,1,0,"")</f>
        <v>1711.8579538797228</v>
      </c>
      <c r="CW13" s="11">
        <f>_xll.PIAdvCalcDat("\\CEDPI\SEMPRA_MSR1:EDCINV"&amp;CU$2&amp;""&amp;CW$3&amp;"DAYKWH.UNIT1@NET1",Overall!$A$13,Overall!$B$13,"1d","total","time-weighted",0,1,0,"")</f>
        <v>1685.5551193111255</v>
      </c>
      <c r="CX13" s="12">
        <f>_xll.PIAdvCalcDat("\\CEDPI\SEMPRA_MSR1:EDCINV"&amp;CU$2&amp;""&amp;CX$3&amp;"DAYKWH.UNIT1@NET1",Overall!$A$13,Overall!$B$13,"1d","total","time-weighted",0,1,0,"")</f>
        <v>1844.8901033657203</v>
      </c>
      <c r="CY13" s="1"/>
      <c r="CZ13" s="10">
        <f>_xll.PIAdvCalcDat("\\CEDPI\SEMPRA_MSR1:EDCINV"&amp;CZ$2&amp;""&amp;CZ$3&amp;"DAYKWH.UNIT1@NET1",Overall!$A$13,Overall!$B$13,"1d","total","time-weighted",0,1,0,"")</f>
        <v>1786.5695404354428</v>
      </c>
      <c r="DA13" s="11">
        <f>_xll.PIAdvCalcDat("\\CEDPI\SEMPRA_MSR1:EDCINV"&amp;CZ$2&amp;""&amp;DA$3&amp;"DAYKWH.UNIT1@NET1",Overall!$A$13,Overall!$B$13,"1d","total","time-weighted",0,1,0,"")</f>
        <v>1806.2263138646097</v>
      </c>
      <c r="DB13" s="11">
        <f>_xll.PIAdvCalcDat("\\CEDPI\SEMPRA_MSR1:EDCINV"&amp;CZ$2&amp;""&amp;DB$3&amp;"DAYKWH.UNIT1@NET1",Overall!$A$13,Overall!$B$13,"1d","total","time-weighted",0,1,0,"")</f>
        <v>1750.6855269300693</v>
      </c>
      <c r="DC13" s="12">
        <f>_xll.PIAdvCalcDat("\\CEDPI\SEMPRA_MSR1:EDCINV"&amp;CZ$2&amp;""&amp;DC$3&amp;"DAYKWH.UNIT1@NET1",Overall!$A$13,Overall!$B$13,"1d","total","time-weighted",0,1,0,"")</f>
        <v>1896.2419905429726</v>
      </c>
      <c r="DD13" s="1"/>
      <c r="DE13" s="10">
        <f>_xll.PIAdvCalcDat("\\CEDPI\SEMPRA_MSR1:EDCINV"&amp;DE$2&amp;""&amp;DE$3&amp;"DAYKWH.UNIT1@NET1",Overall!$A$13,Overall!$B$13,"1d","total","time-weighted",0,1,0,"")</f>
        <v>1860.2934318033688</v>
      </c>
      <c r="DF13" s="11">
        <f>_xll.PIAdvCalcDat("\\CEDPI\SEMPRA_MSR1:EDCINV"&amp;DE$2&amp;""&amp;DF$3&amp;"DAYKWH.UNIT1@NET1",Overall!$A$13,Overall!$B$13,"1d","total","time-weighted",0,1,0,"")</f>
        <v>1758.8986516852287</v>
      </c>
      <c r="DG13" s="11">
        <f>_xll.PIAdvCalcDat("\\CEDPI\SEMPRA_MSR1:EDCINV"&amp;DE$2&amp;""&amp;DG$3&amp;"DAYKWH.UNIT1@NET1",Overall!$A$13,Overall!$B$13,"1d","total","time-weighted",0,1,0,"")</f>
        <v>1643.8512773060147</v>
      </c>
      <c r="DH13" s="12">
        <f>_xll.PIAdvCalcDat("\\CEDPI\SEMPRA_MSR1:EDCINV"&amp;DE$2&amp;""&amp;DH$3&amp;"DAYKWH.UNIT1@NET1",Overall!$A$13,Overall!$B$13,"1d","total","time-weighted",0,1,0,"")</f>
        <v>1786.6479762096772</v>
      </c>
      <c r="DI13" s="1"/>
      <c r="DJ13" s="10">
        <f>_xll.PIAdvCalcDat("\\CEDPI\SEMPRA_MSR1:EDCINV"&amp;DJ$2&amp;""&amp;DJ$3&amp;"DAYKWH.UNIT1@NET1",Overall!$A$13,Overall!$B$13,"1d","total","time-weighted",0,1,0,"")</f>
        <v>1867.303589746972</v>
      </c>
      <c r="DK13" s="11">
        <f>_xll.PIAdvCalcDat("\\CEDPI\SEMPRA_MSR1:EDCINV"&amp;DJ$2&amp;""&amp;DK$3&amp;"DAYKWH.UNIT1@NET1",Overall!$A$13,Overall!$B$13,"1d","total","time-weighted",0,1,0,"")</f>
        <v>1792.6213658717929</v>
      </c>
      <c r="DL13" s="11" t="str">
        <f>_xll.PIAdvCalcDat("\\CEDPI\SEMPRA_MSR1:EDCINV"&amp;DJ$2&amp;""&amp;DL$3&amp;"DAYKWH.UNIT1@NET1",Overall!$A$13,Overall!$B$13,"1d","total","time-weighted",0,1,0,"")</f>
        <v>Tag not found</v>
      </c>
      <c r="DM13" s="12">
        <f>_xll.PIAdvCalcDat("\\CEDPI\SEMPRA_MSR1:EDCINV"&amp;DJ$2&amp;""&amp;DM$3&amp;"DAYKWH.UNIT1@NET1",Overall!$A$13,Overall!$B$13,"1d","total","time-weighted",0,1,0,"")</f>
        <v>1858.4307927926664</v>
      </c>
      <c r="DN13" s="1"/>
      <c r="DO13" s="10">
        <f>_xll.PIAdvCalcDat("\\CEDPI\SEMPRA_MSR1:EDCINV"&amp;DO$2&amp;""&amp;DO$3&amp;"DAYKWH.UNIT1@NET1",Overall!$A$13,Overall!$B$13,"1d","total","time-weighted",0,1,0,"")</f>
        <v>1845.1421528564479</v>
      </c>
      <c r="DP13" s="11">
        <f>_xll.PIAdvCalcDat("\\CEDPI\SEMPRA_MSR1:EDCINV"&amp;DO$2&amp;""&amp;DP$3&amp;"DAYKWH.UNIT1@NET1",Overall!$A$13,Overall!$B$13,"1d","total","time-weighted",0,1,0,"")</f>
        <v>1798.9726764227601</v>
      </c>
      <c r="DQ13" s="11">
        <f>_xll.PIAdvCalcDat("\\CEDPI\SEMPRA_MSR1:EDCINV"&amp;DO$2&amp;""&amp;DQ$3&amp;"DAYKWH.UNIT1@NET1",Overall!$A$13,Overall!$B$13,"1d","total","time-weighted",0,1,0,"")</f>
        <v>1758.7655404522802</v>
      </c>
      <c r="DR13" s="12">
        <f>_xll.PIAdvCalcDat("\\CEDPI\SEMPRA_MSR1:EDCINV"&amp;DO$2&amp;""&amp;DR$3&amp;"DAYKWH.UNIT1@NET1",Overall!$A$13,Overall!$B$13,"1d","total","time-weighted",0,1,0,"")</f>
        <v>1711.2000415103637</v>
      </c>
      <c r="DS13" s="1"/>
      <c r="DT13" s="10">
        <f>_xll.PIAdvCalcDat("\\CEDPI\SEMPRA_MSR1:EDCINV"&amp;DT$2&amp;""&amp;DT$3&amp;"DAYKWH.UNIT1@NET1",Overall!$A$13,Overall!$B$13,"1d","total","time-weighted",0,1,0,"")</f>
        <v>1734.5435062633776</v>
      </c>
      <c r="DU13" s="11">
        <f>_xll.PIAdvCalcDat("\\CEDPI\SEMPRA_MSR1:EDCINV"&amp;DT$2&amp;""&amp;DU$3&amp;"DAYKWH.UNIT1@NET1",Overall!$A$13,Overall!$B$13,"1d","total","time-weighted",0,1,0,"")</f>
        <v>1777.201663839759</v>
      </c>
      <c r="DV13" s="11">
        <f>_xll.PIAdvCalcDat("\\CEDPI\SEMPRA_MSR1:EDCINV"&amp;DT$2&amp;""&amp;DV$3&amp;"DAYKWH.UNIT1@NET1",Overall!$A$13,Overall!$B$13,"1d","total","time-weighted",0,1,0,"")</f>
        <v>1750.9583644463514</v>
      </c>
      <c r="DW13" s="12">
        <f>_xll.PIAdvCalcDat("\\CEDPI\SEMPRA_MSR1:EDCINV"&amp;DT$2&amp;""&amp;DW$3&amp;"DAYKWH.UNIT1@NET1",Overall!$A$13,Overall!$B$13,"1d","total","time-weighted",0,1,0,"")</f>
        <v>1825.1882941319914</v>
      </c>
      <c r="DX13" s="1"/>
      <c r="DY13" s="10">
        <f>_xll.PIAdvCalcDat("\\CEDPI\SEMPRA_MSR1:EDCINV"&amp;DY$2&amp;""&amp;DY$3&amp;"DAYKWH.UNIT1@NET1",Overall!$A$13,Overall!$B$13,"1d","total","time-weighted",0,1,0,"")</f>
        <v>1770.7658031767737</v>
      </c>
      <c r="DZ13" s="11">
        <f>_xll.PIAdvCalcDat("\\CEDPI\SEMPRA_MSR1:EDCINV"&amp;DY$2&amp;""&amp;DZ$3&amp;"DAYKWH.UNIT1@NET1",Overall!$A$13,Overall!$B$13,"1d","total","time-weighted",0,1,0,"")</f>
        <v>1750.6219288462394</v>
      </c>
      <c r="EA13" s="11">
        <f>_xll.PIAdvCalcDat("\\CEDPI\SEMPRA_MSR1:EDCINV"&amp;DY$2&amp;""&amp;EA$3&amp;"DAYKWH.UNIT1@NET1",Overall!$A$13,Overall!$B$13,"1d","total","time-weighted",0,1,0,"")</f>
        <v>1706.399631175623</v>
      </c>
      <c r="EB13" s="12">
        <f>_xll.PIAdvCalcDat("\\CEDPI\SEMPRA_MSR1:EDCINV"&amp;DY$2&amp;""&amp;EB$3&amp;"DAYKWH.UNIT1@NET1",Overall!$A$13,Overall!$B$13,"1d","total","time-weighted",0,1,0,"")</f>
        <v>1751.2439178847055</v>
      </c>
      <c r="EC13" s="1"/>
      <c r="ED13" s="10">
        <f>_xll.PIAdvCalcDat("\\CEDPI\SEMPRA_MSR1:EDCINV"&amp;ED$2&amp;""&amp;ED$3&amp;"DAYKWH.UNIT1@NET1",Overall!$A$13,Overall!$B$13,"1d","total","time-weighted",0,1,0,"")</f>
        <v>1891.7867721519412</v>
      </c>
      <c r="EE13" s="11">
        <f>_xll.PIAdvCalcDat("\\CEDPI\SEMPRA_MSR1:EDCINV"&amp;ED$2&amp;""&amp;EE$3&amp;"DAYKWH.UNIT1@NET1",Overall!$A$13,Overall!$B$13,"1d","total","time-weighted",0,1,0,"")</f>
        <v>1883.7669836660502</v>
      </c>
      <c r="EF13" s="11">
        <f>_xll.PIAdvCalcDat("\\CEDPI\SEMPRA_MSR1:EDCINV"&amp;ED$2&amp;""&amp;EF$3&amp;"DAYKWH.UNIT1@NET1",Overall!$A$13,Overall!$B$13,"1d","total","time-weighted",0,1,0,"")</f>
        <v>1835.4963253222052</v>
      </c>
      <c r="EG13" s="12">
        <f>_xll.PIAdvCalcDat("\\CEDPI\SEMPRA_MSR1:EDCINV"&amp;ED$2&amp;""&amp;EG$3&amp;"DAYKWH.UNIT1@NET1",Overall!$A$13,Overall!$B$13,"1d","total","time-weighted",0,1,0,"")</f>
        <v>1809.288053655908</v>
      </c>
      <c r="EH13" s="1"/>
      <c r="EI13" s="10">
        <f>_xll.PIAdvCalcDat("\\CEDPI\SEMPRA_MSR1:EDCINV"&amp;EI$2&amp;""&amp;EI$3&amp;"DAYKWH.UNIT1@NET1",Overall!$A$13,Overall!$B$13,"1d","total","time-weighted",0,1,0,"")</f>
        <v>1844.7836334067297</v>
      </c>
      <c r="EJ13" s="11">
        <f>_xll.PIAdvCalcDat("\\CEDPI\SEMPRA_MSR1:EDCINV"&amp;EI$2&amp;""&amp;EJ$3&amp;"DAYKWH.UNIT1@NET1",Overall!$A$13,Overall!$B$13,"1d","total","time-weighted",0,1,0,"")</f>
        <v>1686.4845076523413</v>
      </c>
      <c r="EK13" s="11">
        <f>_xll.PIAdvCalcDat("\\CEDPI\SEMPRA_MSR1:EDCINV"&amp;EI$2&amp;""&amp;EK$3&amp;"DAYKWH.UNIT1@NET1",Overall!$A$13,Overall!$B$13,"1d","total","time-weighted",0,1,0,"")</f>
        <v>1747.7251791076089</v>
      </c>
      <c r="EL13" s="12">
        <f>_xll.PIAdvCalcDat("\\CEDPI\SEMPRA_MSR1:EDCINV"&amp;EI$2&amp;""&amp;EL$3&amp;"DAYKWH.UNIT1@NET1",Overall!$A$13,Overall!$B$13,"1d","total","time-weighted",0,1,0,"")</f>
        <v>1800.8332321816069</v>
      </c>
      <c r="EM13" s="1"/>
      <c r="EN13" s="10">
        <f>_xll.PIAdvCalcDat("\\CEDPI\SEMPRA_MSR1:EDCINV"&amp;EN$2&amp;""&amp;EN$3&amp;"DAYKWH.UNIT1@NET1",Overall!$A$13,Overall!$B$13,"1d","total","time-weighted",0,1,0,"")</f>
        <v>1902.4308069519575</v>
      </c>
      <c r="EO13" s="11">
        <f>_xll.PIAdvCalcDat("\\CEDPI\SEMPRA_MSR1:EDCINV"&amp;EN$2&amp;""&amp;EO$3&amp;"DAYKWH.UNIT1@NET1",Overall!$A$13,Overall!$B$13,"1d","total","time-weighted",0,1,0,"")</f>
        <v>1834.5346257470489</v>
      </c>
      <c r="EP13" s="11">
        <f>_xll.PIAdvCalcDat("\\CEDPI\SEMPRA_MSR1:EDCINV"&amp;EN$2&amp;""&amp;EP$3&amp;"DAYKWH.UNIT1@NET1",Overall!$A$13,Overall!$B$13,"1d","total","time-weighted",0,1,0,"")</f>
        <v>1813.2448935156542</v>
      </c>
      <c r="EQ13" s="12">
        <f>_xll.PIAdvCalcDat("\\CEDPI\SEMPRA_MSR1:EDCINV"&amp;EN$2&amp;""&amp;EQ$3&amp;"DAYKWH.UNIT1@NET1",Overall!$A$13,Overall!$B$13,"1d","total","time-weighted",0,1,0,"")</f>
        <v>1915.656938841619</v>
      </c>
      <c r="ER13" s="1"/>
      <c r="ES13" s="10">
        <f>_xll.PIAdvCalcDat("\\CEDPI\SEMPRA_MSR1:EDCINV"&amp;ES$2&amp;""&amp;ES$3&amp;"DAYKWH.UNIT1@NET1",Overall!$A$13,Overall!$B$13,"1d","total","time-weighted",0,1,0,"")</f>
        <v>1912.6304300483457</v>
      </c>
      <c r="ET13" s="11">
        <f>_xll.PIAdvCalcDat("\\CEDPI\SEMPRA_MSR1:EDCINV"&amp;ES$2&amp;""&amp;ET$3&amp;"DAYKWH.UNIT1@NET1",Overall!$A$13,Overall!$B$13,"1d","total","time-weighted",0,1,0,"")</f>
        <v>1818.7656504164095</v>
      </c>
      <c r="EU13" s="11">
        <f>_xll.PIAdvCalcDat("\\CEDPI\SEMPRA_MSR1:EDCINV"&amp;ES$2&amp;""&amp;EU$3&amp;"DAYKWH.UNIT1@NET1",Overall!$A$13,Overall!$B$13,"1d","total","time-weighted",0,1,0,"")</f>
        <v>1824.4557429655827</v>
      </c>
      <c r="EV13" s="12">
        <f>_xll.PIAdvCalcDat("\\CEDPI\SEMPRA_MSR1:EDCINV"&amp;ES$2&amp;""&amp;EV$3&amp;"DAYKWH.UNIT1@NET1",Overall!$A$13,Overall!$B$13,"1d","total","time-weighted",0,1,0,"")</f>
        <v>1865.4408401647377</v>
      </c>
      <c r="EW13" s="1"/>
      <c r="EX13" s="10">
        <f>_xll.PIAdvCalcDat("\\CEDPI\SEMPRA_MSR1:EDCINV"&amp;EX$2&amp;""&amp;EX$3&amp;"DAYKWH.UNIT1@NET1",Overall!$A$13,Overall!$B$13,"1d","total","time-weighted",0,1,0,"")</f>
        <v>1791.0502551782686</v>
      </c>
      <c r="EY13" s="11">
        <f>_xll.PIAdvCalcDat("\\CEDPI\SEMPRA_MSR1:EDCINV"&amp;EX$2&amp;""&amp;EY$3&amp;"DAYKWH.UNIT1@NET1",Overall!$A$13,Overall!$B$13,"1d","total","time-weighted",0,1,0,"")</f>
        <v>1726.0553964358362</v>
      </c>
      <c r="EZ13" s="11">
        <f>_xll.PIAdvCalcDat("\\CEDPI\SEMPRA_MSR1:EDCINV"&amp;EX$2&amp;""&amp;EZ$3&amp;"DAYKWH.UNIT1@NET1",Overall!$A$13,Overall!$B$13,"1d","total","time-weighted",0,1,0,"")</f>
        <v>1748.7993602797364</v>
      </c>
      <c r="FA13" s="12">
        <f>_xll.PIAdvCalcDat("\\CEDPI\SEMPRA_MSR1:EDCINV"&amp;EX$2&amp;""&amp;FA$3&amp;"DAYKWH.UNIT1@NET1",Overall!$A$13,Overall!$B$13,"1d","total","time-weighted",0,1,0,"")</f>
        <v>1806.5366908772369</v>
      </c>
      <c r="FB13" s="1"/>
      <c r="FC13" s="10">
        <f>_xll.PIAdvCalcDat("\\CEDPI\SEMPRA_MSR1:EDCINV"&amp;FC$2&amp;""&amp;FC$3&amp;"DAYKWH.UNIT1@NET1",Overall!$A$13,Overall!$B$13,"1d","total","time-weighted",0,1,0,"")</f>
        <v>1894.4710235641774</v>
      </c>
      <c r="FD13" s="11">
        <f>_xll.PIAdvCalcDat("\\CEDPI\SEMPRA_MSR1:EDCINV"&amp;FC$2&amp;""&amp;FD$3&amp;"DAYKWH.UNIT1@NET1",Overall!$A$13,Overall!$B$13,"1d","total","time-weighted",0,1,0,"")</f>
        <v>1812.1597912727154</v>
      </c>
      <c r="FE13" s="11">
        <f>_xll.PIAdvCalcDat("\\CEDPI\SEMPRA_MSR1:EDCINV"&amp;FC$2&amp;""&amp;FE$3&amp;"DAYKWH.UNIT1@NET1",Overall!$A$13,Overall!$B$13,"1d","total","time-weighted",0,1,0,"")</f>
        <v>1779.5514785239284</v>
      </c>
      <c r="FF13" s="12">
        <f>_xll.PIAdvCalcDat("\\CEDPI\SEMPRA_MSR1:EDCINV"&amp;FC$2&amp;""&amp;FF$3&amp;"DAYKWH.UNIT1@NET1",Overall!$A$13,Overall!$B$13,"1d","total","time-weighted",0,1,0,"")</f>
        <v>1862.8058899465418</v>
      </c>
      <c r="FG13" s="1"/>
      <c r="FH13" s="10">
        <f>_xll.PIAdvCalcDat("\\CEDPI\SEMPRA_MSR1:EDCINV"&amp;FH$2&amp;""&amp;FH$3&amp;"DAYKWH.UNIT1@NET1",Overall!$A$13,Overall!$B$13,"1d","total","time-weighted",0,1,0,"")</f>
        <v>1841.6107358619149</v>
      </c>
      <c r="FI13" s="11">
        <f>_xll.PIAdvCalcDat("\\CEDPI\SEMPRA_MSR1:EDCINV"&amp;FH$2&amp;""&amp;FI$3&amp;"DAYKWH.UNIT1@NET1",Overall!$A$13,Overall!$B$13,"1d","total","time-weighted",0,1,0,"")</f>
        <v>1775.0692272580504</v>
      </c>
      <c r="FJ13" s="11">
        <f>_xll.PIAdvCalcDat("\\CEDPI\SEMPRA_MSR1:EDCINV"&amp;FH$2&amp;""&amp;FJ$3&amp;"DAYKWH.UNIT1@NET1",Overall!$A$13,Overall!$B$13,"1d","total","time-weighted",0,1,0,"")</f>
        <v>1791.4161171484036</v>
      </c>
      <c r="FK13" s="12">
        <f>_xll.PIAdvCalcDat("\\CEDPI\SEMPRA_MSR1:EDCINV"&amp;FH$2&amp;""&amp;FK$3&amp;"DAYKWH.UNIT1@NET1",Overall!$A$13,Overall!$B$13,"1d","total","time-weighted",0,1,0,"")</f>
        <v>1765.5941710408947</v>
      </c>
      <c r="FL13" s="1"/>
      <c r="FM13" s="10">
        <f>_xll.PIAdvCalcDat("\\CEDPI\SEMPRA_MSR1:EDCINV"&amp;FM$2&amp;""&amp;FM$3&amp;"DAYKWH.UNIT1@NET1",Overall!$A$13,Overall!$B$13,"1d","total","time-weighted",0,1,0,"")</f>
        <v>1870.9200730935734</v>
      </c>
      <c r="FN13" s="11" t="str">
        <f>_xll.PIAdvCalcDat("\\CEDPI\SEMPRA_MSR1:EDCINV"&amp;FM$2&amp;""&amp;FN$3&amp;"DAYKWH.UNIT1@NET1",Overall!$A$13,Overall!$B$13,"1d","total","time-weighted",0,1,0,"")</f>
        <v>[-11059] No Good Data For Calculation</v>
      </c>
      <c r="FO13" s="11">
        <f>_xll.PIAdvCalcDat("\\CEDPI\SEMPRA_MSR1:EDCINV"&amp;FM$2&amp;""&amp;FO$3&amp;"DAYKWH.UNIT1@NET1",Overall!$A$13,Overall!$B$13,"1d","total","time-weighted",0,1,0,"")</f>
        <v>1681.4942220091568</v>
      </c>
      <c r="FP13" s="12">
        <f>_xll.PIAdvCalcDat("\\CEDPI\SEMPRA_MSR1:EDCINV"&amp;FM$2&amp;""&amp;FP$3&amp;"DAYKWH.UNIT1@NET1",Overall!$A$13,Overall!$B$13,"1d","total","time-weighted",0,1,0,"")</f>
        <v>1609.8656220942064</v>
      </c>
      <c r="FQ13" s="1"/>
      <c r="FR13" s="10">
        <f>_xll.PIAdvCalcDat("\\CEDPI\SEMPRA_MSR1:EDCINV"&amp;FR$2&amp;""&amp;FR$3&amp;"DAYKWH.UNIT1@NET1",Overall!$A$13,Overall!$B$13,"1d","total","time-weighted",0,1,0,"")</f>
        <v>1857.384964454566</v>
      </c>
      <c r="FS13" s="11">
        <f>_xll.PIAdvCalcDat("\\CEDPI\SEMPRA_MSR1:EDCINV"&amp;FR$2&amp;""&amp;FS$3&amp;"DAYKWH.UNIT1@NET1",Overall!$A$13,Overall!$B$13,"1d","total","time-weighted",0,1,0,"")</f>
        <v>1812.4666396566397</v>
      </c>
      <c r="FT13" s="11">
        <f>_xll.PIAdvCalcDat("\\CEDPI\SEMPRA_MSR1:EDCINV"&amp;FR$2&amp;""&amp;FT$3&amp;"DAYKWH.UNIT1@NET1",Overall!$A$13,Overall!$B$13,"1d","total","time-weighted",0,1,0,"")</f>
        <v>1821.8544968497119</v>
      </c>
      <c r="FU13" s="12">
        <f>_xll.PIAdvCalcDat("\\CEDPI\SEMPRA_MSR1:EDCINV"&amp;FR$2&amp;""&amp;FU$3&amp;"DAYKWH.UNIT1@NET1",Overall!$A$13,Overall!$B$13,"1d","total","time-weighted",0,1,0,"")</f>
        <v>1904.5884028814978</v>
      </c>
      <c r="FV13" s="1"/>
      <c r="FW13" s="10">
        <f>_xll.PIAdvCalcDat("\\CEDPI\SEMPRA_MSR1:EDCINV"&amp;FW$2&amp;""&amp;FW$3&amp;"DAYKWH.UNIT1@NET1",Overall!$A$13,Overall!$B$13,"1d","total","time-weighted",0,1,0,"")</f>
        <v>1848.6106331748306</v>
      </c>
      <c r="FX13" s="11">
        <f>_xll.PIAdvCalcDat("\\CEDPI\SEMPRA_MSR1:EDCINV"&amp;FW$2&amp;""&amp;FX$3&amp;"DAYKWH.UNIT1@NET1",Overall!$A$13,Overall!$B$13,"1d","total","time-weighted",0,1,0,"")</f>
        <v>1787.0016119925865</v>
      </c>
      <c r="FY13" s="11">
        <f>_xll.PIAdvCalcDat("\\CEDPI\SEMPRA_MSR1:EDCINV"&amp;FW$2&amp;""&amp;FY$3&amp;"DAYKWH.UNIT1@NET1",Overall!$A$13,Overall!$B$13,"1d","total","time-weighted",0,1,0,"")</f>
        <v>1705.2152671836152</v>
      </c>
      <c r="FZ13" s="12">
        <f>_xll.PIAdvCalcDat("\\CEDPI\SEMPRA_MSR1:EDCINV"&amp;FW$2&amp;""&amp;FZ$3&amp;"DAYKWH.UNIT1@NET1",Overall!$A$13,Overall!$B$13,"1d","total","time-weighted",0,1,0,"")</f>
        <v>1647.1256038733093</v>
      </c>
      <c r="GA13" s="1"/>
      <c r="GB13" s="10">
        <f>_xll.PIAdvCalcDat("\\CEDPI\SEMPRA_MSR1:EDCINV"&amp;GB$2&amp;""&amp;GB$3&amp;"DAYKWH.UNIT1@NET1",Overall!$A$13,Overall!$B$13,"1d","total","time-weighted",0,1,0,"")</f>
        <v>1854.9532141339457</v>
      </c>
      <c r="GC13" s="11">
        <f>_xll.PIAdvCalcDat("\\CEDPI\SEMPRA_MSR1:EDCINV"&amp;GB$2&amp;""&amp;GC$3&amp;"DAYKWH.UNIT1@NET1",Overall!$A$13,Overall!$B$13,"1d","total","time-weighted",0,1,0,"")</f>
        <v>1736.5152390177775</v>
      </c>
      <c r="GD13" s="11">
        <f>_xll.PIAdvCalcDat("\\CEDPI\SEMPRA_MSR1:EDCINV"&amp;GB$2&amp;""&amp;GD$3&amp;"DAYKWH.UNIT1@NET1",Overall!$A$13,Overall!$B$13,"1d","total","time-weighted",0,1,0,"")</f>
        <v>1837.0847779472383</v>
      </c>
      <c r="GE13" s="12">
        <f>_xll.PIAdvCalcDat("\\CEDPI\SEMPRA_MSR1:EDCINV"&amp;GB$2&amp;""&amp;GE$3&amp;"DAYKWH.UNIT1@NET1",Overall!$A$13,Overall!$B$13,"1d","total","time-weighted",0,1,0,"")</f>
        <v>1819.2454265213451</v>
      </c>
      <c r="GF13" s="1"/>
      <c r="GG13" s="10">
        <f>_xll.PIAdvCalcDat("\\CEDPI\SEMPRA_MSR1:EDCINV"&amp;GG$2&amp;""&amp;GG$3&amp;"DAYKWH.UNIT1@NET1",Overall!$A$13,Overall!$B$13,"1d","total","time-weighted",0,1,0,"")</f>
        <v>1768.1272700503173</v>
      </c>
      <c r="GH13" s="11">
        <f>_xll.PIAdvCalcDat("\\CEDPI\SEMPRA_MSR1:EDCINV"&amp;GG$2&amp;""&amp;GH$3&amp;"DAYKWH.UNIT1@NET1",Overall!$A$13,Overall!$B$13,"1d","total","time-weighted",0,1,0,"")</f>
        <v>1825.4769597784064</v>
      </c>
      <c r="GI13" s="11">
        <f>_xll.PIAdvCalcDat("\\CEDPI\SEMPRA_MSR1:EDCINV"&amp;GG$2&amp;""&amp;GI$3&amp;"DAYKWH.UNIT1@NET1",Overall!$A$13,Overall!$B$13,"1d","total","time-weighted",0,1,0,"")</f>
        <v>1633.3310698823293</v>
      </c>
      <c r="GJ13" s="12">
        <f>_xll.PIAdvCalcDat("\\CEDPI\SEMPRA_MSR1:EDCINV"&amp;GG$2&amp;""&amp;GJ$3&amp;"DAYKWH.UNIT1@NET1",Overall!$A$13,Overall!$B$13,"1d","total","time-weighted",0,1,0,"")</f>
        <v>1542.4100000405977</v>
      </c>
      <c r="GK13" s="1"/>
      <c r="GL13" s="10">
        <f>_xll.PIAdvCalcDat("\\CEDPI\SEMPRA_MSR1:EDCINV"&amp;GL$2&amp;""&amp;GL$3&amp;"DAYKWH.UNIT1@NET1",Overall!$A$13,Overall!$B$13,"1d","total","time-weighted",0,1,0,"")</f>
        <v>1790.4068054028189</v>
      </c>
      <c r="GM13" s="11">
        <f>_xll.PIAdvCalcDat("\\CEDPI\SEMPRA_MSR1:EDCINV"&amp;GL$2&amp;""&amp;GM$3&amp;"DAYKWH.UNIT1@NET1",Overall!$A$13,Overall!$B$13,"1d","total","time-weighted",0,1,0,"")</f>
        <v>1708.5330424509898</v>
      </c>
      <c r="GN13" s="11">
        <f>_xll.PIAdvCalcDat("\\CEDPI\SEMPRA_MSR1:EDCINV"&amp;GL$2&amp;""&amp;GN$3&amp;"DAYKWH.UNIT1@NET1",Overall!$A$13,Overall!$B$13,"1d","total","time-weighted",0,1,0,"")</f>
        <v>1775.7096974458163</v>
      </c>
      <c r="GO13" s="12">
        <f>_xll.PIAdvCalcDat("\\CEDPI\SEMPRA_MSR1:EDCINV"&amp;GL$2&amp;""&amp;GO$3&amp;"DAYKWH.UNIT1@NET1",Overall!$A$13,Overall!$B$13,"1d","total","time-weighted",0,1,0,"")</f>
        <v>1794.9358055639425</v>
      </c>
      <c r="GP13" s="1"/>
      <c r="GQ13" s="10">
        <f>_xll.PIAdvCalcDat("\\CEDPI\SEMPRA_MSR1:EDCINV"&amp;GQ$2&amp;""&amp;GQ$3&amp;"DAYKWH.UNIT1@NET1",Overall!$A$13,Overall!$B$13,"1d","total","time-weighted",0,1,0,"")</f>
        <v>1813.067031699527</v>
      </c>
      <c r="GR13" s="11">
        <f>_xll.PIAdvCalcDat("\\CEDPI\SEMPRA_MSR1:EDCINV"&amp;GQ$2&amp;""&amp;GR$3&amp;"DAYKWH.UNIT1@NET1",Overall!$A$13,Overall!$B$13,"1d","total","time-weighted",0,1,0,"")</f>
        <v>1784.3402519808217</v>
      </c>
      <c r="GS13" s="11">
        <f>_xll.PIAdvCalcDat("\\CEDPI\SEMPRA_MSR1:EDCINV"&amp;GQ$2&amp;""&amp;GS$3&amp;"DAYKWH.UNIT1@NET1",Overall!$A$13,Overall!$B$13,"1d","total","time-weighted",0,1,0,"")</f>
        <v>1589.1524870638166</v>
      </c>
      <c r="GT13" s="12">
        <f>_xll.PIAdvCalcDat("\\CEDPI\SEMPRA_MSR1:EDCINV"&amp;GQ$2&amp;""&amp;GT$3&amp;"DAYKWH.UNIT1@NET1",Overall!$A$13,Overall!$B$13,"1d","total","time-weighted",0,1,0,"")</f>
        <v>1576.311663481298</v>
      </c>
      <c r="GU13" s="1"/>
      <c r="GV13" s="10">
        <f>_xll.PIAdvCalcDat("\\CEDPI\SEMPRA_MSR1:EDCINV"&amp;GV$2&amp;""&amp;GV$3&amp;"DAYKWH.UNIT1@NET1",Overall!$A$13,Overall!$B$13,"1d","total","time-weighted",0,1,0,"")</f>
        <v>1792.7273878491167</v>
      </c>
      <c r="GW13" s="11">
        <f>_xll.PIAdvCalcDat("\\CEDPI\SEMPRA_MSR1:EDCINV"&amp;GV$2&amp;""&amp;GW$3&amp;"DAYKWH.UNIT1@NET1",Overall!$A$13,Overall!$B$13,"1d","total","time-weighted",0,1,0,"")</f>
        <v>1795.1898736221351</v>
      </c>
      <c r="GX13" s="11">
        <f>_xll.PIAdvCalcDat("\\CEDPI\SEMPRA_MSR1:EDCINV"&amp;GV$2&amp;""&amp;GX$3&amp;"DAYKWH.UNIT1@NET1",Overall!$A$13,Overall!$B$13,"1d","total","time-weighted",0,1,0,"")</f>
        <v>1722.9123347423442</v>
      </c>
      <c r="GY13" s="12">
        <f>_xll.PIAdvCalcDat("\\CEDPI\SEMPRA_MSR1:EDCINV"&amp;GV$2&amp;""&amp;GY$3&amp;"DAYKWH.UNIT1@NET1",Overall!$A$13,Overall!$B$13,"1d","total","time-weighted",0,1,0,"")</f>
        <v>1740.6798162075502</v>
      </c>
      <c r="GZ13" s="1"/>
      <c r="HA13" s="10">
        <f>_xll.PIAdvCalcDat("\\CEDPI\SEMPRA_MSR1:EDCINV"&amp;HA$2&amp;""&amp;HA$3&amp;"DAYKWH.UNIT1@NET1",Overall!$A$13,Overall!$B$13,"1d","total","time-weighted",0,1,0,"")</f>
        <v>1817.9303776914751</v>
      </c>
      <c r="HB13" s="11">
        <f>_xll.PIAdvCalcDat("\\CEDPI\SEMPRA_MSR1:EDCINV"&amp;HA$2&amp;""&amp;HB$3&amp;"DAYKWH.UNIT1@NET1",Overall!$A$13,Overall!$B$13,"1d","total","time-weighted",0,1,0,"")</f>
        <v>1760.6344281082456</v>
      </c>
      <c r="HC13" s="11">
        <f>_xll.PIAdvCalcDat("\\CEDPI\SEMPRA_MSR1:EDCINV"&amp;HA$2&amp;""&amp;HC$3&amp;"DAYKWH.UNIT1@NET1",Overall!$A$13,Overall!$B$13,"1d","total","time-weighted",0,1,0,"")</f>
        <v>1723.7772793697231</v>
      </c>
      <c r="HD13" s="12">
        <f>_xll.PIAdvCalcDat("\\CEDPI\SEMPRA_MSR1:EDCINV"&amp;HA$2&amp;""&amp;HD$3&amp;"DAYKWH.UNIT1@NET1",Overall!$A$13,Overall!$B$13,"1d","total","time-weighted",0,1,0,"")</f>
        <v>1551.5668038572539</v>
      </c>
      <c r="HE13" s="1"/>
      <c r="HF13" s="10">
        <f>_xll.PIAdvCalcDat("\\CEDPI\SEMPRA_MSR1:EDCINV"&amp;HF$2&amp;""&amp;HF$3&amp;"DAYKWH.UNIT1@NET1",Overall!$A$13,Overall!$B$13,"1d","total","time-weighted",0,1,0,"")</f>
        <v>1741.6837430753255</v>
      </c>
      <c r="HG13" s="11">
        <f>_xll.PIAdvCalcDat("\\CEDPI\SEMPRA_MSR1:EDCINV"&amp;HF$2&amp;""&amp;HG$3&amp;"DAYKWH.UNIT1@NET1",Overall!$A$13,Overall!$B$13,"1d","total","time-weighted",0,1,0,"")</f>
        <v>1732.5558038821723</v>
      </c>
      <c r="HH13" s="11">
        <f>_xll.PIAdvCalcDat("\\CEDPI\SEMPRA_MSR1:EDCINV"&amp;HF$2&amp;""&amp;HH$3&amp;"DAYKWH.UNIT1@NET1",Overall!$A$13,Overall!$B$13,"1d","total","time-weighted",0,1,0,"")</f>
        <v>1693.6179154144854</v>
      </c>
      <c r="HI13" s="12">
        <f>_xll.PIAdvCalcDat("\\CEDPI\SEMPRA_MSR1:EDCINV"&amp;HF$2&amp;""&amp;HI$3&amp;"DAYKWH.UNIT1@NET1",Overall!$A$13,Overall!$B$13,"1d","total","time-weighted",0,1,0,"")</f>
        <v>1817.0525523344961</v>
      </c>
      <c r="HJ13" s="1"/>
      <c r="HK13" s="10">
        <f>_xll.PIAdvCalcDat("\\CEDPI\SEMPRA_MSR1:EDCINV"&amp;HK$2&amp;""&amp;HK$3&amp;"DAYKWH.UNIT1@NET1",Overall!$A$13,Overall!$B$13,"1d","total","time-weighted",0,1,0,"")</f>
        <v>1786.4913630932231</v>
      </c>
      <c r="HL13" s="11">
        <f>_xll.PIAdvCalcDat("\\CEDPI\SEMPRA_MSR1:EDCINV"&amp;HK$2&amp;""&amp;HL$3&amp;"DAYKWH.UNIT1@NET1",Overall!$A$13,Overall!$B$13,"1d","total","time-weighted",0,1,0,"")</f>
        <v>1764.8804739130965</v>
      </c>
      <c r="HM13" s="11">
        <f>_xll.PIAdvCalcDat("\\CEDPI\SEMPRA_MSR1:EDCINV"&amp;HK$2&amp;""&amp;HM$3&amp;"DAYKWH.UNIT1@NET1",Overall!$A$13,Overall!$B$13,"1d","total","time-weighted",0,1,0,"")</f>
        <v>1710.5884562305444</v>
      </c>
      <c r="HN13" s="12">
        <f>_xll.PIAdvCalcDat("\\CEDPI\SEMPRA_MSR1:EDCINV"&amp;HK$2&amp;""&amp;HN$3&amp;"DAYKWH.UNIT1@NET1",Overall!$A$13,Overall!$B$13,"1d","total","time-weighted",0,1,0,"")</f>
        <v>1557.4978997790286</v>
      </c>
      <c r="HO13" s="1"/>
      <c r="HP13" s="10">
        <f>_xll.PIAdvCalcDat("\\CEDPI\SEMPRA_MSR1:EDCINV"&amp;HP$2&amp;""&amp;HP$3&amp;"DAYKWH.UNIT1@NET1",Overall!$A$13,Overall!$B$13,"1d","total","time-weighted",0,1,0,"")</f>
        <v>1794.8342332223576</v>
      </c>
      <c r="HQ13" s="11">
        <f>_xll.PIAdvCalcDat("\\CEDPI\SEMPRA_MSR1:EDCINV"&amp;HP$2&amp;""&amp;HQ$3&amp;"DAYKWH.UNIT1@NET1",Overall!$A$13,Overall!$B$13,"1d","total","time-weighted",0,1,0,"")</f>
        <v>1775.5851082695037</v>
      </c>
      <c r="HR13" s="11">
        <f>_xll.PIAdvCalcDat("\\CEDPI\SEMPRA_MSR1:EDCINV"&amp;HP$2&amp;""&amp;HR$3&amp;"DAYKWH.UNIT1@NET1",Overall!$A$13,Overall!$B$13,"1d","total","time-weighted",0,1,0,"")</f>
        <v>1756.3920696294622</v>
      </c>
      <c r="HS13" s="12">
        <f>_xll.PIAdvCalcDat("\\CEDPI\SEMPRA_MSR1:EDCINV"&amp;HP$2&amp;""&amp;HS$3&amp;"DAYKWH.UNIT1@NET1",Overall!$A$13,Overall!$B$13,"1d","total","time-weighted",0,1,0,"")</f>
        <v>1823.4200699950554</v>
      </c>
      <c r="HT13" s="1"/>
      <c r="HU13" s="10">
        <f>_xll.PIAdvCalcDat("\\CEDPI\SEMPRA_MSR1:EDCINV"&amp;HU$2&amp;""&amp;HU$3&amp;"DAYKWH.UNIT1@NET1",Overall!$A$13,Overall!$B$13,"1d","total","time-weighted",0,1,0,"")</f>
        <v>1804.0899726657317</v>
      </c>
      <c r="HV13" s="11">
        <f>_xll.PIAdvCalcDat("\\CEDPI\SEMPRA_MSR1:EDCINV"&amp;HU$2&amp;""&amp;HV$3&amp;"DAYKWH.UNIT1@NET1",Overall!$A$13,Overall!$B$13,"1d","total","time-weighted",0,1,0,"")</f>
        <v>1711.6065482443382</v>
      </c>
      <c r="HW13" s="11">
        <f>_xll.PIAdvCalcDat("\\CEDPI\SEMPRA_MSR1:EDCINV"&amp;HU$2&amp;""&amp;HW$3&amp;"DAYKWH.UNIT1@NET1",Overall!$A$13,Overall!$B$13,"1d","total","time-weighted",0,1,0,"")</f>
        <v>1563.5429409243802</v>
      </c>
      <c r="HX13" s="12">
        <f>_xll.PIAdvCalcDat("\\CEDPI\SEMPRA_MSR1:EDCINV"&amp;HU$2&amp;""&amp;HX$3&amp;"DAYKWH.UNIT1@NET1",Overall!$A$13,Overall!$B$13,"1d","total","time-weighted",0,1,0,"")</f>
        <v>1560.3891293269389</v>
      </c>
      <c r="HY13" s="1"/>
      <c r="HZ13" s="10">
        <f>_xll.PIAdvCalcDat("\\CEDPI\SEMPRA_MSR1:EDCINV"&amp;HZ$2&amp;""&amp;HZ$3&amp;"DAYKWH.UNIT1@NET1",Overall!$A$13,Overall!$B$13,"1d","total","time-weighted",0,1,0,"")</f>
        <v>1791.3439478373532</v>
      </c>
      <c r="IA13" s="11">
        <f>_xll.PIAdvCalcDat("\\CEDPI\SEMPRA_MSR1:EDCINV"&amp;HZ$2&amp;""&amp;IA$3&amp;"DAYKWH.UNIT1@NET1",Overall!$A$13,Overall!$B$13,"1d","total","time-weighted",0,1,0,"")</f>
        <v>1727.4789244722051</v>
      </c>
      <c r="IB13" s="11">
        <f>_xll.PIAdvCalcDat("\\CEDPI\SEMPRA_MSR1:EDCINV"&amp;HZ$2&amp;""&amp;IB$3&amp;"DAYKWH.UNIT1@NET1",Overall!$A$13,Overall!$B$13,"1d","total","time-weighted",0,1,0,"")</f>
        <v>1732.3206884457595</v>
      </c>
      <c r="IC13" s="12">
        <f>_xll.PIAdvCalcDat("\\CEDPI\SEMPRA_MSR1:EDCINV"&amp;HZ$2&amp;""&amp;IC$3&amp;"DAYKWH.UNIT1@NET1",Overall!$A$13,Overall!$B$13,"1d","total","time-weighted",0,1,0,"")</f>
        <v>1811.8157069842803</v>
      </c>
      <c r="ID13" s="1"/>
      <c r="IE13" s="10">
        <f>_xll.PIAdvCalcDat("\\CEDPI\SEMPRA_MSR1:EDCINV"&amp;IE$2&amp;""&amp;IE$3&amp;"DAYKWH.UNIT1@NET1",Overall!$A$13,Overall!$B$13,"1d","total","time-weighted",0,1,0,"")</f>
        <v>1789.5100080790473</v>
      </c>
      <c r="IF13" s="11">
        <f>_xll.PIAdvCalcDat("\\CEDPI\SEMPRA_MSR1:EDCINV"&amp;IE$2&amp;""&amp;IF$3&amp;"DAYKWH.UNIT1@NET1",Overall!$A$13,Overall!$B$13,"1d","total","time-weighted",0,1,0,"")</f>
        <v>1777.4222854482716</v>
      </c>
      <c r="IG13" s="11">
        <f>_xll.PIAdvCalcDat("\\CEDPI\SEMPRA_MSR1:EDCINV"&amp;IE$2&amp;""&amp;IG$3&amp;"DAYKWH.UNIT1@NET1",Overall!$A$13,Overall!$B$13,"1d","total","time-weighted",0,1,0,"")</f>
        <v>1613.1567184586929</v>
      </c>
      <c r="IH13" s="12">
        <f>_xll.PIAdvCalcDat("\\CEDPI\SEMPRA_MSR1:EDCINV"&amp;IE$2&amp;""&amp;IH$3&amp;"DAYKWH.UNIT1@NET1",Overall!$A$13,Overall!$B$13,"1d","total","time-weighted",0,1,0,"")</f>
        <v>1532.1472162289676</v>
      </c>
      <c r="II13" s="1"/>
      <c r="IJ13" s="10">
        <f>_xll.PIAdvCalcDat("\\CEDPI\SEMPRA_MSR1:EDCINV"&amp;IJ$2&amp;""&amp;IJ$3&amp;"DAYKWH.UNIT1@NET1",Overall!$A$13,Overall!$B$13,"1d","total","time-weighted",0,1,0,"")</f>
        <v>1812.4622522225252</v>
      </c>
      <c r="IK13" s="11">
        <f>_xll.PIAdvCalcDat("\\CEDPI\SEMPRA_MSR1:EDCINV"&amp;IJ$2&amp;""&amp;IK$3&amp;"DAYKWH.UNIT1@NET1",Overall!$A$13,Overall!$B$13,"1d","total","time-weighted",0,1,0,"")</f>
        <v>1666.1563929684312</v>
      </c>
      <c r="IL13" s="11">
        <f>_xll.PIAdvCalcDat("\\CEDPI\SEMPRA_MSR1:EDCINV"&amp;IJ$2&amp;""&amp;IL$3&amp;"DAYKWH.UNIT1@NET1",Overall!$A$13,Overall!$B$13,"1d","total","time-weighted",0,1,0,"")</f>
        <v>1709.7923249730343</v>
      </c>
      <c r="IM13" s="12">
        <f>_xll.PIAdvCalcDat("\\CEDPI\SEMPRA_MSR1:EDCINV"&amp;IJ$2&amp;""&amp;IM$3&amp;"DAYKWH.UNIT1@NET1",Overall!$A$13,Overall!$B$13,"1d","total","time-weighted",0,1,0,"")</f>
        <v>1797.604794436204</v>
      </c>
      <c r="IN13" s="1"/>
      <c r="IO13" s="10">
        <f>_xll.PIAdvCalcDat("\\CEDPI\SEMPRA_MSR1:EDCINV"&amp;IO$2&amp;""&amp;IO$3&amp;"DAYKWH.UNIT1@NET1",Overall!$A$13,Overall!$B$13,"1d","total","time-weighted",0,1,0,"")</f>
        <v>1727.5416604278544</v>
      </c>
      <c r="IP13" s="11">
        <f>_xll.PIAdvCalcDat("\\CEDPI\SEMPRA_MSR1:EDCINV"&amp;IO$2&amp;""&amp;IP$3&amp;"DAYKWH.UNIT1@NET1",Overall!$A$13,Overall!$B$13,"1d","total","time-weighted",0,1,0,"")</f>
        <v>1711.3032504847702</v>
      </c>
      <c r="IQ13" s="11">
        <f>_xll.PIAdvCalcDat("\\CEDPI\SEMPRA_MSR1:EDCINV"&amp;IO$2&amp;""&amp;IQ$3&amp;"DAYKWH.UNIT1@NET1",Overall!$A$13,Overall!$B$13,"1d","total","time-weighted",0,1,0,"")</f>
        <v>1636.9942689390778</v>
      </c>
      <c r="IR13" s="12">
        <f>_xll.PIAdvCalcDat("\\CEDPI\SEMPRA_MSR1:EDCINV"&amp;IO$2&amp;""&amp;IR$3&amp;"DAYKWH.UNIT1@NET1",Overall!$A$13,Overall!$B$13,"1d","total","time-weighted",0,1,0,"")</f>
        <v>1578.0122402486743</v>
      </c>
      <c r="IS13" s="1"/>
      <c r="IT13" s="10">
        <f>_xll.PIAdvCalcDat("\\CEDPI\SEMPRA_MSR1:EDCINV"&amp;IT$2&amp;""&amp;IT$3&amp;"DAYKWH.UNIT1@NET1",Overall!$A$13,Overall!$B$13,"1d","total","time-weighted",0,1,0,"")</f>
        <v>1822.1859365918974</v>
      </c>
      <c r="IU13" s="11">
        <f>_xll.PIAdvCalcDat("\\CEDPI\SEMPRA_MSR1:EDCINV"&amp;IT$2&amp;""&amp;IU$3&amp;"DAYKWH.UNIT1@NET1",Overall!$A$13,Overall!$B$13,"1d","total","time-weighted",0,1,0,"")</f>
        <v>1779.0292580025277</v>
      </c>
      <c r="IV13" s="11">
        <f>_xll.PIAdvCalcDat("\\CEDPI\SEMPRA_MSR1:EDCINV"&amp;IT$2&amp;""&amp;IV$3&amp;"DAYKWH.UNIT1@NET1",Overall!$A$13,Overall!$B$13,"1d","total","time-weighted",0,1,0,"")</f>
        <v>1768.3936986426368</v>
      </c>
      <c r="IW13" s="12">
        <f>_xll.PIAdvCalcDat("\\CEDPI\SEMPRA_MSR1:EDCINV"&amp;IT$2&amp;""&amp;IW$3&amp;"DAYKWH.UNIT1@NET1",Overall!$A$13,Overall!$B$13,"1d","total","time-weighted",0,1,0,"")</f>
        <v>1730.0326251584643</v>
      </c>
      <c r="IX13" s="1"/>
      <c r="IY13" s="10">
        <f>_xll.PIAdvCalcDat("\\CEDPI\SEMPRA_MSR1:EDCINV"&amp;IY$2&amp;""&amp;IY$3&amp;"DAYKWH.UNIT1@NET1",Overall!$A$13,Overall!$B$13,"1d","total","time-weighted",0,1,0,"")</f>
        <v>1741.3255984616944</v>
      </c>
      <c r="IZ13" s="11">
        <f>_xll.PIAdvCalcDat("\\CEDPI\SEMPRA_MSR1:EDCINV"&amp;IY$2&amp;""&amp;IZ$3&amp;"DAYKWH.UNIT1@NET1",Overall!$A$13,Overall!$B$13,"1d","total","time-weighted",0,1,0,"")</f>
        <v>1707.009846059336</v>
      </c>
      <c r="JA13" s="11">
        <f>_xll.PIAdvCalcDat("\\CEDPI\SEMPRA_MSR1:EDCINV"&amp;IY$2&amp;""&amp;JA$3&amp;"DAYKWH.UNIT1@NET1",Overall!$A$13,Overall!$B$13,"1d","total","time-weighted",0,1,0,"")</f>
        <v>1687.7636325644653</v>
      </c>
      <c r="JB13" s="12">
        <f>_xll.PIAdvCalcDat("\\CEDPI\SEMPRA_MSR1:EDCINV"&amp;IY$2&amp;""&amp;JB$3&amp;"DAYKWH.UNIT1@NET1",Overall!$A$13,Overall!$B$13,"1d","total","time-weighted",0,1,0,"")</f>
        <v>1494.1608985888474</v>
      </c>
      <c r="JC13" s="1"/>
      <c r="JD13" s="10">
        <f>_xll.PIAdvCalcDat("\\CEDPI\SEMPRA_MSR1:EDCINV"&amp;JD$2&amp;""&amp;JD$3&amp;"DAYKWH.UNIT1@NET1",Overall!$A$13,Overall!$B$13,"1d","total","time-weighted",0,1,0,"")</f>
        <v>1739.1546940091955</v>
      </c>
      <c r="JE13" s="11">
        <f>_xll.PIAdvCalcDat("\\CEDPI\SEMPRA_MSR1:EDCINV"&amp;JD$2&amp;""&amp;JE$3&amp;"DAYKWH.UNIT1@NET1",Overall!$A$13,Overall!$B$13,"1d","total","time-weighted",0,1,0,"")</f>
        <v>1722.2393080953702</v>
      </c>
      <c r="JF13" s="11">
        <f>_xll.PIAdvCalcDat("\\CEDPI\SEMPRA_MSR1:EDCINV"&amp;JD$2&amp;""&amp;JF$3&amp;"DAYKWH.UNIT1@NET1",Overall!$A$13,Overall!$B$13,"1d","total","time-weighted",0,1,0,"")</f>
        <v>1643.0438794831484</v>
      </c>
      <c r="JG13" s="12">
        <f>_xll.PIAdvCalcDat("\\CEDPI\SEMPRA_MSR1:EDCINV"&amp;JD$2&amp;""&amp;JG$3&amp;"DAYKWH.UNIT1@NET1",Overall!$A$13,Overall!$B$13,"1d","total","time-weighted",0,1,0,"")</f>
        <v>1725.5792133273912</v>
      </c>
      <c r="JH13" s="1"/>
      <c r="JI13" s="10">
        <f>_xll.PIAdvCalcDat("\\CEDPI\SEMPRA_MSR1:EDCINV"&amp;JI$2&amp;""&amp;JI$3&amp;"DAYKWH.UNIT1@NET1",Overall!$A$13,Overall!$B$13,"1d","total","time-weighted",0,1,0,"")</f>
        <v>1697.426912447341</v>
      </c>
      <c r="JJ13" s="11">
        <f>_xll.PIAdvCalcDat("\\CEDPI\SEMPRA_MSR1:EDCINV"&amp;JI$2&amp;""&amp;JJ$3&amp;"DAYKWH.UNIT1@NET1",Overall!$A$13,Overall!$B$13,"1d","total","time-weighted",0,1,0,"")</f>
        <v>1682.206316903066</v>
      </c>
      <c r="JK13" s="11">
        <f>_xll.PIAdvCalcDat("\\CEDPI\SEMPRA_MSR1:EDCINV"&amp;JI$2&amp;""&amp;JK$3&amp;"DAYKWH.UNIT1@NET1",Overall!$A$13,Overall!$B$13,"1d","total","time-weighted",0,1,0,"")</f>
        <v>1537.545694865931</v>
      </c>
      <c r="JL13" s="12">
        <f>_xll.PIAdvCalcDat("\\CEDPI\SEMPRA_MSR1:EDCINV"&amp;JI$2&amp;""&amp;JL$3&amp;"DAYKWH.UNIT1@NET1",Overall!$A$13,Overall!$B$13,"1d","total","time-weighted",0,1,0,"")</f>
        <v>1532.0637281781521</v>
      </c>
      <c r="JM13" s="1"/>
      <c r="JN13" s="10">
        <f>_xll.PIAdvCalcDat("\\CEDPI\SEMPRA_MSR1:EDCINV"&amp;JN$2&amp;""&amp;JN$3&amp;"DAYKWH.UNIT1@NET1",Overall!$A$13,Overall!$B$13,"1d","total","time-weighted",0,1,0,"")</f>
        <v>1811.4831026693296</v>
      </c>
      <c r="JO13" s="11">
        <f>_xll.PIAdvCalcDat("\\CEDPI\SEMPRA_MSR1:EDCINV"&amp;JN$2&amp;""&amp;JO$3&amp;"DAYKWH.UNIT1@NET1",Overall!$A$13,Overall!$B$13,"1d","total","time-weighted",0,1,0,"")</f>
        <v>1676.277256921049</v>
      </c>
      <c r="JP13" s="11">
        <f>_xll.PIAdvCalcDat("\\CEDPI\SEMPRA_MSR1:EDCINV"&amp;JN$2&amp;""&amp;JP$3&amp;"DAYKWH.UNIT1@NET1",Overall!$A$13,Overall!$B$13,"1d","total","time-weighted",0,1,0,"")</f>
        <v>1765.0535508815183</v>
      </c>
      <c r="JQ13" s="12">
        <f>_xll.PIAdvCalcDat("\\CEDPI\SEMPRA_MSR1:EDCINV"&amp;JN$2&amp;""&amp;JQ$3&amp;"DAYKWH.UNIT1@NET1",Overall!$A$13,Overall!$B$13,"1d","total","time-weighted",0,1,0,"")</f>
        <v>1751.0694274632767</v>
      </c>
      <c r="JR13" s="1"/>
      <c r="JS13" s="10">
        <f>_xll.PIAdvCalcDat("\\CEDPI\SEMPRA_MSR1:EDCINV"&amp;JS$2&amp;""&amp;JS$3&amp;"DAYKWH.UNIT1@NET1",Overall!$A$13,Overall!$B$13,"1d","total","time-weighted",0,1,0,"")</f>
        <v>1740.7335940195326</v>
      </c>
      <c r="JT13" s="11">
        <f>_xll.PIAdvCalcDat("\\CEDPI\SEMPRA_MSR1:EDCINV"&amp;JS$2&amp;""&amp;JT$3&amp;"DAYKWH.UNIT1@NET1",Overall!$A$13,Overall!$B$13,"1d","total","time-weighted",0,1,0,"")</f>
        <v>1697.4597568874169</v>
      </c>
      <c r="JU13" s="11">
        <f>_xll.PIAdvCalcDat("\\CEDPI\SEMPRA_MSR1:EDCINV"&amp;JS$2&amp;""&amp;JU$3&amp;"DAYKWH.UNIT1@NET1",Overall!$A$13,Overall!$B$13,"1d","total","time-weighted",0,1,0,"")</f>
        <v>1526.0359088419063</v>
      </c>
      <c r="JV13" s="12">
        <f>_xll.PIAdvCalcDat("\\CEDPI\SEMPRA_MSR1:EDCINV"&amp;JS$2&amp;""&amp;JV$3&amp;"DAYKWH.UNIT1@NET1",Overall!$A$13,Overall!$B$13,"1d","total","time-weighted",0,1,0,"")</f>
        <v>1496.3306383653685</v>
      </c>
      <c r="JW13" s="1"/>
      <c r="JX13" s="10">
        <f>_xll.PIAdvCalcDat("\\CEDPI\SEMPRA_MSR1:EDCINV"&amp;JX$2&amp;""&amp;JX$3&amp;"DAYKWH.UNIT1@NET1",Overall!$A$13,Overall!$B$13,"1d","total","time-weighted",0,1,0,"")</f>
        <v>1690.4526113056857</v>
      </c>
      <c r="JY13" s="11">
        <f>_xll.PIAdvCalcDat("\\CEDPI\SEMPRA_MSR1:EDCINV"&amp;JX$2&amp;""&amp;JY$3&amp;"DAYKWH.UNIT1@NET1",Overall!$A$13,Overall!$B$13,"1d","total","time-weighted",0,1,0,"")</f>
        <v>1685.5609336284672</v>
      </c>
      <c r="JZ13" s="11">
        <f>_xll.PIAdvCalcDat("\\CEDPI\SEMPRA_MSR1:EDCINV"&amp;JX$2&amp;""&amp;JZ$3&amp;"DAYKWH.UNIT1@NET1",Overall!$A$13,Overall!$B$13,"1d","total","time-weighted",0,1,0,"")</f>
        <v>1674.852443654037</v>
      </c>
      <c r="KA13" s="12">
        <f>_xll.PIAdvCalcDat("\\CEDPI\SEMPRA_MSR1:EDCINV"&amp;JX$2&amp;""&amp;KA$3&amp;"DAYKWH.UNIT1@NET1",Overall!$A$13,Overall!$B$13,"1d","total","time-weighted",0,1,0,"")</f>
        <v>1733.0340628078752</v>
      </c>
      <c r="KB13" s="1"/>
      <c r="KC13" s="10">
        <f>_xll.PIAdvCalcDat("\\CEDPI\SEMPRA_MSR1:EDCINV"&amp;KC$2&amp;""&amp;KC$3&amp;"DAYKWH.UNIT1@NET1",Overall!$A$13,Overall!$B$13,"1d","total","time-weighted",0,1,0,"")</f>
        <v>1768.5295022792805</v>
      </c>
      <c r="KD13" s="11">
        <f>_xll.PIAdvCalcDat("\\CEDPI\SEMPRA_MSR1:EDCINV"&amp;KC$2&amp;""&amp;KD$3&amp;"DAYKWH.UNIT1@NET1",Overall!$A$13,Overall!$B$13,"1d","total","time-weighted",0,1,0,"")</f>
        <v>1686.8683760949846</v>
      </c>
      <c r="KE13" s="11">
        <f>_xll.PIAdvCalcDat("\\CEDPI\SEMPRA_MSR1:EDCINV"&amp;KC$2&amp;""&amp;KE$3&amp;"DAYKWH.UNIT1@NET1",Overall!$A$13,Overall!$B$13,"1d","total","time-weighted",0,1,0,"")</f>
        <v>1664.8345929222783</v>
      </c>
      <c r="KF13" s="12">
        <f>_xll.PIAdvCalcDat("\\CEDPI\SEMPRA_MSR1:EDCINV"&amp;KC$2&amp;""&amp;KF$3&amp;"DAYKWH.UNIT1@NET1",Overall!$A$13,Overall!$B$13,"1d","total","time-weighted",0,1,0,"")</f>
        <v>2381.2771092811213</v>
      </c>
      <c r="KG13" s="1"/>
      <c r="KH13" s="10">
        <f>_xll.PIAdvCalcDat("\\CEDPI\SEMPRA_MSR1:EDCINV"&amp;KH$2&amp;""&amp;KH$3&amp;"DAYKWH.UNIT1@NET1",Overall!$A$13,Overall!$B$13,"1d","total","time-weighted",0,1,0,"")</f>
        <v>1810.1767747617009</v>
      </c>
      <c r="KI13" s="11">
        <f>_xll.PIAdvCalcDat("\\CEDPI\SEMPRA_MSR1:EDCINV"&amp;KH$2&amp;""&amp;KI$3&amp;"DAYKWH.UNIT1@NET1",Overall!$A$13,Overall!$B$13,"1d","total","time-weighted",0,1,0,"")</f>
        <v>1635.2223025238377</v>
      </c>
      <c r="KJ13" s="11">
        <f>_xll.PIAdvCalcDat("\\CEDPI\SEMPRA_MSR1:EDCINV"&amp;KH$2&amp;""&amp;KJ$3&amp;"DAYKWH.UNIT1@NET1",Overall!$A$13,Overall!$B$13,"1d","total","time-weighted",0,1,0,"")</f>
        <v>1700.5531031509354</v>
      </c>
      <c r="KK13" s="12">
        <f>_xll.PIAdvCalcDat("\\CEDPI\SEMPRA_MSR1:EDCINV"&amp;KH$2&amp;""&amp;KK$3&amp;"DAYKWH.UNIT1@NET1",Overall!$A$13,Overall!$B$13,"1d","total","time-weighted",0,1,0,"")</f>
        <v>1738.0855590033511</v>
      </c>
      <c r="KL13" s="1"/>
      <c r="KM13" s="10">
        <f>_xll.PIAdvCalcDat("\\CEDPI\SEMPRA_MSR1:EDCINV"&amp;KM$2&amp;""&amp;KM$3&amp;"DAYKWH.UNIT1@NET1",Overall!$A$13,Overall!$B$13,"1d","total","time-weighted",0,1,0,"")</f>
        <v>1766.1695741699277</v>
      </c>
      <c r="KN13" s="11">
        <f>_xll.PIAdvCalcDat("\\CEDPI\SEMPRA_MSR1:EDCINV"&amp;KM$2&amp;""&amp;KN$3&amp;"DAYKWH.UNIT1@NET1",Overall!$A$13,Overall!$B$13,"1d","total","time-weighted",0,1,0,"")</f>
        <v>1704.4157731869416</v>
      </c>
      <c r="KO13" s="11">
        <f>_xll.PIAdvCalcDat("\\CEDPI\SEMPRA_MSR1:EDCINV"&amp;KM$2&amp;""&amp;KO$3&amp;"DAYKWH.UNIT1@NET1",Overall!$A$13,Overall!$B$13,"1d","total","time-weighted",0,1,0,"")</f>
        <v>1689.9573939128231</v>
      </c>
      <c r="KP13" s="12">
        <f>_xll.PIAdvCalcDat("\\CEDPI\SEMPRA_MSR1:EDCINV"&amp;KM$2&amp;""&amp;KP$3&amp;"DAYKWH.UNIT1@NET1",Overall!$A$13,Overall!$B$13,"1d","total","time-weighted",0,1,0,"")</f>
        <v>1487.2621777970926</v>
      </c>
      <c r="KQ13" s="1"/>
      <c r="KR13" s="10">
        <f>_xll.PIAdvCalcDat("\\CEDPI\SEMPRA_MSR1:EDCINV"&amp;KR$2&amp;""&amp;KR$3&amp;"DAYKWH.UNIT1@NET1",Overall!$A$13,Overall!$B$13,"1d","total","time-weighted",0,1,0,"")</f>
        <v>1764.737948736572</v>
      </c>
      <c r="KS13" s="11">
        <f>_xll.PIAdvCalcDat("\\CEDPI\SEMPRA_MSR1:EDCINV"&amp;KR$2&amp;""&amp;KS$3&amp;"DAYKWH.UNIT1@NET1",Overall!$A$13,Overall!$B$13,"1d","total","time-weighted",0,1,0,"")</f>
        <v>1683.7335555170919</v>
      </c>
      <c r="KT13" s="11">
        <f>_xll.PIAdvCalcDat("\\CEDPI\SEMPRA_MSR1:EDCINV"&amp;KR$2&amp;""&amp;KT$3&amp;"DAYKWH.UNIT1@NET1",Overall!$A$13,Overall!$B$13,"1d","total","time-weighted",0,1,0,"")</f>
        <v>1665.60477136284</v>
      </c>
      <c r="KU13" s="12">
        <f>_xll.PIAdvCalcDat("\\CEDPI\SEMPRA_MSR1:EDCINV"&amp;KR$2&amp;""&amp;KU$3&amp;"DAYKWH.UNIT1@NET1",Overall!$A$13,Overall!$B$13,"1d","total","time-weighted",0,1,0,"")</f>
        <v>1849.8848901898589</v>
      </c>
      <c r="KV13" s="1"/>
      <c r="KW13" s="10">
        <f>_xll.PIAdvCalcDat("\\CEDPI\SEMPRA_MSR1:EDCINV"&amp;KW$2&amp;""&amp;KW$3&amp;"DAYKWH.UNIT1@NET1",Overall!$A$13,Overall!$B$13,"1d","total","time-weighted",0,1,0,"")</f>
        <v>1762.9347011590205</v>
      </c>
      <c r="KX13" s="11">
        <f>_xll.PIAdvCalcDat("\\CEDPI\SEMPRA_MSR1:EDCINV"&amp;KW$2&amp;""&amp;KX$3&amp;"DAYKWH.UNIT1@NET1",Overall!$A$13,Overall!$B$13,"1d","total","time-weighted",0,1,0,"")</f>
        <v>1720.4707373877338</v>
      </c>
      <c r="KY13" s="11">
        <f>_xll.PIAdvCalcDat("\\CEDPI\SEMPRA_MSR1:EDCINV"&amp;KW$2&amp;""&amp;KY$3&amp;"DAYKWH.UNIT1@NET1",Overall!$A$13,Overall!$B$13,"1d","total","time-weighted",0,1,0,"")</f>
        <v>1526.8798616270808</v>
      </c>
      <c r="KZ13" s="12">
        <f>_xll.PIAdvCalcDat("\\CEDPI\SEMPRA_MSR1:EDCINV"&amp;KW$2&amp;""&amp;KZ$3&amp;"DAYKWH.UNIT1@NET1",Overall!$A$13,Overall!$B$13,"1d","total","time-weighted",0,1,0,"")</f>
        <v>1478.5590783211683</v>
      </c>
      <c r="LA13" s="1"/>
      <c r="LB13" s="10">
        <f>_xll.PIAdvCalcDat("\\CEDPI\SEMPRA_MSR1:EDCINV"&amp;LB$2&amp;""&amp;LB$3&amp;"DAYKWH.UNIT1@NET1",Overall!$A$13,Overall!$B$13,"1d","total","time-weighted",0,1,0,"")</f>
        <v>1746.2188479931688</v>
      </c>
      <c r="LC13" s="11">
        <f>_xll.PIAdvCalcDat("\\CEDPI\SEMPRA_MSR1:EDCINV"&amp;LB$2&amp;""&amp;LC$3&amp;"DAYKWH.UNIT1@NET1",Overall!$A$13,Overall!$B$13,"1d","total","time-weighted",0,1,0,"")</f>
        <v>1714.6986061435375</v>
      </c>
      <c r="LD13" s="11">
        <f>_xll.PIAdvCalcDat("\\CEDPI\SEMPRA_MSR1:EDCINV"&amp;LB$2&amp;""&amp;LD$3&amp;"DAYKWH.UNIT1@NET1",Overall!$A$13,Overall!$B$13,"1d","total","time-weighted",0,1,0,"")</f>
        <v>1722.5168769548416</v>
      </c>
      <c r="LE13" s="12">
        <f>_xll.PIAdvCalcDat("\\CEDPI\SEMPRA_MSR1:EDCINV"&amp;LB$2&amp;""&amp;LE$3&amp;"DAYKWH.UNIT1@NET1",Overall!$A$13,Overall!$B$13,"1d","total","time-weighted",0,1,0,"")</f>
        <v>1747.7268733108685</v>
      </c>
      <c r="LF13" s="1"/>
      <c r="LG13" s="10">
        <f>_xll.PIAdvCalcDat("\\CEDPI\SEMPRA_MSR1:EDCINV"&amp;LG$2&amp;""&amp;LG$3&amp;"DAYKWH.UNIT1@NET1",Overall!$A$13,Overall!$B$13,"1d","total","time-weighted",0,1,0,"")</f>
        <v>1683.6279894597455</v>
      </c>
      <c r="LH13" s="11">
        <f>_xll.PIAdvCalcDat("\\CEDPI\SEMPRA_MSR1:EDCINV"&amp;LG$2&amp;""&amp;LH$3&amp;"DAYKWH.UNIT1@NET1",Overall!$A$13,Overall!$B$13,"1d","total","time-weighted",0,1,0,"")</f>
        <v>1673.8757573267255</v>
      </c>
      <c r="LI13" s="11">
        <f>_xll.PIAdvCalcDat("\\CEDPI\SEMPRA_MSR1:EDCINV"&amp;LG$2&amp;""&amp;LI$3&amp;"DAYKWH.UNIT1@NET1",Overall!$A$13,Overall!$B$13,"1d","total","time-weighted",0,1,0,"")</f>
        <v>1550.030970576244</v>
      </c>
      <c r="LJ13" s="12">
        <f>_xll.PIAdvCalcDat("\\CEDPI\SEMPRA_MSR1:EDCINV"&amp;LG$2&amp;""&amp;LJ$3&amp;"DAYKWH.UNIT1@NET1",Overall!$A$13,Overall!$B$13,"1d","total","time-weighted",0,1,0,"")</f>
        <v>1483.0579834418641</v>
      </c>
      <c r="LK13" s="1"/>
      <c r="LL13" s="10">
        <f>_xll.PIAdvCalcDat("\\CEDPI\SEMPRA_MSR1:EDCINV"&amp;LL$2&amp;""&amp;LL$3&amp;"DAYKWH.UNIT1@NET1",Overall!$A$13,Overall!$B$13,"1d","total","time-weighted",0,1,0,"")</f>
        <v>1613.1815197702551</v>
      </c>
      <c r="LM13" s="11">
        <f>_xll.PIAdvCalcDat("\\CEDPI\SEMPRA_MSR1:EDCINV"&amp;LL$2&amp;""&amp;LM$3&amp;"DAYKWH.UNIT1@NET1",Overall!$A$13,Overall!$B$13,"1d","total","time-weighted",0,1,0,"")</f>
        <v>1527.6675872484916</v>
      </c>
      <c r="LN13" s="11">
        <f>_xll.PIAdvCalcDat("\\CEDPI\SEMPRA_MSR1:EDCINV"&amp;LL$2&amp;""&amp;LN$3&amp;"DAYKWH.UNIT1@NET1",Overall!$A$13,Overall!$B$13,"1d","total","time-weighted",0,1,0,"")</f>
        <v>1613.422344370694</v>
      </c>
      <c r="LO13" s="12">
        <f>_xll.PIAdvCalcDat("\\CEDPI\SEMPRA_MSR1:EDCINV"&amp;LL$2&amp;""&amp;LO$3&amp;"DAYKWH.UNIT1@NET1",Overall!$A$13,Overall!$B$13,"1d","total","time-weighted",0,1,0,"")</f>
        <v>1550.1338911171363</v>
      </c>
      <c r="LP13" s="1"/>
      <c r="LQ13" s="10">
        <f>_xll.PIAdvCalcDat("\\CEDPI\SEMPRA_MSR1:EDCINV"&amp;LQ$2&amp;""&amp;LQ$3&amp;"DAYKWH.UNIT1@NET1",Overall!$A$13,Overall!$B$13,"1d","total","time-weighted",0,1,0,"")</f>
        <v>1587.6904681539863</v>
      </c>
      <c r="LR13" s="11">
        <f>_xll.PIAdvCalcDat("\\CEDPI\SEMPRA_MSR1:EDCINV"&amp;LQ$2&amp;""&amp;LR$3&amp;"DAYKWH.UNIT1@NET1",Overall!$A$13,Overall!$B$13,"1d","total","time-weighted",0,1,0,"")</f>
        <v>1609.3259313289911</v>
      </c>
      <c r="LS13" s="11">
        <f>_xll.PIAdvCalcDat("\\CEDPI\SEMPRA_MSR1:EDCINV"&amp;LQ$2&amp;""&amp;LS$3&amp;"DAYKWH.UNIT1@NET1",Overall!$A$13,Overall!$B$13,"1d","total","time-weighted",0,1,0,"")</f>
        <v>1448.1391522789127</v>
      </c>
      <c r="LT13" s="12">
        <f>_xll.PIAdvCalcDat("\\CEDPI\SEMPRA_MSR1:EDCINV"&amp;LQ$2&amp;""&amp;LT$3&amp;"DAYKWH.UNIT1@NET1",Overall!$A$13,Overall!$B$13,"1d","total","time-weighted",0,1,0,"")</f>
        <v>1646.0907539710965</v>
      </c>
      <c r="LU13" s="1"/>
      <c r="LV13" s="10">
        <f>_xll.PIAdvCalcDat("\\CEDPI\SEMPRA_MSR1:EDCINV"&amp;LV$2&amp;""&amp;LV$3&amp;"DAYKWH.UNIT1@NET1",Overall!$A$13,Overall!$B$13,"1d","total","time-weighted",0,1,0,"")</f>
        <v>1445.6806075745624</v>
      </c>
      <c r="LW13" s="11">
        <f>_xll.PIAdvCalcDat("\\CEDPI\SEMPRA_MSR1:EDCINV"&amp;LV$2&amp;""&amp;LW$3&amp;"DAYKWH.UNIT1@NET1",Overall!$A$13,Overall!$B$13,"1d","total","time-weighted",0,1,0,"")</f>
        <v>1666.1198029745635</v>
      </c>
      <c r="LX13" s="11">
        <f>_xll.PIAdvCalcDat("\\CEDPI\SEMPRA_MSR1:EDCINV"&amp;LV$2&amp;""&amp;LX$3&amp;"DAYKWH.UNIT1@NET1",Overall!$A$13,Overall!$B$13,"1d","total","time-weighted",0,1,0,"")</f>
        <v>1455.8737898533909</v>
      </c>
      <c r="LY13" s="12">
        <f>_xll.PIAdvCalcDat("\\CEDPI\SEMPRA_MSR1:EDCINV"&amp;LV$2&amp;""&amp;LY$3&amp;"DAYKWH.UNIT1@NET1",Overall!$A$13,Overall!$B$13,"1d","total","time-weighted",0,1,0,"")</f>
        <v>1658.2182238654357</v>
      </c>
      <c r="LZ13" s="1"/>
      <c r="MA13" s="10">
        <f>_xll.PIAdvCalcDat("\\CEDPI\SEMPRA_MSR1:EDCINV"&amp;MA$2&amp;""&amp;MA$3&amp;"DAYKWH.UNIT1@NET1",Overall!$A$13,Overall!$B$13,"1d","total","time-weighted",0,1,0,"")</f>
        <v>1594.5130424065412</v>
      </c>
      <c r="MB13" s="11" t="str">
        <f>_xll.PIAdvCalcDat("\\CEDPI\SEMPRA_MSR1:EDCINV"&amp;MA$2&amp;""&amp;MB$3&amp;"DAYKWH.UNIT1@NET1",Overall!$A$13,Overall!$B$13,"1d","total","time-weighted",0,1,0,"")</f>
        <v>[-11059] No Good Data For Calculation</v>
      </c>
      <c r="MC13" s="11">
        <f>_xll.PIAdvCalcDat("\\CEDPI\SEMPRA_MSR1:EDCINV"&amp;MA$2&amp;""&amp;MC$3&amp;"DAYKWH.UNIT1@NET1",Overall!$A$13,Overall!$B$13,"1d","total","time-weighted",0,1,0,"")</f>
        <v>1599.5457490235715</v>
      </c>
      <c r="MD13" s="12">
        <f>_xll.PIAdvCalcDat("\\CEDPI\SEMPRA_MSR1:EDCINV"&amp;MA$2&amp;""&amp;MD$3&amp;"DAYKWH.UNIT1@NET1",Overall!$A$13,Overall!$B$13,"1d","total","time-weighted",0,1,0,"")</f>
        <v>1644.9251174422116</v>
      </c>
      <c r="ME13" s="1"/>
      <c r="MF13" s="10">
        <f>_xll.PIAdvCalcDat("\\CEDPI\SEMPRA_MSR1:EDCINV"&amp;MF$2&amp;""&amp;MF$3&amp;"DAYKWH.UNIT1@NET1",Overall!$A$13,Overall!$B$13,"1d","total","time-weighted",0,1,0,"")</f>
        <v>1643.8849592524552</v>
      </c>
      <c r="MG13" s="11">
        <f>_xll.PIAdvCalcDat("\\CEDPI\SEMPRA_MSR1:EDCINV"&amp;MF$2&amp;""&amp;MG$3&amp;"DAYKWH.UNIT1@NET1",Overall!$A$13,Overall!$B$13,"1d","total","time-weighted",0,1,0,"")</f>
        <v>1615.3916558760643</v>
      </c>
      <c r="MH13" s="11">
        <f>_xll.PIAdvCalcDat("\\CEDPI\SEMPRA_MSR1:EDCINV"&amp;MF$2&amp;""&amp;MH$3&amp;"DAYKWH.UNIT1@NET1",Overall!$A$13,Overall!$B$13,"1d","total","time-weighted",0,1,0,"")</f>
        <v>1499.27489457303</v>
      </c>
      <c r="MI13" s="12">
        <f>_xll.PIAdvCalcDat("\\CEDPI\SEMPRA_MSR1:EDCINV"&amp;MF$2&amp;""&amp;MI$3&amp;"DAYKWH.UNIT1@NET1",Overall!$A$13,Overall!$B$13,"1d","total","time-weighted",0,1,0,"")</f>
        <v>1635.5471164677033</v>
      </c>
      <c r="MJ13" s="1"/>
      <c r="MK13" s="10">
        <f>_xll.PIAdvCalcDat("\\CEDPI\SEMPRA_MSR1:EDCINV"&amp;MK$2&amp;""&amp;MK$3&amp;"DAYKWH.UNIT1@NET1",Overall!$A$13,Overall!$B$13,"1d","total","time-weighted",0,1,0,"")</f>
        <v>1455.4487123677507</v>
      </c>
      <c r="ML13" s="11">
        <f>_xll.PIAdvCalcDat("\\CEDPI\SEMPRA_MSR1:EDCINV"&amp;MK$2&amp;""&amp;ML$3&amp;"DAYKWH.UNIT1@NET1",Overall!$A$13,Overall!$B$13,"1d","total","time-weighted",0,1,0,"")</f>
        <v>1594.5783784271332</v>
      </c>
      <c r="MM13" s="11">
        <f>_xll.PIAdvCalcDat("\\CEDPI\SEMPRA_MSR1:EDCINV"&amp;MK$2&amp;""&amp;MM$3&amp;"DAYKWH.UNIT1@NET1",Overall!$A$13,Overall!$B$13,"1d","total","time-weighted",0,1,0,"")</f>
        <v>1410.6138141771055</v>
      </c>
      <c r="MN13" s="12">
        <f>_xll.PIAdvCalcDat("\\CEDPI\SEMPRA_MSR1:EDCINV"&amp;MK$2&amp;""&amp;MN$3&amp;"DAYKWH.UNIT1@NET1",Overall!$A$13,Overall!$B$13,"1d","total","time-weighted",0,1,0,"")</f>
        <v>1619.2178911376159</v>
      </c>
      <c r="MO13" s="1"/>
      <c r="MP13" s="10">
        <f>_xll.PIAdvCalcDat("\\CEDPI\SEMPRA_MSR1:EDCINV"&amp;MP$2&amp;""&amp;MP$3&amp;"DAYKWH.UNIT1@NET1",Overall!$A$13,Overall!$B$13,"1d","total","time-weighted",0,1,0,"")</f>
        <v>1743.5848610777152</v>
      </c>
      <c r="MQ13" s="11">
        <f>_xll.PIAdvCalcDat("\\CEDPI\SEMPRA_MSR1:EDCINV"&amp;MP$2&amp;""&amp;MQ$3&amp;"DAYKWH.UNIT1@NET1",Overall!$A$13,Overall!$B$13,"1d","total","time-weighted",0,1,0,"")</f>
        <v>1743.2046471254059</v>
      </c>
      <c r="MR13" s="11">
        <f>_xll.PIAdvCalcDat("\\CEDPI\SEMPRA_MSR1:EDCINV"&amp;MP$2&amp;""&amp;MR$3&amp;"DAYKWH.UNIT1@NET1",Overall!$A$13,Overall!$B$13,"1d","total","time-weighted",0,1,0,"")</f>
        <v>1737.0408281164857</v>
      </c>
      <c r="MS13" s="12">
        <f>_xll.PIAdvCalcDat("\\CEDPI\SEMPRA_MSR1:EDCINV"&amp;MP$2&amp;""&amp;MS$3&amp;"DAYKWH.UNIT1@NET1",Overall!$A$13,Overall!$B$13,"1d","total","time-weighted",0,1,0,"")</f>
        <v>1742.1733756497379</v>
      </c>
      <c r="MT13" s="1"/>
      <c r="MU13" s="10">
        <f>_xll.PIAdvCalcDat("\\CEDPI\SEMPRA_MSR1:EDCINV"&amp;MU$2&amp;""&amp;MU$3&amp;"DAYKWH.UNIT1@NET1",Overall!$A$13,Overall!$B$13,"1d","total","time-weighted",0,1,0,"")</f>
        <v>1492.1400864535292</v>
      </c>
      <c r="MV13" s="11">
        <f>_xll.PIAdvCalcDat("\\CEDPI\SEMPRA_MSR1:EDCINV"&amp;MU$2&amp;""&amp;MV$3&amp;"DAYKWH.UNIT1@NET1",Overall!$A$13,Overall!$B$13,"1d","total","time-weighted",0,1,0,"")</f>
        <v>1613.7803746879797</v>
      </c>
      <c r="MW13" s="11">
        <f>_xll.PIAdvCalcDat("\\CEDPI\SEMPRA_MSR1:EDCINV"&amp;MU$2&amp;""&amp;MW$3&amp;"DAYKWH.UNIT1@NET1",Overall!$A$13,Overall!$B$13,"1d","total","time-weighted",0,1,0,"")</f>
        <v>1485.5880502281091</v>
      </c>
      <c r="MX13" s="12">
        <f>_xll.PIAdvCalcDat("\\CEDPI\SEMPRA_MSR1:EDCINV"&amp;MU$2&amp;""&amp;MX$3&amp;"DAYKWH.UNIT1@NET1",Overall!$A$13,Overall!$B$13,"1d","total","time-weighted",0,1,0,"")</f>
        <v>1567.2792091003971</v>
      </c>
      <c r="MY13" s="1"/>
      <c r="MZ13" s="10">
        <f>_xll.PIAdvCalcDat("\\CEDPI\SEMPRA_MSR1:EDCINV"&amp;MZ$2&amp;""&amp;MZ$3&amp;"DAYKWH.UNIT1@NET1",Overall!$A$13,Overall!$B$13,"1d","total","time-weighted",0,1,0,"")</f>
        <v>1402.7130988556792</v>
      </c>
      <c r="NA13" s="11">
        <f>_xll.PIAdvCalcDat("\\CEDPI\SEMPRA_MSR1:EDCINV"&amp;MZ$2&amp;""&amp;NA$3&amp;"DAYKWH.UNIT1@NET1",Overall!$A$13,Overall!$B$13,"1d","total","time-weighted",0,1,0,"")</f>
        <v>1622.1340188218835</v>
      </c>
      <c r="NB13" s="11">
        <f>_xll.PIAdvCalcDat("\\CEDPI\SEMPRA_MSR1:EDCINV"&amp;MZ$2&amp;""&amp;NB$3&amp;"DAYKWH.UNIT1@NET1",Overall!$A$13,Overall!$B$13,"1d","total","time-weighted",0,1,0,"")</f>
        <v>1477.8094214777941</v>
      </c>
      <c r="NC13" s="12">
        <f>_xll.PIAdvCalcDat("\\CEDPI\SEMPRA_MSR1:EDCINV"&amp;MZ$2&amp;""&amp;NC$3&amp;"DAYKWH.UNIT1@NET1",Overall!$A$13,Overall!$B$13,"1d","total","time-weighted",0,1,0,"")</f>
        <v>1642.0370247851013</v>
      </c>
      <c r="ND13" s="1"/>
      <c r="NE13" s="10">
        <f>_xll.PIAdvCalcDat("\\CEDPI\SEMPRA_MSR1:EDCINV"&amp;NE$2&amp;""&amp;NE$3&amp;"DAYKWH.UNIT1@NET1",Overall!$A$13,Overall!$B$13,"1d","total","time-weighted",0,1,0,"")</f>
        <v>1763.9710251306356</v>
      </c>
      <c r="NF13" s="11">
        <f>_xll.PIAdvCalcDat("\\CEDPI\SEMPRA_MSR1:EDCINV"&amp;NE$2&amp;""&amp;NF$3&amp;"DAYKWH.UNIT1@NET1",Overall!$A$13,Overall!$B$13,"1d","total","time-weighted",0,1,0,"")</f>
        <v>1731.2227098950948</v>
      </c>
      <c r="NG13" s="11">
        <f>_xll.PIAdvCalcDat("\\CEDPI\SEMPRA_MSR1:EDCINV"&amp;NE$2&amp;""&amp;NG$3&amp;"DAYKWH.UNIT1@NET1",Overall!$A$13,Overall!$B$13,"1d","total","time-weighted",0,1,0,"")</f>
        <v>1730.7897563781685</v>
      </c>
      <c r="NH13" s="12">
        <f>_xll.PIAdvCalcDat("\\CEDPI\SEMPRA_MSR1:EDCINV"&amp;NE$2&amp;""&amp;NH$3&amp;"DAYKWH.UNIT1@NET1",Overall!$A$13,Overall!$B$13,"1d","total","time-weighted",0,1,0,"")</f>
        <v>1721.3533815150815</v>
      </c>
      <c r="NI13" s="1"/>
      <c r="NJ13" s="10">
        <f>_xll.PIAdvCalcDat("\\CEDPI\SEMPRA_MSR1:EDCINV"&amp;NJ$2&amp;""&amp;NJ$3&amp;"DAYKWH.UNIT1@NET1",Overall!$A$13,Overall!$B$13,"1d","total","time-weighted",0,1,0,"")</f>
        <v>1427.6135411022301</v>
      </c>
      <c r="NK13" s="11">
        <f>_xll.PIAdvCalcDat("\\CEDPI\SEMPRA_MSR1:EDCINV"&amp;NJ$2&amp;""&amp;NK$3&amp;"DAYKWH.UNIT1@NET1",Overall!$A$13,Overall!$B$13,"1d","total","time-weighted",0,1,0,"")</f>
        <v>1578.4042386975623</v>
      </c>
      <c r="NL13" s="11">
        <f>_xll.PIAdvCalcDat("\\CEDPI\SEMPRA_MSR1:EDCINV"&amp;NJ$2&amp;""&amp;NL$3&amp;"DAYKWH.UNIT1@NET1",Overall!$A$13,Overall!$B$13,"1d","total","time-weighted",0,1,0,"")</f>
        <v>1427.3229854929796</v>
      </c>
      <c r="NM13" s="12">
        <f>_xll.PIAdvCalcDat("\\CEDPI\SEMPRA_MSR1:EDCINV"&amp;NJ$2&amp;""&amp;NM$3&amp;"DAYKWH.UNIT1@NET1",Overall!$A$13,Overall!$B$13,"1d","total","time-weighted",0,1,0,"")</f>
        <v>1590.6046316700829</v>
      </c>
      <c r="NN13" s="1"/>
      <c r="NO13" s="10">
        <f>_xll.PIAdvCalcDat("\\CEDPI\SEMPRA_MSR1:EDCINV"&amp;NO$2&amp;""&amp;NO$3&amp;"DAYKWH.UNIT1@NET1",Overall!$A$13,Overall!$B$13,"1d","total","time-weighted",0,1,0,"")</f>
        <v>1491.644910320098</v>
      </c>
      <c r="NP13" s="11">
        <f>_xll.PIAdvCalcDat("\\CEDPI\SEMPRA_MSR1:EDCINV"&amp;NO$2&amp;""&amp;NP$3&amp;"DAYKWH.UNIT1@NET1",Overall!$A$13,Overall!$B$13,"1d","total","time-weighted",0,1,0,"")</f>
        <v>1564.1668973463024</v>
      </c>
      <c r="NQ13" s="11">
        <f>_xll.PIAdvCalcDat("\\CEDPI\SEMPRA_MSR1:EDCINV"&amp;NO$2&amp;""&amp;NQ$3&amp;"DAYKWH.UNIT1@NET1",Overall!$A$13,Overall!$B$13,"1d","total","time-weighted",0,1,0,"")</f>
        <v>1453.3579939975666</v>
      </c>
      <c r="NR13" s="12">
        <f>_xll.PIAdvCalcDat("\\CEDPI\SEMPRA_MSR1:EDCINV"&amp;NO$2&amp;""&amp;NR$3&amp;"DAYKWH.UNIT1@NET1",Overall!$A$13,Overall!$B$13,"1d","total","time-weighted",0,1,0,"")</f>
        <v>1644.4484831432785</v>
      </c>
      <c r="NS13" s="1"/>
      <c r="NT13" s="10">
        <f>_xll.PIAdvCalcDat("\\CEDPI\SEMPRA_MSR1:EDCINV"&amp;NT$2&amp;""&amp;NT$3&amp;"DAYKWH.UNIT1@NET1",Overall!$A$13,Overall!$B$13,"1d","total","time-weighted",0,1,0,"")</f>
        <v>1661.6356194337995</v>
      </c>
      <c r="NU13" s="11">
        <f>_xll.PIAdvCalcDat("\\CEDPI\SEMPRA_MSR1:EDCINV"&amp;NT$2&amp;""&amp;NU$3&amp;"DAYKWH.UNIT1@NET1",Overall!$A$13,Overall!$B$13,"1d","total","time-weighted",0,1,0,"")</f>
        <v>1643.6024055820621</v>
      </c>
      <c r="NV13" s="11">
        <f>_xll.PIAdvCalcDat("\\CEDPI\SEMPRA_MSR1:EDCINV"&amp;NT$2&amp;""&amp;NV$3&amp;"DAYKWH.UNIT1@NET1",Overall!$A$13,Overall!$B$13,"1d","total","time-weighted",0,1,0,"")</f>
        <v>1650.4735884582005</v>
      </c>
      <c r="NW13" s="12">
        <f>_xll.PIAdvCalcDat("\\CEDPI\SEMPRA_MSR1:EDCINV"&amp;NT$2&amp;""&amp;NW$3&amp;"DAYKWH.UNIT1@NET1",Overall!$A$13,Overall!$B$13,"1d","total","time-weighted",0,1,0,"")</f>
        <v>1647.8598605628208</v>
      </c>
      <c r="NX13" s="1"/>
      <c r="NY13" s="10">
        <f>_xll.PIAdvCalcDat("\\CEDPI\SEMPRA_MSR1:EDCINV"&amp;NY$2&amp;""&amp;NY$3&amp;"DAYKWH.UNIT1@NET1",Overall!$A$13,Overall!$B$13,"1d","total","time-weighted",0,1,0,"")</f>
        <v>1646.7002945595673</v>
      </c>
      <c r="NZ13" s="11">
        <f>_xll.PIAdvCalcDat("\\CEDPI\SEMPRA_MSR1:EDCINV"&amp;NY$2&amp;""&amp;NZ$3&amp;"DAYKWH.UNIT1@NET1",Overall!$A$13,Overall!$B$13,"1d","total","time-weighted",0,1,0,"")</f>
        <v>1657.3785194844318</v>
      </c>
      <c r="OA13" s="11">
        <f>_xll.PIAdvCalcDat("\\CEDPI\SEMPRA_MSR1:EDCINV"&amp;NY$2&amp;""&amp;OA$3&amp;"DAYKWH.UNIT1@NET1",Overall!$A$13,Overall!$B$13,"1d","total","time-weighted",0,1,0,"")</f>
        <v>1628.9193612428817</v>
      </c>
      <c r="OB13" s="12">
        <f>_xll.PIAdvCalcDat("\\CEDPI\SEMPRA_MSR1:EDCINV"&amp;NY$2&amp;""&amp;OB$3&amp;"DAYKWH.UNIT1@NET1",Overall!$A$13,Overall!$B$13,"1d","total","time-weighted",0,1,0,"")</f>
        <v>1642.5845570403937</v>
      </c>
      <c r="OC13" s="1"/>
      <c r="OD13" s="10">
        <f>_xll.PIAdvCalcDat("\\CEDPI\SEMPRA_MSR1:EDCINV"&amp;OD$2&amp;""&amp;OD$3&amp;"DAYKWH.UNIT1@NET1",Overall!$A$13,Overall!$B$13,"1d","total","time-weighted",0,1,0,"")</f>
        <v>1662.4340952300838</v>
      </c>
      <c r="OE13" s="11">
        <f>_xll.PIAdvCalcDat("\\CEDPI\SEMPRA_MSR1:EDCINV"&amp;OD$2&amp;""&amp;OE$3&amp;"DAYKWH.UNIT1@NET1",Overall!$A$13,Overall!$B$13,"1d","total","time-weighted",0,1,0,"")</f>
        <v>1662.040129083028</v>
      </c>
      <c r="OF13" s="11">
        <f>_xll.PIAdvCalcDat("\\CEDPI\SEMPRA_MSR1:EDCINV"&amp;OD$2&amp;""&amp;OF$3&amp;"DAYKWH.UNIT1@NET1",Overall!$A$13,Overall!$B$13,"1d","total","time-weighted",0,1,0,"")</f>
        <v>1652.3816803684265</v>
      </c>
      <c r="OG13" s="12">
        <f>_xll.PIAdvCalcDat("\\CEDPI\SEMPRA_MSR1:EDCINV"&amp;OD$2&amp;""&amp;OG$3&amp;"DAYKWH.UNIT1@NET1",Overall!$A$13,Overall!$B$13,"1d","total","time-weighted",0,1,0,"")</f>
        <v>1662.7490321503215</v>
      </c>
      <c r="OH13" s="1"/>
      <c r="OI13" s="10">
        <f>_xll.PIAdvCalcDat("\\CEDPI\SEMPRA_MSR1:EDCINV"&amp;OI$2&amp;""&amp;OI$3&amp;"DAYKWH.UNIT1@NET1",Overall!$A$13,Overall!$B$13,"1d","total","time-weighted",0,1,0,"")</f>
        <v>895.72473158705941</v>
      </c>
      <c r="OJ13" s="11">
        <f>_xll.PIAdvCalcDat("\\CEDPI\SEMPRA_MSR1:EDCINV"&amp;OI$2&amp;""&amp;OJ$3&amp;"DAYKWH.UNIT1@NET1",Overall!$A$13,Overall!$B$13,"1d","total","time-weighted",0,1,0,"")</f>
        <v>1672.6530586682984</v>
      </c>
      <c r="OK13" s="11">
        <f>_xll.PIAdvCalcDat("\\CEDPI\SEMPRA_MSR1:EDCINV"&amp;OI$2&amp;""&amp;OK$3&amp;"DAYKWH.UNIT1@NET1",Overall!$A$13,Overall!$B$13,"1d","total","time-weighted",0,1,0,"")</f>
        <v>1644.5343714694368</v>
      </c>
      <c r="OL13" s="12">
        <f>_xll.PIAdvCalcDat("\\CEDPI\SEMPRA_MSR1:EDCINV"&amp;OI$2&amp;""&amp;OL$3&amp;"DAYKWH.UNIT1@NET1",Overall!$A$13,Overall!$B$13,"1d","total","time-weighted",0,1,0,"")</f>
        <v>1637.5592431963476</v>
      </c>
      <c r="OM13" s="1"/>
      <c r="ON13" s="10">
        <f>_xll.PIAdvCalcDat("\\CEDPI\SEMPRA_MSR1:EDCINV"&amp;ON$2&amp;""&amp;ON$3&amp;"DAYKWH.UNIT1@NET1",Overall!$A$13,Overall!$B$13,"1d","total","time-weighted",0,1,0,"")</f>
        <v>1543.3714165146255</v>
      </c>
      <c r="OO13" s="11">
        <f>_xll.PIAdvCalcDat("\\CEDPI\SEMPRA_MSR1:EDCINV"&amp;ON$2&amp;""&amp;OO$3&amp;"DAYKWH.UNIT1@NET1",Overall!$A$13,Overall!$B$13,"1d","total","time-weighted",0,1,0,"")</f>
        <v>1649.0484722504323</v>
      </c>
      <c r="OP13" s="11">
        <f>_xll.PIAdvCalcDat("\\CEDPI\SEMPRA_MSR1:EDCINV"&amp;ON$2&amp;""&amp;OP$3&amp;"DAYKWH.UNIT1@NET1",Overall!$A$13,Overall!$B$13,"1d","total","time-weighted",0,1,0,"")</f>
        <v>1653.1424030184749</v>
      </c>
      <c r="OQ13" s="12">
        <f>_xll.PIAdvCalcDat("\\CEDPI\SEMPRA_MSR1:EDCINV"&amp;ON$2&amp;""&amp;OQ$3&amp;"DAYKWH.UNIT1@NET1",Overall!$A$13,Overall!$B$13,"1d","total","time-weighted",0,1,0,"")</f>
        <v>1652.2419984806027</v>
      </c>
      <c r="OR13" s="1"/>
      <c r="OS13" s="10">
        <f>_xll.PIAdvCalcDat("\\CEDPI\SEMPRA_MSR1:EDCINV"&amp;OS$2&amp;""&amp;OS$3&amp;"DAYKWH.UNIT1@NET1",Overall!$A$13,Overall!$B$13,"1d","total","time-weighted",0,1,0,"")</f>
        <v>1725.5750112734163</v>
      </c>
      <c r="OT13" s="11">
        <f>_xll.PIAdvCalcDat("\\CEDPI\SEMPRA_MSR1:EDCINV"&amp;OS$2&amp;""&amp;OT$3&amp;"DAYKWH.UNIT1@NET1",Overall!$A$13,Overall!$B$13,"1d","total","time-weighted",0,1,0,"")</f>
        <v>1722.3320006614306</v>
      </c>
      <c r="OU13" s="11">
        <f>_xll.PIAdvCalcDat("\\CEDPI\SEMPRA_MSR1:EDCINV"&amp;OS$2&amp;""&amp;OU$3&amp;"DAYKWH.UNIT1@NET1",Overall!$A$13,Overall!$B$13,"1d","total","time-weighted",0,1,0,"")</f>
        <v>1699.910137709096</v>
      </c>
      <c r="OV13" s="12">
        <f>_xll.PIAdvCalcDat("\\CEDPI\SEMPRA_MSR1:EDCINV"&amp;OS$2&amp;""&amp;OV$3&amp;"DAYKWH.UNIT1@NET1",Overall!$A$13,Overall!$B$13,"1d","total","time-weighted",0,1,0,"")</f>
        <v>1719.6936089768119</v>
      </c>
      <c r="OW13" s="1"/>
      <c r="OX13" s="10">
        <f>_xll.PIAdvCalcDat("\\CEDPI\SEMPRA_MSR1:EDCINV"&amp;OX$2&amp;""&amp;OX$3&amp;"DAYKWH.UNIT1@NET1",Overall!$A$13,Overall!$B$13,"1d","total","time-weighted",0,1,0,"")</f>
        <v>1648.0212182976281</v>
      </c>
      <c r="OY13" s="11">
        <f>_xll.PIAdvCalcDat("\\CEDPI\SEMPRA_MSR1:EDCINV"&amp;OX$2&amp;""&amp;OY$3&amp;"DAYKWH.UNIT1@NET1",Overall!$A$13,Overall!$B$13,"1d","total","time-weighted",0,1,0,"")</f>
        <v>1745.8599905969716</v>
      </c>
      <c r="OZ13" s="11">
        <f>_xll.PIAdvCalcDat("\\CEDPI\SEMPRA_MSR1:EDCINV"&amp;OX$2&amp;""&amp;OZ$3&amp;"DAYKWH.UNIT1@NET1",Overall!$A$13,Overall!$B$13,"1d","total","time-weighted",0,1,0,"")</f>
        <v>1780.6010838287407</v>
      </c>
      <c r="PA13" s="12">
        <f>_xll.PIAdvCalcDat("\\CEDPI\SEMPRA_MSR1:EDCINV"&amp;OX$2&amp;""&amp;PA$3&amp;"DAYKWH.UNIT1@NET1",Overall!$A$13,Overall!$B$13,"1d","total","time-weighted",0,1,0,"")</f>
        <v>1768.2227506078755</v>
      </c>
      <c r="PB13" s="1"/>
      <c r="PC13" s="10">
        <f>_xll.PIAdvCalcDat("\\CEDPI\SEMPRA_MSR1:EDCINV"&amp;PC$2&amp;""&amp;PC$3&amp;"DAYKWH.UNIT1@NET1",Overall!$A$13,Overall!$B$13,"1d","total","time-weighted",0,1,0,"")</f>
        <v>1725.940356077361</v>
      </c>
      <c r="PD13" s="11">
        <f>_xll.PIAdvCalcDat("\\CEDPI\SEMPRA_MSR1:EDCINV"&amp;PC$2&amp;""&amp;PD$3&amp;"DAYKWH.UNIT1@NET1",Overall!$A$13,Overall!$B$13,"1d","total","time-weighted",0,1,0,"")</f>
        <v>1713.1257338253861</v>
      </c>
      <c r="PE13" s="11">
        <f>_xll.PIAdvCalcDat("\\CEDPI\SEMPRA_MSR1:EDCINV"&amp;PC$2&amp;""&amp;PE$3&amp;"DAYKWH.UNIT1@NET1",Overall!$A$13,Overall!$B$13,"1d","total","time-weighted",0,1,0,"")</f>
        <v>1713.6619641332329</v>
      </c>
      <c r="PF13" s="12">
        <f>_xll.PIAdvCalcDat("\\CEDPI\SEMPRA_MSR1:EDCINV"&amp;PC$2&amp;""&amp;PF$3&amp;"DAYKWH.UNIT1@NET1",Overall!$A$13,Overall!$B$13,"1d","total","time-weighted",0,1,0,"")</f>
        <v>1686.800431541192</v>
      </c>
      <c r="PG13" s="1"/>
      <c r="PH13" s="10">
        <f>_xll.PIAdvCalcDat("\\CEDPI\SEMPRA_MSR1:EDCINV"&amp;PH$2&amp;""&amp;PH$3&amp;"DAYKWH.UNIT1@NET1",Overall!$A$13,Overall!$B$13,"1d","total","time-weighted",0,1,0,"")</f>
        <v>1776.4333626398616</v>
      </c>
      <c r="PI13" s="11">
        <f>_xll.PIAdvCalcDat("\\CEDPI\SEMPRA_MSR1:EDCINV"&amp;PH$2&amp;""&amp;PI$3&amp;"DAYKWH.UNIT1@NET1",Overall!$A$13,Overall!$B$13,"1d","total","time-weighted",0,1,0,"")</f>
        <v>1677.5343541844272</v>
      </c>
      <c r="PJ13" s="11">
        <f>_xll.PIAdvCalcDat("\\CEDPI\SEMPRA_MSR1:EDCINV"&amp;PH$2&amp;""&amp;PJ$3&amp;"DAYKWH.UNIT1@NET1",Overall!$A$13,Overall!$B$13,"1d","total","time-weighted",0,1,0,"")</f>
        <v>1753.8158592018233</v>
      </c>
      <c r="PK13" s="12">
        <f>_xll.PIAdvCalcDat("\\CEDPI\SEMPRA_MSR1:EDCINV"&amp;PH$2&amp;""&amp;PK$3&amp;"DAYKWH.UNIT1@NET1",Overall!$A$13,Overall!$B$13,"1d","total","time-weighted",0,1,0,"")</f>
        <v>1826.1850083925879</v>
      </c>
    </row>
    <row r="14" spans="1:427" ht="24.75" customHeight="1" x14ac:dyDescent="0.25">
      <c r="A14" s="8">
        <v>42593</v>
      </c>
      <c r="B14" s="8">
        <v>42594</v>
      </c>
      <c r="C14" s="16">
        <v>6.6788114709854129</v>
      </c>
      <c r="D14" s="7">
        <f>_xll.PIAdvCalcDat("\\CEDPI\SEMPRA_MSR1:EDCINV"&amp;$D$2&amp;""&amp;D$3&amp;"DAYKWH.UNIT1@NET1",Overall!$A$14,Overall!$B$14,"1d","total","time-weighted",0,1,0,"")</f>
        <v>1712.9088548809034</v>
      </c>
      <c r="E14" s="9">
        <f>_xll.PIAdvCalcDat("\\CEDPI\SEMPRA_MSR1:EDCINV"&amp;$D$2&amp;""&amp;E$3&amp;"DAYKWH.UNIT1@NET1",Overall!$A$14,Overall!$B$14,"1d","total","time-weighted",0,1,0,"")</f>
        <v>1672.2618982976089</v>
      </c>
      <c r="F14" s="9">
        <f>_xll.PIAdvCalcDat("\\CEDPI\SEMPRA_MSR1:EDCINV"&amp;$D$2&amp;""&amp;F$3&amp;"DAYKWH.UNIT1@NET1",Overall!$A$14,Overall!$B$14,"1d","total","time-weighted",0,1,0,"")</f>
        <v>1679.4078053759038</v>
      </c>
      <c r="G14" s="9">
        <f>_xll.PIAdvCalcDat("\\CEDPI\SEMPRA_MSR1:EDCINV"&amp;$D$2&amp;""&amp;G$3&amp;"DAYKWH.UNIT1@NET1",Overall!$A$14,Overall!$B$14,"1d","total","time-weighted",0,1,0,"")</f>
        <v>1745.9494616998159</v>
      </c>
      <c r="H14" s="7"/>
      <c r="I14" s="10">
        <f>_xll.PIAdvCalcDat("\\CEDPI\SEMPRA_MSR1:EDCINV"&amp;I$2&amp;""&amp;I$3&amp;"DAYKWH.UNIT1@NET1",Overall!$A$14,Overall!$B$14,"1d","total","time-weighted",0,1,0,"")</f>
        <v>1694.4199018117745</v>
      </c>
      <c r="J14" s="11">
        <f>_xll.PIAdvCalcDat("\\CEDPI\SEMPRA_MSR1:EDCINV"&amp;I$2&amp;""&amp;J$3&amp;"DAYKWH.UNIT1@NET1",Overall!$A$14,Overall!$B$14,"1d","total","time-weighted",0,1,0,"")</f>
        <v>1630.4715017986985</v>
      </c>
      <c r="K14" s="11">
        <f>_xll.PIAdvCalcDat("\\CEDPI\SEMPRA_MSR1:EDCINV"&amp;I$2&amp;""&amp;K$3&amp;"DAYKWH.UNIT1@NET1",Overall!$A$14,Overall!$B$14,"1d","total","time-weighted",0,1,0,"")</f>
        <v>1632.7775121190791</v>
      </c>
      <c r="L14" s="12">
        <f>_xll.PIAdvCalcDat("\\CEDPI\SEMPRA_MSR1:EDCINV"&amp;I$2&amp;""&amp;L$3&amp;"DAYKWH.UNIT1@NET1",Overall!$A$14,Overall!$B$14,"1d","total","time-weighted",0,1,0,"")</f>
        <v>1696.4070714981419</v>
      </c>
      <c r="M14" s="1"/>
      <c r="N14" s="10">
        <f>_xll.PIAdvCalcDat("\\CEDPI\SEMPRA_MSR1:EDCINV"&amp;N$2&amp;""&amp;N$3&amp;"DAYKWH.UNIT1@NET1",Overall!$A$14,Overall!$B$14,"1d","total","time-weighted",0,1,0,"")</f>
        <v>1744.4677950258163</v>
      </c>
      <c r="O14" s="11">
        <f>_xll.PIAdvCalcDat("\\CEDPI\SEMPRA_MSR1:EDCINV"&amp;N$2&amp;""&amp;O$3&amp;"DAYKWH.UNIT1@NET1",Overall!$A$14,Overall!$B$14,"1d","total","time-weighted",0,1,0,"")</f>
        <v>1630.1783131929481</v>
      </c>
      <c r="P14" s="11">
        <f>_xll.PIAdvCalcDat("\\CEDPI\SEMPRA_MSR1:EDCINV"&amp;N$2&amp;""&amp;P$3&amp;"DAYKWH.UNIT1@NET1",Overall!$A$14,Overall!$B$14,"1d","total","time-weighted",0,1,0,"")</f>
        <v>1627.8820925125563</v>
      </c>
      <c r="Q14" s="12">
        <f>_xll.PIAdvCalcDat("\\CEDPI\SEMPRA_MSR1:EDCINV"&amp;N$2&amp;""&amp;Q$3&amp;"DAYKWH.UNIT1@NET1",Overall!$A$14,Overall!$B$14,"1d","total","time-weighted",0,1,0,"")</f>
        <v>1678.1509356689378</v>
      </c>
      <c r="R14" s="1"/>
      <c r="S14" s="10">
        <f>_xll.PIAdvCalcDat("\\CEDPI\SEMPRA_MSR1:EDCINV"&amp;S$2&amp;""&amp;S$3&amp;"DAYKWH.UNIT1@NET1",Overall!$A$14,Overall!$B$14,"1d","total","time-weighted",0,1,0,"")</f>
        <v>1679.5914455379432</v>
      </c>
      <c r="T14" s="11">
        <f>_xll.PIAdvCalcDat("\\CEDPI\SEMPRA_MSR1:EDCINV"&amp;S$2&amp;""&amp;T$3&amp;"DAYKWH.UNIT1@NET1",Overall!$A$14,Overall!$B$14,"1d","total","time-weighted",0,1,0,"")</f>
        <v>1618.2061032112722</v>
      </c>
      <c r="U14" s="11">
        <f>_xll.PIAdvCalcDat("\\CEDPI\SEMPRA_MSR1:EDCINV"&amp;S$2&amp;""&amp;U$3&amp;"DAYKWH.UNIT1@NET1",Overall!$A$14,Overall!$B$14,"1d","total","time-weighted",0,1,0,"")</f>
        <v>1611.6431737946446</v>
      </c>
      <c r="V14" s="12" t="str">
        <f>_xll.PIAdvCalcDat("\\CEDPI\SEMPRA_MSR1:EDCINV"&amp;S$2&amp;""&amp;V$3&amp;"DAYKWH.UNIT1@NET1",Overall!$A$14,Overall!$B$14,"1d","total","time-weighted",0,1,0,"")</f>
        <v>[-11059] No Good Data For Calculation</v>
      </c>
      <c r="W14" s="1"/>
      <c r="X14" s="10">
        <f>_xll.PIAdvCalcDat("\\CEDPI\SEMPRA_MSR1:EDCINV"&amp;X$2&amp;""&amp;X$3&amp;"DAYKWH.UNIT1@NET1",Overall!$A$14,Overall!$B$14,"1d","total","time-weighted",0,1,0,"")</f>
        <v>1712.1961048542739</v>
      </c>
      <c r="Y14" s="11">
        <f>_xll.PIAdvCalcDat("\\CEDPI\SEMPRA_MSR1:EDCINV"&amp;X$2&amp;""&amp;Y$3&amp;"DAYKWH.UNIT1@NET1",Overall!$A$14,Overall!$B$14,"1d","total","time-weighted",0,1,0,"")</f>
        <v>1638.1328111995535</v>
      </c>
      <c r="Z14" s="11">
        <f>_xll.PIAdvCalcDat("\\CEDPI\SEMPRA_MSR1:EDCINV"&amp;X$2&amp;""&amp;Z$3&amp;"DAYKWH.UNIT1@NET1",Overall!$A$14,Overall!$B$14,"1d","total","time-weighted",0,1,0,"")</f>
        <v>1643.4926935423268</v>
      </c>
      <c r="AA14" s="12">
        <f>_xll.PIAdvCalcDat("\\CEDPI\SEMPRA_MSR1:EDCINV"&amp;X$2&amp;""&amp;AA$3&amp;"DAYKWH.UNIT1@NET1",Overall!$A$14,Overall!$B$14,"1d","total","time-weighted",0,1,0,"")</f>
        <v>1678.6825562199353</v>
      </c>
      <c r="AB14" s="1"/>
      <c r="AC14" s="10">
        <f>_xll.PIAdvCalcDat("\\CEDPI\SEMPRA_MSR1:EDCINV"&amp;AC$2&amp;""&amp;AC$3&amp;"DAYKWH.UNIT1@NET1",Overall!$A$14,Overall!$B$14,"1d","total","time-weighted",0,1,0,"")</f>
        <v>1684.0621059276516</v>
      </c>
      <c r="AD14" s="11">
        <f>_xll.PIAdvCalcDat("\\CEDPI\SEMPRA_MSR1:EDCINV"&amp;AC$2&amp;""&amp;AD$3&amp;"DAYKWH.UNIT1@NET1",Overall!$A$14,Overall!$B$14,"1d","total","time-weighted",0,1,0,"")</f>
        <v>1615.7238155686709</v>
      </c>
      <c r="AE14" s="11">
        <f>_xll.PIAdvCalcDat("\\CEDPI\SEMPRA_MSR1:EDCINV"&amp;AC$2&amp;""&amp;AE$3&amp;"DAYKWH.UNIT1@NET1",Overall!$A$14,Overall!$B$14,"1d","total","time-weighted",0,1,0,"")</f>
        <v>1623.3473421333367</v>
      </c>
      <c r="AF14" s="12">
        <f>_xll.PIAdvCalcDat("\\CEDPI\SEMPRA_MSR1:EDCINV"&amp;AC$2&amp;""&amp;AF$3&amp;"DAYKWH.UNIT1@NET1",Overall!$A$14,Overall!$B$14,"1d","total","time-weighted",0,1,0,"")</f>
        <v>1671.575546256867</v>
      </c>
      <c r="AG14" s="1"/>
      <c r="AH14" s="10">
        <f>_xll.PIAdvCalcDat("\\CEDPI\SEMPRA_MSR1:EDCINV"&amp;AH$2&amp;""&amp;AH$3&amp;"DAYKWH.UNIT1@NET1",Overall!$A$14,Overall!$B$14,"1d","total","time-weighted",0,1,0,"")</f>
        <v>1721.4126578061794</v>
      </c>
      <c r="AI14" s="11">
        <f>_xll.PIAdvCalcDat("\\CEDPI\SEMPRA_MSR1:EDCINV"&amp;AH$2&amp;""&amp;AI$3&amp;"DAYKWH.UNIT1@NET1",Overall!$A$14,Overall!$B$14,"1d","total","time-weighted",0,1,0,"")</f>
        <v>1654.297585625174</v>
      </c>
      <c r="AJ14" s="11">
        <f>_xll.PIAdvCalcDat("\\CEDPI\SEMPRA_MSR1:EDCINV"&amp;AH$2&amp;""&amp;AJ$3&amp;"DAYKWH.UNIT1@NET1",Overall!$A$14,Overall!$B$14,"1d","total","time-weighted",0,1,0,"")</f>
        <v>1645.1480007285329</v>
      </c>
      <c r="AK14" s="12">
        <f>_xll.PIAdvCalcDat("\\CEDPI\SEMPRA_MSR1:EDCINV"&amp;AH$2&amp;""&amp;AK$3&amp;"DAYKWH.UNIT1@NET1",Overall!$A$14,Overall!$B$14,"1d","total","time-weighted",0,1,0,"")</f>
        <v>1713.4158369830336</v>
      </c>
      <c r="AL14" s="1"/>
      <c r="AM14" s="10">
        <f>_xll.PIAdvCalcDat("\\CEDPI\SEMPRA_MSR1:EDCINV"&amp;AM$2&amp;""&amp;AM$3&amp;"DAYKWH.UNIT1@NET1",Overall!$A$14,Overall!$B$14,"1d","total","time-weighted",0,1,0,"")</f>
        <v>1691.4016922229578</v>
      </c>
      <c r="AN14" s="11">
        <f>_xll.PIAdvCalcDat("\\CEDPI\SEMPRA_MSR1:EDCINV"&amp;AM$2&amp;""&amp;AN$3&amp;"DAYKWH.UNIT1@NET1",Overall!$A$14,Overall!$B$14,"1d","total","time-weighted",0,1,0,"")</f>
        <v>1635.0115047528823</v>
      </c>
      <c r="AO14" s="11">
        <f>_xll.PIAdvCalcDat("\\CEDPI\SEMPRA_MSR1:EDCINV"&amp;AM$2&amp;""&amp;AO$3&amp;"DAYKWH.UNIT1@NET1",Overall!$A$14,Overall!$B$14,"1d","total","time-weighted",0,1,0,"")</f>
        <v>1629.3543289868844</v>
      </c>
      <c r="AP14" s="12">
        <f>_xll.PIAdvCalcDat("\\CEDPI\SEMPRA_MSR1:EDCINV"&amp;AM$2&amp;""&amp;AP$3&amp;"DAYKWH.UNIT1@NET1",Overall!$A$14,Overall!$B$14,"1d","total","time-weighted",0,1,0,"")</f>
        <v>1668.6464034346602</v>
      </c>
      <c r="AQ14" s="1"/>
      <c r="AR14" s="10">
        <f>_xll.PIAdvCalcDat("\\CEDPI\SEMPRA_MSR1:EDCINV"&amp;AR$2&amp;""&amp;AR$3&amp;"DAYKWH.UNIT1@NET1",Overall!$A$14,Overall!$B$14,"1d","total","time-weighted",0,1,0,"")</f>
        <v>1716.3232843566152</v>
      </c>
      <c r="AS14" s="11">
        <f>_xll.PIAdvCalcDat("\\CEDPI\SEMPRA_MSR1:EDCINV"&amp;AR$2&amp;""&amp;AS$3&amp;"DAYKWH.UNIT1@NET1",Overall!$A$14,Overall!$B$14,"1d","total","time-weighted",0,1,0,"")</f>
        <v>1647.5125162836398</v>
      </c>
      <c r="AT14" s="11">
        <f>_xll.PIAdvCalcDat("\\CEDPI\SEMPRA_MSR1:EDCINV"&amp;AR$2&amp;""&amp;AT$3&amp;"DAYKWH.UNIT1@NET1",Overall!$A$14,Overall!$B$14,"1d","total","time-weighted",0,1,0,"")</f>
        <v>1653.8477811263556</v>
      </c>
      <c r="AU14" s="12">
        <f>_xll.PIAdvCalcDat("\\CEDPI\SEMPRA_MSR1:EDCINV"&amp;AR$2&amp;""&amp;AU$3&amp;"DAYKWH.UNIT1@NET1",Overall!$A$14,Overall!$B$14,"1d","total","time-weighted",0,1,0,"")</f>
        <v>1715.3021868313911</v>
      </c>
      <c r="AV14" s="1"/>
      <c r="AW14" s="10">
        <f>_xll.PIAdvCalcDat("\\CEDPI\SEMPRA_MSR1:EDCINV"&amp;AW$2&amp;""&amp;AW$3&amp;"DAYKWH.UNIT1@NET1",Overall!$A$14,Overall!$B$14,"1d","total","time-weighted",0,1,0,"")</f>
        <v>1732.7709808354448</v>
      </c>
      <c r="AX14" s="11">
        <f>_xll.PIAdvCalcDat("\\CEDPI\SEMPRA_MSR1:EDCINV"&amp;AW$2&amp;""&amp;AX$3&amp;"DAYKWH.UNIT1@NET1",Overall!$A$14,Overall!$B$14,"1d","total","time-weighted",0,1,0,"")</f>
        <v>1657.0376729783754</v>
      </c>
      <c r="AY14" s="11">
        <f>_xll.PIAdvCalcDat("\\CEDPI\SEMPRA_MSR1:EDCINV"&amp;AW$2&amp;""&amp;AY$3&amp;"DAYKWH.UNIT1@NET1",Overall!$A$14,Overall!$B$14,"1d","total","time-weighted",0,1,0,"")</f>
        <v>1655.8579846519915</v>
      </c>
      <c r="AZ14" s="12">
        <f>_xll.PIAdvCalcDat("\\CEDPI\SEMPRA_MSR1:EDCINV"&amp;AW$2&amp;""&amp;AZ$3&amp;"DAYKWH.UNIT1@NET1",Overall!$A$14,Overall!$B$14,"1d","total","time-weighted",0,1,0,"")</f>
        <v>1726.7870669345675</v>
      </c>
      <c r="BA14" s="1"/>
      <c r="BB14" s="10">
        <f>_xll.PIAdvCalcDat("\\CEDPI\SEMPRA_MSR1:EDCINV"&amp;BB$2&amp;""&amp;BB$3&amp;"DAYKWH.UNIT1@NET1",Overall!$A$14,Overall!$B$14,"1d","total","time-weighted",0,1,0,"")</f>
        <v>1712.509765408108</v>
      </c>
      <c r="BC14" s="11">
        <f>_xll.PIAdvCalcDat("\\CEDPI\SEMPRA_MSR1:EDCINV"&amp;BB$2&amp;""&amp;BC$3&amp;"DAYKWH.UNIT1@NET1",Overall!$A$14,Overall!$B$14,"1d","total","time-weighted",0,1,0,"")</f>
        <v>1679.5669782626305</v>
      </c>
      <c r="BD14" s="11">
        <f>_xll.PIAdvCalcDat("\\CEDPI\SEMPRA_MSR1:EDCINV"&amp;BB$2&amp;""&amp;BD$3&amp;"DAYKWH.UNIT1@NET1",Overall!$A$14,Overall!$B$14,"1d","total","time-weighted",0,1,0,"")</f>
        <v>1672.3174083876713</v>
      </c>
      <c r="BE14" s="12">
        <f>_xll.PIAdvCalcDat("\\CEDPI\SEMPRA_MSR1:EDCINV"&amp;BB$2&amp;""&amp;BE$3&amp;"DAYKWH.UNIT1@NET1",Overall!$A$14,Overall!$B$14,"1d","total","time-weighted",0,1,0,"")</f>
        <v>1745.3761185181947</v>
      </c>
      <c r="BF14" s="1"/>
      <c r="BG14" s="10" t="str">
        <f>_xll.PIAdvCalcDat("\\CEDPI\SEMPRA_MSR1:EDCINV"&amp;BG$2&amp;""&amp;BG$3&amp;"DAYKWH.UNIT1@NET1",Overall!$A$14,Overall!$B$14,"1d","total","time-weighted",0,1,0,"")</f>
        <v>[-11059] No Good Data For Calculation</v>
      </c>
      <c r="BH14" s="11">
        <f>_xll.PIAdvCalcDat("\\CEDPI\SEMPRA_MSR1:EDCINV"&amp;BG$2&amp;""&amp;BH$3&amp;"DAYKWH.UNIT1@NET1",Overall!$A$14,Overall!$B$14,"1d","total","time-weighted",0,1,0,"")</f>
        <v>1675.2345886520131</v>
      </c>
      <c r="BI14" s="11">
        <f>_xll.PIAdvCalcDat("\\CEDPI\SEMPRA_MSR1:EDCINV"&amp;BG$2&amp;""&amp;BI$3&amp;"DAYKWH.UNIT1@NET1",Overall!$A$14,Overall!$B$14,"1d","total","time-weighted",0,1,0,"")</f>
        <v>1650.6715013554451</v>
      </c>
      <c r="BJ14" s="12">
        <f>_xll.PIAdvCalcDat("\\CEDPI\SEMPRA_MSR1:EDCINV"&amp;BG$2&amp;""&amp;BJ$3&amp;"DAYKWH.UNIT1@NET1",Overall!$A$14,Overall!$B$14,"1d","total","time-weighted",0,1,0,"")</f>
        <v>1696.2335392484456</v>
      </c>
      <c r="BK14" s="1"/>
      <c r="BL14" s="10">
        <f>_xll.PIAdvCalcDat("\\CEDPI\SEMPRA_MSR1:EDCINV"&amp;BL$2&amp;""&amp;BL$3&amp;"DAYKWH.UNIT1@NET1",Overall!$A$14,Overall!$B$14,"1d","total","time-weighted",0,1,0,"")</f>
        <v>1721.6784915582539</v>
      </c>
      <c r="BM14" s="11">
        <f>_xll.PIAdvCalcDat("\\CEDPI\SEMPRA_MSR1:EDCINV"&amp;BL$2&amp;""&amp;BM$3&amp;"DAYKWH.UNIT1@NET1",Overall!$A$14,Overall!$B$14,"1d","total","time-weighted",0,1,0,"")</f>
        <v>1663.2600501278464</v>
      </c>
      <c r="BN14" s="11">
        <f>_xll.PIAdvCalcDat("\\CEDPI\SEMPRA_MSR1:EDCINV"&amp;BL$2&amp;""&amp;BN$3&amp;"DAYKWH.UNIT1@NET1",Overall!$A$14,Overall!$B$14,"1d","total","time-weighted",0,1,0,"")</f>
        <v>1670.2162506736008</v>
      </c>
      <c r="BO14" s="12">
        <f>_xll.PIAdvCalcDat("\\CEDPI\SEMPRA_MSR1:EDCINV"&amp;BL$2&amp;""&amp;BO$3&amp;"DAYKWH.UNIT1@NET1",Overall!$A$14,Overall!$B$14,"1d","total","time-weighted",0,1,0,"")</f>
        <v>1731.2369329125067</v>
      </c>
      <c r="BP14" s="1"/>
      <c r="BQ14" s="10">
        <f>_xll.PIAdvCalcDat("\\CEDPI\SEMPRA_MSR1:EDCINV"&amp;BQ$2&amp;""&amp;BQ$3&amp;"DAYKWH.UNIT1@NET1",Overall!$A$14,Overall!$B$14,"1d","total","time-weighted",0,1,0,"")</f>
        <v>1724.8147060753843</v>
      </c>
      <c r="BR14" s="11">
        <f>_xll.PIAdvCalcDat("\\CEDPI\SEMPRA_MSR1:EDCINV"&amp;BQ$2&amp;""&amp;BR$3&amp;"DAYKWH.UNIT1@NET1",Overall!$A$14,Overall!$B$14,"1d","total","time-weighted",0,1,0,"")</f>
        <v>1698.1295913290394</v>
      </c>
      <c r="BS14" s="11">
        <f>_xll.PIAdvCalcDat("\\CEDPI\SEMPRA_MSR1:EDCINV"&amp;BQ$2&amp;""&amp;BS$3&amp;"DAYKWH.UNIT1@NET1",Overall!$A$14,Overall!$B$14,"1d","total","time-weighted",0,1,0,"")</f>
        <v>1644.0639354944433</v>
      </c>
      <c r="BT14" s="12">
        <f>_xll.PIAdvCalcDat("\\CEDPI\SEMPRA_MSR1:EDCINV"&amp;BQ$2&amp;""&amp;BT$3&amp;"DAYKWH.UNIT1@NET1",Overall!$A$14,Overall!$B$14,"1d","total","time-weighted",0,1,0,"")</f>
        <v>1706.8705497453866</v>
      </c>
      <c r="BU14" s="1"/>
      <c r="BV14" s="10">
        <f>_xll.PIAdvCalcDat("\\CEDPI\SEMPRA_MSR1:EDCINV"&amp;BV$2&amp;""&amp;BV$3&amp;"DAYKWH.UNIT1@NET1",Overall!$A$14,Overall!$B$14,"1d","total","time-weighted",0,1,0,"")</f>
        <v>1733.8391092287677</v>
      </c>
      <c r="BW14" s="11">
        <f>_xll.PIAdvCalcDat("\\CEDPI\SEMPRA_MSR1:EDCINV"&amp;BV$2&amp;""&amp;BW$3&amp;"DAYKWH.UNIT1@NET1",Overall!$A$14,Overall!$B$14,"1d","total","time-weighted",0,1,0,"")</f>
        <v>1657.6016520636826</v>
      </c>
      <c r="BX14" s="11">
        <f>_xll.PIAdvCalcDat("\\CEDPI\SEMPRA_MSR1:EDCINV"&amp;BV$2&amp;""&amp;BX$3&amp;"DAYKWH.UNIT1@NET1",Overall!$A$14,Overall!$B$14,"1d","total","time-weighted",0,1,0,"")</f>
        <v>1660.8488269146919</v>
      </c>
      <c r="BY14" s="12">
        <f>_xll.PIAdvCalcDat("\\CEDPI\SEMPRA_MSR1:EDCINV"&amp;BV$2&amp;""&amp;BY$3&amp;"DAYKWH.UNIT1@NET1",Overall!$A$14,Overall!$B$14,"1d","total","time-weighted",0,1,0,"")</f>
        <v>1716.4042910859578</v>
      </c>
      <c r="BZ14" s="1"/>
      <c r="CA14" s="10">
        <f>_xll.PIAdvCalcDat("\\CEDPI\SEMPRA_MSR1:EDCINV"&amp;CA$2&amp;""&amp;CA$3&amp;"DAYKWH.UNIT1@NET1",Overall!$A$14,Overall!$B$14,"1d","total","time-weighted",0,1,0,"")</f>
        <v>1719.9070482135389</v>
      </c>
      <c r="CB14" s="11">
        <f>_xll.PIAdvCalcDat("\\CEDPI\SEMPRA_MSR1:EDCINV"&amp;CA$2&amp;""&amp;CB$3&amp;"DAYKWH.UNIT1@NET1",Overall!$A$14,Overall!$B$14,"1d","total","time-weighted",0,1,0,"")</f>
        <v>1667.2302401704214</v>
      </c>
      <c r="CC14" s="11">
        <f>_xll.PIAdvCalcDat("\\CEDPI\SEMPRA_MSR1:EDCINV"&amp;CA$2&amp;""&amp;CC$3&amp;"DAYKWH.UNIT1@NET1",Overall!$A$14,Overall!$B$14,"1d","total","time-weighted",0,1,0,"")</f>
        <v>1647.2646263138834</v>
      </c>
      <c r="CD14" s="12">
        <f>_xll.PIAdvCalcDat("\\CEDPI\SEMPRA_MSR1:EDCINV"&amp;CA$2&amp;""&amp;CD$3&amp;"DAYKWH.UNIT1@NET1",Overall!$A$14,Overall!$B$14,"1d","total","time-weighted",0,1,0,"")</f>
        <v>1701.1039062563641</v>
      </c>
      <c r="CE14" s="1"/>
      <c r="CF14" s="10">
        <f>_xll.PIAdvCalcDat("\\CEDPI\SEMPRA_MSR1:EDCINV"&amp;CF$2&amp;""&amp;CF$3&amp;"DAYKWH.UNIT1@NET1",Overall!$A$14,Overall!$B$14,"1d","total","time-weighted",0,1,0,"")</f>
        <v>1822.3470834128373</v>
      </c>
      <c r="CG14" s="11">
        <f>_xll.PIAdvCalcDat("\\CEDPI\SEMPRA_MSR1:EDCINV"&amp;CF$2&amp;""&amp;CG$3&amp;"DAYKWH.UNIT1@NET1",Overall!$A$14,Overall!$B$14,"1d","total","time-weighted",0,1,0,"")</f>
        <v>1750.6667136045535</v>
      </c>
      <c r="CH14" s="11">
        <f>_xll.PIAdvCalcDat("\\CEDPI\SEMPRA_MSR1:EDCINV"&amp;CF$2&amp;""&amp;CH$3&amp;"DAYKWH.UNIT1@NET1",Overall!$A$14,Overall!$B$14,"1d","total","time-weighted",0,1,0,"")</f>
        <v>1715.3179797006846</v>
      </c>
      <c r="CI14" s="12">
        <f>_xll.PIAdvCalcDat("\\CEDPI\SEMPRA_MSR1:EDCINV"&amp;CF$2&amp;""&amp;CI$3&amp;"DAYKWH.UNIT1@NET1",Overall!$A$14,Overall!$B$14,"1d","total","time-weighted",0,1,0,"")</f>
        <v>1733.8704136311276</v>
      </c>
      <c r="CJ14" s="1"/>
      <c r="CK14" s="10">
        <f>_xll.PIAdvCalcDat("\\CEDPI\SEMPRA_MSR1:EDCINV"&amp;CK$2&amp;""&amp;CK$3&amp;"DAYKWH.UNIT1@NET1",Overall!$A$14,Overall!$B$14,"1d","total","time-weighted",0,1,0,"")</f>
        <v>1852.6849505400855</v>
      </c>
      <c r="CL14" s="11">
        <f>_xll.PIAdvCalcDat("\\CEDPI\SEMPRA_MSR1:EDCINV"&amp;CK$2&amp;""&amp;CL$3&amp;"DAYKWH.UNIT1@NET1",Overall!$A$14,Overall!$B$14,"1d","total","time-weighted",0,1,0,"")</f>
        <v>1746.3490714012528</v>
      </c>
      <c r="CM14" s="11">
        <f>_xll.PIAdvCalcDat("\\CEDPI\SEMPRA_MSR1:EDCINV"&amp;CK$2&amp;""&amp;CM$3&amp;"DAYKWH.UNIT1@NET1",Overall!$A$14,Overall!$B$14,"1d","total","time-weighted",0,1,0,"")</f>
        <v>1685.8857093548761</v>
      </c>
      <c r="CN14" s="12">
        <f>_xll.PIAdvCalcDat("\\CEDPI\SEMPRA_MSR1:EDCINV"&amp;CK$2&amp;""&amp;CN$3&amp;"DAYKWH.UNIT1@NET1",Overall!$A$14,Overall!$B$14,"1d","total","time-weighted",0,1,0,"")</f>
        <v>1826.7838077817858</v>
      </c>
      <c r="CO14" s="1"/>
      <c r="CP14" s="10">
        <f>_xll.PIAdvCalcDat("\\CEDPI\SEMPRA_MSR1:EDCINV"&amp;CP$2&amp;""&amp;CP$3&amp;"DAYKWH.UNIT1@NET1",Overall!$A$14,Overall!$B$14,"1d","total","time-weighted",0,1,0,"")</f>
        <v>1850.3534248344642</v>
      </c>
      <c r="CQ14" s="11">
        <f>_xll.PIAdvCalcDat("\\CEDPI\SEMPRA_MSR1:EDCINV"&amp;CP$2&amp;""&amp;CQ$3&amp;"DAYKWH.UNIT1@NET1",Overall!$A$14,Overall!$B$14,"1d","total","time-weighted",0,1,0,"")</f>
        <v>1763.5400488099745</v>
      </c>
      <c r="CR14" s="11">
        <f>_xll.PIAdvCalcDat("\\CEDPI\SEMPRA_MSR1:EDCINV"&amp;CP$2&amp;""&amp;CR$3&amp;"DAYKWH.UNIT1@NET1",Overall!$A$14,Overall!$B$14,"1d","total","time-weighted",0,1,0,"")</f>
        <v>1699.7345197110926</v>
      </c>
      <c r="CS14" s="12">
        <f>_xll.PIAdvCalcDat("\\CEDPI\SEMPRA_MSR1:EDCINV"&amp;CP$2&amp;""&amp;CS$3&amp;"DAYKWH.UNIT1@NET1",Overall!$A$14,Overall!$B$14,"1d","total","time-weighted",0,1,0,"")</f>
        <v>1831.0456076866117</v>
      </c>
      <c r="CT14" s="1"/>
      <c r="CU14" s="10">
        <f>_xll.PIAdvCalcDat("\\CEDPI\SEMPRA_MSR1:EDCINV"&amp;CU$2&amp;""&amp;CU$3&amp;"DAYKWH.UNIT1@NET1",Overall!$A$14,Overall!$B$14,"1d","total","time-weighted",0,1,0,"")</f>
        <v>1796.9587791071547</v>
      </c>
      <c r="CV14" s="11">
        <f>_xll.PIAdvCalcDat("\\CEDPI\SEMPRA_MSR1:EDCINV"&amp;CU$2&amp;""&amp;CV$3&amp;"DAYKWH.UNIT1@NET1",Overall!$A$14,Overall!$B$14,"1d","total","time-weighted",0,1,0,"")</f>
        <v>1679.0939784734969</v>
      </c>
      <c r="CW14" s="11">
        <f>_xll.PIAdvCalcDat("\\CEDPI\SEMPRA_MSR1:EDCINV"&amp;CU$2&amp;""&amp;CW$3&amp;"DAYKWH.UNIT1@NET1",Overall!$A$14,Overall!$B$14,"1d","total","time-weighted",0,1,0,"")</f>
        <v>1646.2495958996408</v>
      </c>
      <c r="CX14" s="12">
        <f>_xll.PIAdvCalcDat("\\CEDPI\SEMPRA_MSR1:EDCINV"&amp;CU$2&amp;""&amp;CX$3&amp;"DAYKWH.UNIT1@NET1",Overall!$A$14,Overall!$B$14,"1d","total","time-weighted",0,1,0,"")</f>
        <v>1813.2866464148717</v>
      </c>
      <c r="CY14" s="1"/>
      <c r="CZ14" s="10">
        <f>_xll.PIAdvCalcDat("\\CEDPI\SEMPRA_MSR1:EDCINV"&amp;CZ$2&amp;""&amp;CZ$3&amp;"DAYKWH.UNIT1@NET1",Overall!$A$14,Overall!$B$14,"1d","total","time-weighted",0,1,0,"")</f>
        <v>1767.1172650000749</v>
      </c>
      <c r="DA14" s="11">
        <f>_xll.PIAdvCalcDat("\\CEDPI\SEMPRA_MSR1:EDCINV"&amp;CZ$2&amp;""&amp;DA$3&amp;"DAYKWH.UNIT1@NET1",Overall!$A$14,Overall!$B$14,"1d","total","time-weighted",0,1,0,"")</f>
        <v>1789.7954981172095</v>
      </c>
      <c r="DB14" s="11">
        <f>_xll.PIAdvCalcDat("\\CEDPI\SEMPRA_MSR1:EDCINV"&amp;CZ$2&amp;""&amp;DB$3&amp;"DAYKWH.UNIT1@NET1",Overall!$A$14,Overall!$B$14,"1d","total","time-weighted",0,1,0,"")</f>
        <v>1735.4550814744323</v>
      </c>
      <c r="DC14" s="12">
        <f>_xll.PIAdvCalcDat("\\CEDPI\SEMPRA_MSR1:EDCINV"&amp;CZ$2&amp;""&amp;DC$3&amp;"DAYKWH.UNIT1@NET1",Overall!$A$14,Overall!$B$14,"1d","total","time-weighted",0,1,0,"")</f>
        <v>1880.7237354159477</v>
      </c>
      <c r="DD14" s="1"/>
      <c r="DE14" s="10">
        <f>_xll.PIAdvCalcDat("\\CEDPI\SEMPRA_MSR1:EDCINV"&amp;DE$2&amp;""&amp;DE$3&amp;"DAYKWH.UNIT1@NET1",Overall!$A$14,Overall!$B$14,"1d","total","time-weighted",0,1,0,"")</f>
        <v>1841.1560695646326</v>
      </c>
      <c r="DF14" s="11">
        <f>_xll.PIAdvCalcDat("\\CEDPI\SEMPRA_MSR1:EDCINV"&amp;DE$2&amp;""&amp;DF$3&amp;"DAYKWH.UNIT1@NET1",Overall!$A$14,Overall!$B$14,"1d","total","time-weighted",0,1,0,"")</f>
        <v>1734.9837602316727</v>
      </c>
      <c r="DG14" s="11">
        <f>_xll.PIAdvCalcDat("\\CEDPI\SEMPRA_MSR1:EDCINV"&amp;DE$2&amp;""&amp;DG$3&amp;"DAYKWH.UNIT1@NET1",Overall!$A$14,Overall!$B$14,"1d","total","time-weighted",0,1,0,"")</f>
        <v>1612.2592700598634</v>
      </c>
      <c r="DH14" s="12">
        <f>_xll.PIAdvCalcDat("\\CEDPI\SEMPRA_MSR1:EDCINV"&amp;DE$2&amp;""&amp;DH$3&amp;"DAYKWH.UNIT1@NET1",Overall!$A$14,Overall!$B$14,"1d","total","time-weighted",0,1,0,"")</f>
        <v>1755.2548537182518</v>
      </c>
      <c r="DI14" s="1"/>
      <c r="DJ14" s="10">
        <f>_xll.PIAdvCalcDat("\\CEDPI\SEMPRA_MSR1:EDCINV"&amp;DJ$2&amp;""&amp;DJ$3&amp;"DAYKWH.UNIT1@NET1",Overall!$A$14,Overall!$B$14,"1d","total","time-weighted",0,1,0,"")</f>
        <v>1841.8014342861195</v>
      </c>
      <c r="DK14" s="11">
        <f>_xll.PIAdvCalcDat("\\CEDPI\SEMPRA_MSR1:EDCINV"&amp;DJ$2&amp;""&amp;DK$3&amp;"DAYKWH.UNIT1@NET1",Overall!$A$14,Overall!$B$14,"1d","total","time-weighted",0,1,0,"")</f>
        <v>1772.4725546827221</v>
      </c>
      <c r="DL14" s="11" t="str">
        <f>_xll.PIAdvCalcDat("\\CEDPI\SEMPRA_MSR1:EDCINV"&amp;DJ$2&amp;""&amp;DL$3&amp;"DAYKWH.UNIT1@NET1",Overall!$A$14,Overall!$B$14,"1d","total","time-weighted",0,1,0,"")</f>
        <v>Tag not found</v>
      </c>
      <c r="DM14" s="12">
        <f>_xll.PIAdvCalcDat("\\CEDPI\SEMPRA_MSR1:EDCINV"&amp;DJ$2&amp;""&amp;DM$3&amp;"DAYKWH.UNIT1@NET1",Overall!$A$14,Overall!$B$14,"1d","total","time-weighted",0,1,0,"")</f>
        <v>1838.5351665422991</v>
      </c>
      <c r="DN14" s="1"/>
      <c r="DO14" s="10">
        <f>_xll.PIAdvCalcDat("\\CEDPI\SEMPRA_MSR1:EDCINV"&amp;DO$2&amp;""&amp;DO$3&amp;"DAYKWH.UNIT1@NET1",Overall!$A$14,Overall!$B$14,"1d","total","time-weighted",0,1,0,"")</f>
        <v>1817.1957688408318</v>
      </c>
      <c r="DP14" s="11">
        <f>_xll.PIAdvCalcDat("\\CEDPI\SEMPRA_MSR1:EDCINV"&amp;DO$2&amp;""&amp;DP$3&amp;"DAYKWH.UNIT1@NET1",Overall!$A$14,Overall!$B$14,"1d","total","time-weighted",0,1,0,"")</f>
        <v>1777.657876586577</v>
      </c>
      <c r="DQ14" s="11">
        <f>_xll.PIAdvCalcDat("\\CEDPI\SEMPRA_MSR1:EDCINV"&amp;DO$2&amp;""&amp;DQ$3&amp;"DAYKWH.UNIT1@NET1",Overall!$A$14,Overall!$B$14,"1d","total","time-weighted",0,1,0,"")</f>
        <v>1732.6785030357837</v>
      </c>
      <c r="DR14" s="12">
        <f>_xll.PIAdvCalcDat("\\CEDPI\SEMPRA_MSR1:EDCINV"&amp;DO$2&amp;""&amp;DR$3&amp;"DAYKWH.UNIT1@NET1",Overall!$A$14,Overall!$B$14,"1d","total","time-weighted",0,1,0,"")</f>
        <v>1684.94813092919</v>
      </c>
      <c r="DS14" s="1"/>
      <c r="DT14" s="10">
        <f>_xll.PIAdvCalcDat("\\CEDPI\SEMPRA_MSR1:EDCINV"&amp;DT$2&amp;""&amp;DT$3&amp;"DAYKWH.UNIT1@NET1",Overall!$A$14,Overall!$B$14,"1d","total","time-weighted",0,1,0,"")</f>
        <v>1688.145342521507</v>
      </c>
      <c r="DU14" s="11">
        <f>_xll.PIAdvCalcDat("\\CEDPI\SEMPRA_MSR1:EDCINV"&amp;DT$2&amp;""&amp;DU$3&amp;"DAYKWH.UNIT1@NET1",Overall!$A$14,Overall!$B$14,"1d","total","time-weighted",0,1,0,"")</f>
        <v>1736.0497066826883</v>
      </c>
      <c r="DV14" s="11">
        <f>_xll.PIAdvCalcDat("\\CEDPI\SEMPRA_MSR1:EDCINV"&amp;DT$2&amp;""&amp;DV$3&amp;"DAYKWH.UNIT1@NET1",Overall!$A$14,Overall!$B$14,"1d","total","time-weighted",0,1,0,"")</f>
        <v>1715.0352578495874</v>
      </c>
      <c r="DW14" s="12">
        <f>_xll.PIAdvCalcDat("\\CEDPI\SEMPRA_MSR1:EDCINV"&amp;DT$2&amp;""&amp;DW$3&amp;"DAYKWH.UNIT1@NET1",Overall!$A$14,Overall!$B$14,"1d","total","time-weighted",0,1,0,"")</f>
        <v>1787.9968331086409</v>
      </c>
      <c r="DX14" s="1"/>
      <c r="DY14" s="10">
        <f>_xll.PIAdvCalcDat("\\CEDPI\SEMPRA_MSR1:EDCINV"&amp;DY$2&amp;""&amp;DY$3&amp;"DAYKWH.UNIT1@NET1",Overall!$A$14,Overall!$B$14,"1d","total","time-weighted",0,1,0,"")</f>
        <v>1737.1431448296544</v>
      </c>
      <c r="DZ14" s="11">
        <f>_xll.PIAdvCalcDat("\\CEDPI\SEMPRA_MSR1:EDCINV"&amp;DY$2&amp;""&amp;DZ$3&amp;"DAYKWH.UNIT1@NET1",Overall!$A$14,Overall!$B$14,"1d","total","time-weighted",0,1,0,"")</f>
        <v>1726.6752594954182</v>
      </c>
      <c r="EA14" s="11">
        <f>_xll.PIAdvCalcDat("\\CEDPI\SEMPRA_MSR1:EDCINV"&amp;DY$2&amp;""&amp;EA$3&amp;"DAYKWH.UNIT1@NET1",Overall!$A$14,Overall!$B$14,"1d","total","time-weighted",0,1,0,"")</f>
        <v>1674.5265863278812</v>
      </c>
      <c r="EB14" s="12">
        <f>_xll.PIAdvCalcDat("\\CEDPI\SEMPRA_MSR1:EDCINV"&amp;DY$2&amp;""&amp;EB$3&amp;"DAYKWH.UNIT1@NET1",Overall!$A$14,Overall!$B$14,"1d","total","time-weighted",0,1,0,"")</f>
        <v>1719.3908654926424</v>
      </c>
      <c r="EC14" s="1"/>
      <c r="ED14" s="10">
        <f>_xll.PIAdvCalcDat("\\CEDPI\SEMPRA_MSR1:EDCINV"&amp;ED$2&amp;""&amp;ED$3&amp;"DAYKWH.UNIT1@NET1",Overall!$A$14,Overall!$B$14,"1d","total","time-weighted",0,1,0,"")</f>
        <v>1842.4992939921776</v>
      </c>
      <c r="EE14" s="11">
        <f>_xll.PIAdvCalcDat("\\CEDPI\SEMPRA_MSR1:EDCINV"&amp;ED$2&amp;""&amp;EE$3&amp;"DAYKWH.UNIT1@NET1",Overall!$A$14,Overall!$B$14,"1d","total","time-weighted",0,1,0,"")</f>
        <v>1836.088391298086</v>
      </c>
      <c r="EF14" s="11">
        <f>_xll.PIAdvCalcDat("\\CEDPI\SEMPRA_MSR1:EDCINV"&amp;ED$2&amp;""&amp;EF$3&amp;"DAYKWH.UNIT1@NET1",Overall!$A$14,Overall!$B$14,"1d","total","time-weighted",0,1,0,"")</f>
        <v>1785.4115342708346</v>
      </c>
      <c r="EG14" s="12">
        <f>_xll.PIAdvCalcDat("\\CEDPI\SEMPRA_MSR1:EDCINV"&amp;ED$2&amp;""&amp;EG$3&amp;"DAYKWH.UNIT1@NET1",Overall!$A$14,Overall!$B$14,"1d","total","time-weighted",0,1,0,"")</f>
        <v>1759.8936333690394</v>
      </c>
      <c r="EH14" s="1"/>
      <c r="EI14" s="10">
        <f>_xll.PIAdvCalcDat("\\CEDPI\SEMPRA_MSR1:EDCINV"&amp;EI$2&amp;""&amp;EI$3&amp;"DAYKWH.UNIT1@NET1",Overall!$A$14,Overall!$B$14,"1d","total","time-weighted",0,1,0,"")</f>
        <v>1812.1305600290073</v>
      </c>
      <c r="EJ14" s="11">
        <f>_xll.PIAdvCalcDat("\\CEDPI\SEMPRA_MSR1:EDCINV"&amp;EI$2&amp;""&amp;EJ$3&amp;"DAYKWH.UNIT1@NET1",Overall!$A$14,Overall!$B$14,"1d","total","time-weighted",0,1,0,"")</f>
        <v>1648.2818620398457</v>
      </c>
      <c r="EK14" s="11">
        <f>_xll.PIAdvCalcDat("\\CEDPI\SEMPRA_MSR1:EDCINV"&amp;EI$2&amp;""&amp;EK$3&amp;"DAYKWH.UNIT1@NET1",Overall!$A$14,Overall!$B$14,"1d","total","time-weighted",0,1,0,"")</f>
        <v>1707.5284186702181</v>
      </c>
      <c r="EL14" s="12">
        <f>_xll.PIAdvCalcDat("\\CEDPI\SEMPRA_MSR1:EDCINV"&amp;EI$2&amp;""&amp;EL$3&amp;"DAYKWH.UNIT1@NET1",Overall!$A$14,Overall!$B$14,"1d","total","time-weighted",0,1,0,"")</f>
        <v>1761.6714712084395</v>
      </c>
      <c r="EM14" s="1"/>
      <c r="EN14" s="10">
        <f>_xll.PIAdvCalcDat("\\CEDPI\SEMPRA_MSR1:EDCINV"&amp;EN$2&amp;""&amp;EN$3&amp;"DAYKWH.UNIT1@NET1",Overall!$A$14,Overall!$B$14,"1d","total","time-weighted",0,1,0,"")</f>
        <v>1838.2816860781875</v>
      </c>
      <c r="EO14" s="11">
        <f>_xll.PIAdvCalcDat("\\CEDPI\SEMPRA_MSR1:EDCINV"&amp;EN$2&amp;""&amp;EO$3&amp;"DAYKWH.UNIT1@NET1",Overall!$A$14,Overall!$B$14,"1d","total","time-weighted",0,1,0,"")</f>
        <v>1774.1484801467791</v>
      </c>
      <c r="EP14" s="11">
        <f>_xll.PIAdvCalcDat("\\CEDPI\SEMPRA_MSR1:EDCINV"&amp;EN$2&amp;""&amp;EP$3&amp;"DAYKWH.UNIT1@NET1",Overall!$A$14,Overall!$B$14,"1d","total","time-weighted",0,1,0,"")</f>
        <v>1747.6942511474426</v>
      </c>
      <c r="EQ14" s="12">
        <f>_xll.PIAdvCalcDat("\\CEDPI\SEMPRA_MSR1:EDCINV"&amp;EN$2&amp;""&amp;EQ$3&amp;"DAYKWH.UNIT1@NET1",Overall!$A$14,Overall!$B$14,"1d","total","time-weighted",0,1,0,"")</f>
        <v>1863.4940296035675</v>
      </c>
      <c r="ER14" s="1"/>
      <c r="ES14" s="10">
        <f>_xll.PIAdvCalcDat("\\CEDPI\SEMPRA_MSR1:EDCINV"&amp;ES$2&amp;""&amp;ES$3&amp;"DAYKWH.UNIT1@NET1",Overall!$A$14,Overall!$B$14,"1d","total","time-weighted",0,1,0,"")</f>
        <v>1865.5017428180138</v>
      </c>
      <c r="ET14" s="11">
        <f>_xll.PIAdvCalcDat("\\CEDPI\SEMPRA_MSR1:EDCINV"&amp;ES$2&amp;""&amp;ET$3&amp;"DAYKWH.UNIT1@NET1",Overall!$A$14,Overall!$B$14,"1d","total","time-weighted",0,1,0,"")</f>
        <v>1767.5992288590373</v>
      </c>
      <c r="EU14" s="11">
        <f>_xll.PIAdvCalcDat("\\CEDPI\SEMPRA_MSR1:EDCINV"&amp;ES$2&amp;""&amp;EU$3&amp;"DAYKWH.UNIT1@NET1",Overall!$A$14,Overall!$B$14,"1d","total","time-weighted",0,1,0,"")</f>
        <v>1774.7054146648456</v>
      </c>
      <c r="EV14" s="12">
        <f>_xll.PIAdvCalcDat("\\CEDPI\SEMPRA_MSR1:EDCINV"&amp;ES$2&amp;""&amp;EV$3&amp;"DAYKWH.UNIT1@NET1",Overall!$A$14,Overall!$B$14,"1d","total","time-weighted",0,1,0,"")</f>
        <v>1806.5530081260556</v>
      </c>
      <c r="EW14" s="1"/>
      <c r="EX14" s="10">
        <f>_xll.PIAdvCalcDat("\\CEDPI\SEMPRA_MSR1:EDCINV"&amp;EX$2&amp;""&amp;EX$3&amp;"DAYKWH.UNIT1@NET1",Overall!$A$14,Overall!$B$14,"1d","total","time-weighted",0,1,0,"")</f>
        <v>1694.707059950118</v>
      </c>
      <c r="EY14" s="11">
        <f>_xll.PIAdvCalcDat("\\CEDPI\SEMPRA_MSR1:EDCINV"&amp;EX$2&amp;""&amp;EY$3&amp;"DAYKWH.UNIT1@NET1",Overall!$A$14,Overall!$B$14,"1d","total","time-weighted",0,1,0,"")</f>
        <v>1637.1546663693748</v>
      </c>
      <c r="EZ14" s="11">
        <f>_xll.PIAdvCalcDat("\\CEDPI\SEMPRA_MSR1:EDCINV"&amp;EX$2&amp;""&amp;EZ$3&amp;"DAYKWH.UNIT1@NET1",Overall!$A$14,Overall!$B$14,"1d","total","time-weighted",0,1,0,"")</f>
        <v>1663.734983998595</v>
      </c>
      <c r="FA14" s="12">
        <f>_xll.PIAdvCalcDat("\\CEDPI\SEMPRA_MSR1:EDCINV"&amp;EX$2&amp;""&amp;FA$3&amp;"DAYKWH.UNIT1@NET1",Overall!$A$14,Overall!$B$14,"1d","total","time-weighted",0,1,0,"")</f>
        <v>1719.2694579104632</v>
      </c>
      <c r="FB14" s="1"/>
      <c r="FC14" s="10">
        <f>_xll.PIAdvCalcDat("\\CEDPI\SEMPRA_MSR1:EDCINV"&amp;FC$2&amp;""&amp;FC$3&amp;"DAYKWH.UNIT1@NET1",Overall!$A$14,Overall!$B$14,"1d","total","time-weighted",0,1,0,"")</f>
        <v>1823.2027149347048</v>
      </c>
      <c r="FD14" s="11">
        <f>_xll.PIAdvCalcDat("\\CEDPI\SEMPRA_MSR1:EDCINV"&amp;FC$2&amp;""&amp;FD$3&amp;"DAYKWH.UNIT1@NET1",Overall!$A$14,Overall!$B$14,"1d","total","time-weighted",0,1,0,"")</f>
        <v>1740.7222606089017</v>
      </c>
      <c r="FE14" s="11">
        <f>_xll.PIAdvCalcDat("\\CEDPI\SEMPRA_MSR1:EDCINV"&amp;FC$2&amp;""&amp;FE$3&amp;"DAYKWH.UNIT1@NET1",Overall!$A$14,Overall!$B$14,"1d","total","time-weighted",0,1,0,"")</f>
        <v>1714.4505820786535</v>
      </c>
      <c r="FF14" s="12">
        <f>_xll.PIAdvCalcDat("\\CEDPI\SEMPRA_MSR1:EDCINV"&amp;FC$2&amp;""&amp;FF$3&amp;"DAYKWH.UNIT1@NET1",Overall!$A$14,Overall!$B$14,"1d","total","time-weighted",0,1,0,"")</f>
        <v>1775.6685685615755</v>
      </c>
      <c r="FG14" s="1"/>
      <c r="FH14" s="10">
        <f>_xll.PIAdvCalcDat("\\CEDPI\SEMPRA_MSR1:EDCINV"&amp;FH$2&amp;""&amp;FH$3&amp;"DAYKWH.UNIT1@NET1",Overall!$A$14,Overall!$B$14,"1d","total","time-weighted",0,1,0,"")</f>
        <v>1748.6569747777942</v>
      </c>
      <c r="FI14" s="11">
        <f>_xll.PIAdvCalcDat("\\CEDPI\SEMPRA_MSR1:EDCINV"&amp;FH$2&amp;""&amp;FI$3&amp;"DAYKWH.UNIT1@NET1",Overall!$A$14,Overall!$B$14,"1d","total","time-weighted",0,1,0,"")</f>
        <v>1671.3204829156857</v>
      </c>
      <c r="FJ14" s="11">
        <f>_xll.PIAdvCalcDat("\\CEDPI\SEMPRA_MSR1:EDCINV"&amp;FH$2&amp;""&amp;FJ$3&amp;"DAYKWH.UNIT1@NET1",Overall!$A$14,Overall!$B$14,"1d","total","time-weighted",0,1,0,"")</f>
        <v>1698.1708707102523</v>
      </c>
      <c r="FK14" s="12">
        <f>_xll.PIAdvCalcDat("\\CEDPI\SEMPRA_MSR1:EDCINV"&amp;FH$2&amp;""&amp;FK$3&amp;"DAYKWH.UNIT1@NET1",Overall!$A$14,Overall!$B$14,"1d","total","time-weighted",0,1,0,"")</f>
        <v>1664.3827468928039</v>
      </c>
      <c r="FL14" s="1"/>
      <c r="FM14" s="10">
        <f>_xll.PIAdvCalcDat("\\CEDPI\SEMPRA_MSR1:EDCINV"&amp;FM$2&amp;""&amp;FM$3&amp;"DAYKWH.UNIT1@NET1",Overall!$A$14,Overall!$B$14,"1d","total","time-weighted",0,1,0,"")</f>
        <v>1791.1594506502854</v>
      </c>
      <c r="FN14" s="11" t="str">
        <f>_xll.PIAdvCalcDat("\\CEDPI\SEMPRA_MSR1:EDCINV"&amp;FM$2&amp;""&amp;FN$3&amp;"DAYKWH.UNIT1@NET1",Overall!$A$14,Overall!$B$14,"1d","total","time-weighted",0,1,0,"")</f>
        <v>[-11059] No Good Data For Calculation</v>
      </c>
      <c r="FO14" s="11">
        <f>_xll.PIAdvCalcDat("\\CEDPI\SEMPRA_MSR1:EDCINV"&amp;FM$2&amp;""&amp;FO$3&amp;"DAYKWH.UNIT1@NET1",Overall!$A$14,Overall!$B$14,"1d","total","time-weighted",0,1,0,"")</f>
        <v>1599.7385251587461</v>
      </c>
      <c r="FP14" s="12">
        <f>_xll.PIAdvCalcDat("\\CEDPI\SEMPRA_MSR1:EDCINV"&amp;FM$2&amp;""&amp;FP$3&amp;"DAYKWH.UNIT1@NET1",Overall!$A$14,Overall!$B$14,"1d","total","time-weighted",0,1,0,"")</f>
        <v>1508.1366506373711</v>
      </c>
      <c r="FQ14" s="1"/>
      <c r="FR14" s="10">
        <f>_xll.PIAdvCalcDat("\\CEDPI\SEMPRA_MSR1:EDCINV"&amp;FR$2&amp;""&amp;FR$3&amp;"DAYKWH.UNIT1@NET1",Overall!$A$14,Overall!$B$14,"1d","total","time-weighted",0,1,0,"")</f>
        <v>1789.0413762855296</v>
      </c>
      <c r="FS14" s="11">
        <f>_xll.PIAdvCalcDat("\\CEDPI\SEMPRA_MSR1:EDCINV"&amp;FR$2&amp;""&amp;FS$3&amp;"DAYKWH.UNIT1@NET1",Overall!$A$14,Overall!$B$14,"1d","total","time-weighted",0,1,0,"")</f>
        <v>1738.8636786612044</v>
      </c>
      <c r="FT14" s="11">
        <f>_xll.PIAdvCalcDat("\\CEDPI\SEMPRA_MSR1:EDCINV"&amp;FR$2&amp;""&amp;FT$3&amp;"DAYKWH.UNIT1@NET1",Overall!$A$14,Overall!$B$14,"1d","total","time-weighted",0,1,0,"")</f>
        <v>1742.9987140550843</v>
      </c>
      <c r="FU14" s="12">
        <f>_xll.PIAdvCalcDat("\\CEDPI\SEMPRA_MSR1:EDCINV"&amp;FR$2&amp;""&amp;FU$3&amp;"DAYKWH.UNIT1@NET1",Overall!$A$14,Overall!$B$14,"1d","total","time-weighted",0,1,0,"")</f>
        <v>1825.5429760745737</v>
      </c>
      <c r="FV14" s="1"/>
      <c r="FW14" s="10">
        <f>_xll.PIAdvCalcDat("\\CEDPI\SEMPRA_MSR1:EDCINV"&amp;FW$2&amp;""&amp;FW$3&amp;"DAYKWH.UNIT1@NET1",Overall!$A$14,Overall!$B$14,"1d","total","time-weighted",0,1,0,"")</f>
        <v>1773.0115929947622</v>
      </c>
      <c r="FX14" s="11">
        <f>_xll.PIAdvCalcDat("\\CEDPI\SEMPRA_MSR1:EDCINV"&amp;FW$2&amp;""&amp;FX$3&amp;"DAYKWH.UNIT1@NET1",Overall!$A$14,Overall!$B$14,"1d","total","time-weighted",0,1,0,"")</f>
        <v>1707.3677949287726</v>
      </c>
      <c r="FY14" s="11">
        <f>_xll.PIAdvCalcDat("\\CEDPI\SEMPRA_MSR1:EDCINV"&amp;FW$2&amp;""&amp;FY$3&amp;"DAYKWH.UNIT1@NET1",Overall!$A$14,Overall!$B$14,"1d","total","time-weighted",0,1,0,"")</f>
        <v>1641.1408876998339</v>
      </c>
      <c r="FZ14" s="12">
        <f>_xll.PIAdvCalcDat("\\CEDPI\SEMPRA_MSR1:EDCINV"&amp;FW$2&amp;""&amp;FZ$3&amp;"DAYKWH.UNIT1@NET1",Overall!$A$14,Overall!$B$14,"1d","total","time-weighted",0,1,0,"")</f>
        <v>1591.1631040615403</v>
      </c>
      <c r="GA14" s="1"/>
      <c r="GB14" s="10">
        <f>_xll.PIAdvCalcDat("\\CEDPI\SEMPRA_MSR1:EDCINV"&amp;GB$2&amp;""&amp;GB$3&amp;"DAYKWH.UNIT1@NET1",Overall!$A$14,Overall!$B$14,"1d","total","time-weighted",0,1,0,"")</f>
        <v>1813.4271804496798</v>
      </c>
      <c r="GC14" s="11">
        <f>_xll.PIAdvCalcDat("\\CEDPI\SEMPRA_MSR1:EDCINV"&amp;GB$2&amp;""&amp;GC$3&amp;"DAYKWH.UNIT1@NET1",Overall!$A$14,Overall!$B$14,"1d","total","time-weighted",0,1,0,"")</f>
        <v>1685.548921462432</v>
      </c>
      <c r="GD14" s="11">
        <f>_xll.PIAdvCalcDat("\\CEDPI\SEMPRA_MSR1:EDCINV"&amp;GB$2&amp;""&amp;GD$3&amp;"DAYKWH.UNIT1@NET1",Overall!$A$14,Overall!$B$14,"1d","total","time-weighted",0,1,0,"")</f>
        <v>1786.7297966643212</v>
      </c>
      <c r="GE14" s="12">
        <f>_xll.PIAdvCalcDat("\\CEDPI\SEMPRA_MSR1:EDCINV"&amp;GB$2&amp;""&amp;GE$3&amp;"DAYKWH.UNIT1@NET1",Overall!$A$14,Overall!$B$14,"1d","total","time-weighted",0,1,0,"")</f>
        <v>1757.4215545915968</v>
      </c>
      <c r="GF14" s="1"/>
      <c r="GG14" s="10">
        <f>_xll.PIAdvCalcDat("\\CEDPI\SEMPRA_MSR1:EDCINV"&amp;GG$2&amp;""&amp;GG$3&amp;"DAYKWH.UNIT1@NET1",Overall!$A$14,Overall!$B$14,"1d","total","time-weighted",0,1,0,"")</f>
        <v>1709.3193257747955</v>
      </c>
      <c r="GH14" s="11">
        <f>_xll.PIAdvCalcDat("\\CEDPI\SEMPRA_MSR1:EDCINV"&amp;GG$2&amp;""&amp;GH$3&amp;"DAYKWH.UNIT1@NET1",Overall!$A$14,Overall!$B$14,"1d","total","time-weighted",0,1,0,"")</f>
        <v>1768.9241063409756</v>
      </c>
      <c r="GI14" s="11">
        <f>_xll.PIAdvCalcDat("\\CEDPI\SEMPRA_MSR1:EDCINV"&amp;GG$2&amp;""&amp;GI$3&amp;"DAYKWH.UNIT1@NET1",Overall!$A$14,Overall!$B$14,"1d","total","time-weighted",0,1,0,"")</f>
        <v>1584.3030197533785</v>
      </c>
      <c r="GJ14" s="12">
        <f>_xll.PIAdvCalcDat("\\CEDPI\SEMPRA_MSR1:EDCINV"&amp;GG$2&amp;""&amp;GJ$3&amp;"DAYKWH.UNIT1@NET1",Overall!$A$14,Overall!$B$14,"1d","total","time-weighted",0,1,0,"")</f>
        <v>1485.4898931971773</v>
      </c>
      <c r="GK14" s="1"/>
      <c r="GL14" s="10">
        <f>_xll.PIAdvCalcDat("\\CEDPI\SEMPRA_MSR1:EDCINV"&amp;GL$2&amp;""&amp;GL$3&amp;"DAYKWH.UNIT1@NET1",Overall!$A$14,Overall!$B$14,"1d","total","time-weighted",0,1,0,"")</f>
        <v>1751.7516996707684</v>
      </c>
      <c r="GM14" s="11">
        <f>_xll.PIAdvCalcDat("\\CEDPI\SEMPRA_MSR1:EDCINV"&amp;GL$2&amp;""&amp;GM$3&amp;"DAYKWH.UNIT1@NET1",Overall!$A$14,Overall!$B$14,"1d","total","time-weighted",0,1,0,"")</f>
        <v>1674.0875678041366</v>
      </c>
      <c r="GN14" s="11">
        <f>_xll.PIAdvCalcDat("\\CEDPI\SEMPRA_MSR1:EDCINV"&amp;GL$2&amp;""&amp;GN$3&amp;"DAYKWH.UNIT1@NET1",Overall!$A$14,Overall!$B$14,"1d","total","time-weighted",0,1,0,"")</f>
        <v>1744.1921769216001</v>
      </c>
      <c r="GO14" s="12">
        <f>_xll.PIAdvCalcDat("\\CEDPI\SEMPRA_MSR1:EDCINV"&amp;GL$2&amp;""&amp;GO$3&amp;"DAYKWH.UNIT1@NET1",Overall!$A$14,Overall!$B$14,"1d","total","time-weighted",0,1,0,"")</f>
        <v>1765.011022931694</v>
      </c>
      <c r="GP14" s="1"/>
      <c r="GQ14" s="10">
        <f>_xll.PIAdvCalcDat("\\CEDPI\SEMPRA_MSR1:EDCINV"&amp;GQ$2&amp;""&amp;GQ$3&amp;"DAYKWH.UNIT1@NET1",Overall!$A$14,Overall!$B$14,"1d","total","time-weighted",0,1,0,"")</f>
        <v>1780.004048098546</v>
      </c>
      <c r="GR14" s="11">
        <f>_xll.PIAdvCalcDat("\\CEDPI\SEMPRA_MSR1:EDCINV"&amp;GQ$2&amp;""&amp;GR$3&amp;"DAYKWH.UNIT1@NET1",Overall!$A$14,Overall!$B$14,"1d","total","time-weighted",0,1,0,"")</f>
        <v>1754.6672430484384</v>
      </c>
      <c r="GS14" s="11">
        <f>_xll.PIAdvCalcDat("\\CEDPI\SEMPRA_MSR1:EDCINV"&amp;GQ$2&amp;""&amp;GS$3&amp;"DAYKWH.UNIT1@NET1",Overall!$A$14,Overall!$B$14,"1d","total","time-weighted",0,1,0,"")</f>
        <v>1567.8848470322373</v>
      </c>
      <c r="GT14" s="12">
        <f>_xll.PIAdvCalcDat("\\CEDPI\SEMPRA_MSR1:EDCINV"&amp;GQ$2&amp;""&amp;GT$3&amp;"DAYKWH.UNIT1@NET1",Overall!$A$14,Overall!$B$14,"1d","total","time-weighted",0,1,0,"")</f>
        <v>1557.6401514765735</v>
      </c>
      <c r="GU14" s="1"/>
      <c r="GV14" s="10">
        <f>_xll.PIAdvCalcDat("\\CEDPI\SEMPRA_MSR1:EDCINV"&amp;GV$2&amp;""&amp;GV$3&amp;"DAYKWH.UNIT1@NET1",Overall!$A$14,Overall!$B$14,"1d","total","time-weighted",0,1,0,"")</f>
        <v>1764.5703135496544</v>
      </c>
      <c r="GW14" s="11">
        <f>_xll.PIAdvCalcDat("\\CEDPI\SEMPRA_MSR1:EDCINV"&amp;GV$2&amp;""&amp;GW$3&amp;"DAYKWH.UNIT1@NET1",Overall!$A$14,Overall!$B$14,"1d","total","time-weighted",0,1,0,"")</f>
        <v>1772.6189733973351</v>
      </c>
      <c r="GX14" s="11">
        <f>_xll.PIAdvCalcDat("\\CEDPI\SEMPRA_MSR1:EDCINV"&amp;GV$2&amp;""&amp;GX$3&amp;"DAYKWH.UNIT1@NET1",Overall!$A$14,Overall!$B$14,"1d","total","time-weighted",0,1,0,"")</f>
        <v>1695.8397386513968</v>
      </c>
      <c r="GY14" s="12">
        <f>_xll.PIAdvCalcDat("\\CEDPI\SEMPRA_MSR1:EDCINV"&amp;GV$2&amp;""&amp;GY$3&amp;"DAYKWH.UNIT1@NET1",Overall!$A$14,Overall!$B$14,"1d","total","time-weighted",0,1,0,"")</f>
        <v>1712.3132567912171</v>
      </c>
      <c r="GZ14" s="1"/>
      <c r="HA14" s="10">
        <f>_xll.PIAdvCalcDat("\\CEDPI\SEMPRA_MSR1:EDCINV"&amp;HA$2&amp;""&amp;HA$3&amp;"DAYKWH.UNIT1@NET1",Overall!$A$14,Overall!$B$14,"1d","total","time-weighted",0,1,0,"")</f>
        <v>1800.3299208342573</v>
      </c>
      <c r="HB14" s="11">
        <f>_xll.PIAdvCalcDat("\\CEDPI\SEMPRA_MSR1:EDCINV"&amp;HA$2&amp;""&amp;HB$3&amp;"DAYKWH.UNIT1@NET1",Overall!$A$14,Overall!$B$14,"1d","total","time-weighted",0,1,0,"")</f>
        <v>1751.4145088988621</v>
      </c>
      <c r="HC14" s="11">
        <f>_xll.PIAdvCalcDat("\\CEDPI\SEMPRA_MSR1:EDCINV"&amp;HA$2&amp;""&amp;HC$3&amp;"DAYKWH.UNIT1@NET1",Overall!$A$14,Overall!$B$14,"1d","total","time-weighted",0,1,0,"")</f>
        <v>1714.5755995258892</v>
      </c>
      <c r="HD14" s="12">
        <f>_xll.PIAdvCalcDat("\\CEDPI\SEMPRA_MSR1:EDCINV"&amp;HA$2&amp;""&amp;HD$3&amp;"DAYKWH.UNIT1@NET1",Overall!$A$14,Overall!$B$14,"1d","total","time-weighted",0,1,0,"")</f>
        <v>1539.2505404296987</v>
      </c>
      <c r="HE14" s="1"/>
      <c r="HF14" s="10">
        <f>_xll.PIAdvCalcDat("\\CEDPI\SEMPRA_MSR1:EDCINV"&amp;HF$2&amp;""&amp;HF$3&amp;"DAYKWH.UNIT1@NET1",Overall!$A$14,Overall!$B$14,"1d","total","time-weighted",0,1,0,"")</f>
        <v>1693.1155894988306</v>
      </c>
      <c r="HG14" s="11">
        <f>_xll.PIAdvCalcDat("\\CEDPI\SEMPRA_MSR1:EDCINV"&amp;HF$2&amp;""&amp;HG$3&amp;"DAYKWH.UNIT1@NET1",Overall!$A$14,Overall!$B$14,"1d","total","time-weighted",0,1,0,"")</f>
        <v>1700.5276913311664</v>
      </c>
      <c r="HH14" s="11">
        <f>_xll.PIAdvCalcDat("\\CEDPI\SEMPRA_MSR1:EDCINV"&amp;HF$2&amp;""&amp;HH$3&amp;"DAYKWH.UNIT1@NET1",Overall!$A$14,Overall!$B$14,"1d","total","time-weighted",0,1,0,"")</f>
        <v>1664.9967989260224</v>
      </c>
      <c r="HI14" s="12">
        <f>_xll.PIAdvCalcDat("\\CEDPI\SEMPRA_MSR1:EDCINV"&amp;HF$2&amp;""&amp;HI$3&amp;"DAYKWH.UNIT1@NET1",Overall!$A$14,Overall!$B$14,"1d","total","time-weighted",0,1,0,"")</f>
        <v>1796.6088048031434</v>
      </c>
      <c r="HJ14" s="1"/>
      <c r="HK14" s="10">
        <f>_xll.PIAdvCalcDat("\\CEDPI\SEMPRA_MSR1:EDCINV"&amp;HK$2&amp;""&amp;HK$3&amp;"DAYKWH.UNIT1@NET1",Overall!$A$14,Overall!$B$14,"1d","total","time-weighted",0,1,0,"")</f>
        <v>1762.5732058197104</v>
      </c>
      <c r="HL14" s="11">
        <f>_xll.PIAdvCalcDat("\\CEDPI\SEMPRA_MSR1:EDCINV"&amp;HK$2&amp;""&amp;HL$3&amp;"DAYKWH.UNIT1@NET1",Overall!$A$14,Overall!$B$14,"1d","total","time-weighted",0,1,0,"")</f>
        <v>1745.9779882761325</v>
      </c>
      <c r="HM14" s="11">
        <f>_xll.PIAdvCalcDat("\\CEDPI\SEMPRA_MSR1:EDCINV"&amp;HK$2&amp;""&amp;HM$3&amp;"DAYKWH.UNIT1@NET1",Overall!$A$14,Overall!$B$14,"1d","total","time-weighted",0,1,0,"")</f>
        <v>1694.5196369325142</v>
      </c>
      <c r="HN14" s="12">
        <f>_xll.PIAdvCalcDat("\\CEDPI\SEMPRA_MSR1:EDCINV"&amp;HK$2&amp;""&amp;HN$3&amp;"DAYKWH.UNIT1@NET1",Overall!$A$14,Overall!$B$14,"1d","total","time-weighted",0,1,0,"")</f>
        <v>1560.2275136038575</v>
      </c>
      <c r="HO14" s="1"/>
      <c r="HP14" s="10">
        <f>_xll.PIAdvCalcDat("\\CEDPI\SEMPRA_MSR1:EDCINV"&amp;HP$2&amp;""&amp;HP$3&amp;"DAYKWH.UNIT1@NET1",Overall!$A$14,Overall!$B$14,"1d","total","time-weighted",0,1,0,"")</f>
        <v>1760.8200884346081</v>
      </c>
      <c r="HQ14" s="11">
        <f>_xll.PIAdvCalcDat("\\CEDPI\SEMPRA_MSR1:EDCINV"&amp;HP$2&amp;""&amp;HQ$3&amp;"DAYKWH.UNIT1@NET1",Overall!$A$14,Overall!$B$14,"1d","total","time-weighted",0,1,0,"")</f>
        <v>1739.550758076286</v>
      </c>
      <c r="HR14" s="11">
        <f>_xll.PIAdvCalcDat("\\CEDPI\SEMPRA_MSR1:EDCINV"&amp;HP$2&amp;""&amp;HR$3&amp;"DAYKWH.UNIT1@NET1",Overall!$A$14,Overall!$B$14,"1d","total","time-weighted",0,1,0,"")</f>
        <v>1729.3974372674525</v>
      </c>
      <c r="HS14" s="12">
        <f>_xll.PIAdvCalcDat("\\CEDPI\SEMPRA_MSR1:EDCINV"&amp;HP$2&amp;""&amp;HS$3&amp;"DAYKWH.UNIT1@NET1",Overall!$A$14,Overall!$B$14,"1d","total","time-weighted",0,1,0,"")</f>
        <v>1799.6340582550692</v>
      </c>
      <c r="HT14" s="1"/>
      <c r="HU14" s="10">
        <f>_xll.PIAdvCalcDat("\\CEDPI\SEMPRA_MSR1:EDCINV"&amp;HU$2&amp;""&amp;HU$3&amp;"DAYKWH.UNIT1@NET1",Overall!$A$14,Overall!$B$14,"1d","total","time-weighted",0,1,0,"")</f>
        <v>1789.4564652712309</v>
      </c>
      <c r="HV14" s="11">
        <f>_xll.PIAdvCalcDat("\\CEDPI\SEMPRA_MSR1:EDCINV"&amp;HU$2&amp;""&amp;HV$3&amp;"DAYKWH.UNIT1@NET1",Overall!$A$14,Overall!$B$14,"1d","total","time-weighted",0,1,0,"")</f>
        <v>1688.2567113276298</v>
      </c>
      <c r="HW14" s="11">
        <f>_xll.PIAdvCalcDat("\\CEDPI\SEMPRA_MSR1:EDCINV"&amp;HU$2&amp;""&amp;HW$3&amp;"DAYKWH.UNIT1@NET1",Overall!$A$14,Overall!$B$14,"1d","total","time-weighted",0,1,0,"")</f>
        <v>1562.9065407058831</v>
      </c>
      <c r="HX14" s="12">
        <f>_xll.PIAdvCalcDat("\\CEDPI\SEMPRA_MSR1:EDCINV"&amp;HU$2&amp;""&amp;HX$3&amp;"DAYKWH.UNIT1@NET1",Overall!$A$14,Overall!$B$14,"1d","total","time-weighted",0,1,0,"")</f>
        <v>1563.6379354041794</v>
      </c>
      <c r="HY14" s="1"/>
      <c r="HZ14" s="10">
        <f>_xll.PIAdvCalcDat("\\CEDPI\SEMPRA_MSR1:EDCINV"&amp;HZ$2&amp;""&amp;HZ$3&amp;"DAYKWH.UNIT1@NET1",Overall!$A$14,Overall!$B$14,"1d","total","time-weighted",0,1,0,"")</f>
        <v>1780.2264354839865</v>
      </c>
      <c r="IA14" s="11">
        <f>_xll.PIAdvCalcDat("\\CEDPI\SEMPRA_MSR1:EDCINV"&amp;HZ$2&amp;""&amp;IA$3&amp;"DAYKWH.UNIT1@NET1",Overall!$A$14,Overall!$B$14,"1d","total","time-weighted",0,1,0,"")</f>
        <v>1720.0134030300769</v>
      </c>
      <c r="IB14" s="11">
        <f>_xll.PIAdvCalcDat("\\CEDPI\SEMPRA_MSR1:EDCINV"&amp;HZ$2&amp;""&amp;IB$3&amp;"DAYKWH.UNIT1@NET1",Overall!$A$14,Overall!$B$14,"1d","total","time-weighted",0,1,0,"")</f>
        <v>1722.9199859957021</v>
      </c>
      <c r="IC14" s="12">
        <f>_xll.PIAdvCalcDat("\\CEDPI\SEMPRA_MSR1:EDCINV"&amp;HZ$2&amp;""&amp;IC$3&amp;"DAYKWH.UNIT1@NET1",Overall!$A$14,Overall!$B$14,"1d","total","time-weighted",0,1,0,"")</f>
        <v>1796.29909022524</v>
      </c>
      <c r="ID14" s="1"/>
      <c r="IE14" s="10">
        <f>_xll.PIAdvCalcDat("\\CEDPI\SEMPRA_MSR1:EDCINV"&amp;IE$2&amp;""&amp;IE$3&amp;"DAYKWH.UNIT1@NET1",Overall!$A$14,Overall!$B$14,"1d","total","time-weighted",0,1,0,"")</f>
        <v>1770.0494583608117</v>
      </c>
      <c r="IF14" s="11">
        <f>_xll.PIAdvCalcDat("\\CEDPI\SEMPRA_MSR1:EDCINV"&amp;IE$2&amp;""&amp;IF$3&amp;"DAYKWH.UNIT1@NET1",Overall!$A$14,Overall!$B$14,"1d","total","time-weighted",0,1,0,"")</f>
        <v>1772.4056330348224</v>
      </c>
      <c r="IG14" s="11">
        <f>_xll.PIAdvCalcDat("\\CEDPI\SEMPRA_MSR1:EDCINV"&amp;IE$2&amp;""&amp;IG$3&amp;"DAYKWH.UNIT1@NET1",Overall!$A$14,Overall!$B$14,"1d","total","time-weighted",0,1,0,"")</f>
        <v>1609.5710392634564</v>
      </c>
      <c r="IH14" s="12">
        <f>_xll.PIAdvCalcDat("\\CEDPI\SEMPRA_MSR1:EDCINV"&amp;IE$2&amp;""&amp;IH$3&amp;"DAYKWH.UNIT1@NET1",Overall!$A$14,Overall!$B$14,"1d","total","time-weighted",0,1,0,"")</f>
        <v>1533.2798253040703</v>
      </c>
      <c r="II14" s="1"/>
      <c r="IJ14" s="10">
        <f>_xll.PIAdvCalcDat("\\CEDPI\SEMPRA_MSR1:EDCINV"&amp;IJ$2&amp;""&amp;IJ$3&amp;"DAYKWH.UNIT1@NET1",Overall!$A$14,Overall!$B$14,"1d","total","time-weighted",0,1,0,"")</f>
        <v>1808.1941092424167</v>
      </c>
      <c r="IK14" s="11">
        <f>_xll.PIAdvCalcDat("\\CEDPI\SEMPRA_MSR1:EDCINV"&amp;IJ$2&amp;""&amp;IK$3&amp;"DAYKWH.UNIT1@NET1",Overall!$A$14,Overall!$B$14,"1d","total","time-weighted",0,1,0,"")</f>
        <v>1662.6008813987114</v>
      </c>
      <c r="IL14" s="11">
        <f>_xll.PIAdvCalcDat("\\CEDPI\SEMPRA_MSR1:EDCINV"&amp;IJ$2&amp;""&amp;IL$3&amp;"DAYKWH.UNIT1@NET1",Overall!$A$14,Overall!$B$14,"1d","total","time-weighted",0,1,0,"")</f>
        <v>1704.53014445492</v>
      </c>
      <c r="IM14" s="12">
        <f>_xll.PIAdvCalcDat("\\CEDPI\SEMPRA_MSR1:EDCINV"&amp;IJ$2&amp;""&amp;IM$3&amp;"DAYKWH.UNIT1@NET1",Overall!$A$14,Overall!$B$14,"1d","total","time-weighted",0,1,0,"")</f>
        <v>1790.5034726248048</v>
      </c>
      <c r="IN14" s="1"/>
      <c r="IO14" s="10">
        <f>_xll.PIAdvCalcDat("\\CEDPI\SEMPRA_MSR1:EDCINV"&amp;IO$2&amp;""&amp;IO$3&amp;"DAYKWH.UNIT1@NET1",Overall!$A$14,Overall!$B$14,"1d","total","time-weighted",0,1,0,"")</f>
        <v>1736.6163673433482</v>
      </c>
      <c r="IP14" s="11">
        <f>_xll.PIAdvCalcDat("\\CEDPI\SEMPRA_MSR1:EDCINV"&amp;IO$2&amp;""&amp;IP$3&amp;"DAYKWH.UNIT1@NET1",Overall!$A$14,Overall!$B$14,"1d","total","time-weighted",0,1,0,"")</f>
        <v>1722.4768818537891</v>
      </c>
      <c r="IQ14" s="11">
        <f>_xll.PIAdvCalcDat("\\CEDPI\SEMPRA_MSR1:EDCINV"&amp;IO$2&amp;""&amp;IQ$3&amp;"DAYKWH.UNIT1@NET1",Overall!$A$14,Overall!$B$14,"1d","total","time-weighted",0,1,0,"")</f>
        <v>1644.7431449805786</v>
      </c>
      <c r="IR14" s="12">
        <f>_xll.PIAdvCalcDat("\\CEDPI\SEMPRA_MSR1:EDCINV"&amp;IO$2&amp;""&amp;IR$3&amp;"DAYKWH.UNIT1@NET1",Overall!$A$14,Overall!$B$14,"1d","total","time-weighted",0,1,0,"")</f>
        <v>1598.9816201969602</v>
      </c>
      <c r="IS14" s="1"/>
      <c r="IT14" s="10">
        <f>_xll.PIAdvCalcDat("\\CEDPI\SEMPRA_MSR1:EDCINV"&amp;IT$2&amp;""&amp;IT$3&amp;"DAYKWH.UNIT1@NET1",Overall!$A$14,Overall!$B$14,"1d","total","time-weighted",0,1,0,"")</f>
        <v>1812.3433981387882</v>
      </c>
      <c r="IU14" s="11">
        <f>_xll.PIAdvCalcDat("\\CEDPI\SEMPRA_MSR1:EDCINV"&amp;IT$2&amp;""&amp;IU$3&amp;"DAYKWH.UNIT1@NET1",Overall!$A$14,Overall!$B$14,"1d","total","time-weighted",0,1,0,"")</f>
        <v>1768.5972329663923</v>
      </c>
      <c r="IV14" s="11">
        <f>_xll.PIAdvCalcDat("\\CEDPI\SEMPRA_MSR1:EDCINV"&amp;IT$2&amp;""&amp;IV$3&amp;"DAYKWH.UNIT1@NET1",Overall!$A$14,Overall!$B$14,"1d","total","time-weighted",0,1,0,"")</f>
        <v>1766.6598283096223</v>
      </c>
      <c r="IW14" s="12">
        <f>_xll.PIAdvCalcDat("\\CEDPI\SEMPRA_MSR1:EDCINV"&amp;IT$2&amp;""&amp;IW$3&amp;"DAYKWH.UNIT1@NET1",Overall!$A$14,Overall!$B$14,"1d","total","time-weighted",0,1,0,"")</f>
        <v>1727.0223758337249</v>
      </c>
      <c r="IX14" s="1"/>
      <c r="IY14" s="10">
        <f>_xll.PIAdvCalcDat("\\CEDPI\SEMPRA_MSR1:EDCINV"&amp;IY$2&amp;""&amp;IY$3&amp;"DAYKWH.UNIT1@NET1",Overall!$A$14,Overall!$B$14,"1d","total","time-weighted",0,1,0,"")</f>
        <v>1750.4391152595681</v>
      </c>
      <c r="IZ14" s="11">
        <f>_xll.PIAdvCalcDat("\\CEDPI\SEMPRA_MSR1:EDCINV"&amp;IY$2&amp;""&amp;IZ$3&amp;"DAYKWH.UNIT1@NET1",Overall!$A$14,Overall!$B$14,"1d","total","time-weighted",0,1,0,"")</f>
        <v>1732.900230285559</v>
      </c>
      <c r="JA14" s="11">
        <f>_xll.PIAdvCalcDat("\\CEDPI\SEMPRA_MSR1:EDCINV"&amp;IY$2&amp;""&amp;JA$3&amp;"DAYKWH.UNIT1@NET1",Overall!$A$14,Overall!$B$14,"1d","total","time-weighted",0,1,0,"")</f>
        <v>1724.7970150010901</v>
      </c>
      <c r="JB14" s="12">
        <f>_xll.PIAdvCalcDat("\\CEDPI\SEMPRA_MSR1:EDCINV"&amp;IY$2&amp;""&amp;JB$3&amp;"DAYKWH.UNIT1@NET1",Overall!$A$14,Overall!$B$14,"1d","total","time-weighted",0,1,0,"")</f>
        <v>1542.4022779798509</v>
      </c>
      <c r="JC14" s="1"/>
      <c r="JD14" s="10">
        <f>_xll.PIAdvCalcDat("\\CEDPI\SEMPRA_MSR1:EDCINV"&amp;JD$2&amp;""&amp;JD$3&amp;"DAYKWH.UNIT1@NET1",Overall!$A$14,Overall!$B$14,"1d","total","time-weighted",0,1,0,"")</f>
        <v>1742.3735584754663</v>
      </c>
      <c r="JE14" s="11">
        <f>_xll.PIAdvCalcDat("\\CEDPI\SEMPRA_MSR1:EDCINV"&amp;JD$2&amp;""&amp;JE$3&amp;"DAYKWH.UNIT1@NET1",Overall!$A$14,Overall!$B$14,"1d","total","time-weighted",0,1,0,"")</f>
        <v>1725.013194757006</v>
      </c>
      <c r="JF14" s="11">
        <f>_xll.PIAdvCalcDat("\\CEDPI\SEMPRA_MSR1:EDCINV"&amp;JD$2&amp;""&amp;JF$3&amp;"DAYKWH.UNIT1@NET1",Overall!$A$14,Overall!$B$14,"1d","total","time-weighted",0,1,0,"")</f>
        <v>1644.4228384928929</v>
      </c>
      <c r="JG14" s="12">
        <f>_xll.PIAdvCalcDat("\\CEDPI\SEMPRA_MSR1:EDCINV"&amp;JD$2&amp;""&amp;JG$3&amp;"DAYKWH.UNIT1@NET1",Overall!$A$14,Overall!$B$14,"1d","total","time-weighted",0,1,0,"")</f>
        <v>1728.5793185247314</v>
      </c>
      <c r="JH14" s="1"/>
      <c r="JI14" s="10">
        <f>_xll.PIAdvCalcDat("\\CEDPI\SEMPRA_MSR1:EDCINV"&amp;JI$2&amp;""&amp;JI$3&amp;"DAYKWH.UNIT1@NET1",Overall!$A$14,Overall!$B$14,"1d","total","time-weighted",0,1,0,"")</f>
        <v>1707.0172779639224</v>
      </c>
      <c r="JJ14" s="11">
        <f>_xll.PIAdvCalcDat("\\CEDPI\SEMPRA_MSR1:EDCINV"&amp;JI$2&amp;""&amp;JJ$3&amp;"DAYKWH.UNIT1@NET1",Overall!$A$14,Overall!$B$14,"1d","total","time-weighted",0,1,0,"")</f>
        <v>1702.4906823622714</v>
      </c>
      <c r="JK14" s="11">
        <f>_xll.PIAdvCalcDat("\\CEDPI\SEMPRA_MSR1:EDCINV"&amp;JI$2&amp;""&amp;JK$3&amp;"DAYKWH.UNIT1@NET1",Overall!$A$14,Overall!$B$14,"1d","total","time-weighted",0,1,0,"")</f>
        <v>1564.1218877084229</v>
      </c>
      <c r="JL14" s="12">
        <f>_xll.PIAdvCalcDat("\\CEDPI\SEMPRA_MSR1:EDCINV"&amp;JI$2&amp;""&amp;JL$3&amp;"DAYKWH.UNIT1@NET1",Overall!$A$14,Overall!$B$14,"1d","total","time-weighted",0,1,0,"")</f>
        <v>1570.2630326205174</v>
      </c>
      <c r="JM14" s="1"/>
      <c r="JN14" s="10">
        <f>_xll.PIAdvCalcDat("\\CEDPI\SEMPRA_MSR1:EDCINV"&amp;JN$2&amp;""&amp;JN$3&amp;"DAYKWH.UNIT1@NET1",Overall!$A$14,Overall!$B$14,"1d","total","time-weighted",0,1,0,"")</f>
        <v>1808.2146312360164</v>
      </c>
      <c r="JO14" s="11">
        <f>_xll.PIAdvCalcDat("\\CEDPI\SEMPRA_MSR1:EDCINV"&amp;JN$2&amp;""&amp;JO$3&amp;"DAYKWH.UNIT1@NET1",Overall!$A$14,Overall!$B$14,"1d","total","time-weighted",0,1,0,"")</f>
        <v>1677.2967625756801</v>
      </c>
      <c r="JP14" s="11">
        <f>_xll.PIAdvCalcDat("\\CEDPI\SEMPRA_MSR1:EDCINV"&amp;JN$2&amp;""&amp;JP$3&amp;"DAYKWH.UNIT1@NET1",Overall!$A$14,Overall!$B$14,"1d","total","time-weighted",0,1,0,"")</f>
        <v>1778.8977372185975</v>
      </c>
      <c r="JQ14" s="12">
        <f>_xll.PIAdvCalcDat("\\CEDPI\SEMPRA_MSR1:EDCINV"&amp;JN$2&amp;""&amp;JQ$3&amp;"DAYKWH.UNIT1@NET1",Overall!$A$14,Overall!$B$14,"1d","total","time-weighted",0,1,0,"")</f>
        <v>1761.2916646943738</v>
      </c>
      <c r="JR14" s="1"/>
      <c r="JS14" s="10">
        <f>_xll.PIAdvCalcDat("\\CEDPI\SEMPRA_MSR1:EDCINV"&amp;JS$2&amp;""&amp;JS$3&amp;"DAYKWH.UNIT1@NET1",Overall!$A$14,Overall!$B$14,"1d","total","time-weighted",0,1,0,"")</f>
        <v>1745.7372925269635</v>
      </c>
      <c r="JT14" s="11">
        <f>_xll.PIAdvCalcDat("\\CEDPI\SEMPRA_MSR1:EDCINV"&amp;JS$2&amp;""&amp;JT$3&amp;"DAYKWH.UNIT1@NET1",Overall!$A$14,Overall!$B$14,"1d","total","time-weighted",0,1,0,"")</f>
        <v>1701.5255296099665</v>
      </c>
      <c r="JU14" s="11">
        <f>_xll.PIAdvCalcDat("\\CEDPI\SEMPRA_MSR1:EDCINV"&amp;JS$2&amp;""&amp;JU$3&amp;"DAYKWH.UNIT1@NET1",Overall!$A$14,Overall!$B$14,"1d","total","time-weighted",0,1,0,"")</f>
        <v>1530.5926766395651</v>
      </c>
      <c r="JV14" s="12">
        <f>_xll.PIAdvCalcDat("\\CEDPI\SEMPRA_MSR1:EDCINV"&amp;JS$2&amp;""&amp;JV$3&amp;"DAYKWH.UNIT1@NET1",Overall!$A$14,Overall!$B$14,"1d","total","time-weighted",0,1,0,"")</f>
        <v>1502.8497328347787</v>
      </c>
      <c r="JW14" s="1"/>
      <c r="JX14" s="10">
        <f>_xll.PIAdvCalcDat("\\CEDPI\SEMPRA_MSR1:EDCINV"&amp;JX$2&amp;""&amp;JX$3&amp;"DAYKWH.UNIT1@NET1",Overall!$A$14,Overall!$B$14,"1d","total","time-weighted",0,1,0,"")</f>
        <v>1689.6500794721271</v>
      </c>
      <c r="JY14" s="11">
        <f>_xll.PIAdvCalcDat("\\CEDPI\SEMPRA_MSR1:EDCINV"&amp;JX$2&amp;""&amp;JY$3&amp;"DAYKWH.UNIT1@NET1",Overall!$A$14,Overall!$B$14,"1d","total","time-weighted",0,1,0,"")</f>
        <v>1679.4365885568939</v>
      </c>
      <c r="JZ14" s="11">
        <f>_xll.PIAdvCalcDat("\\CEDPI\SEMPRA_MSR1:EDCINV"&amp;JX$2&amp;""&amp;JZ$3&amp;"DAYKWH.UNIT1@NET1",Overall!$A$14,Overall!$B$14,"1d","total","time-weighted",0,1,0,"")</f>
        <v>1671.1282750839484</v>
      </c>
      <c r="KA14" s="12">
        <f>_xll.PIAdvCalcDat("\\CEDPI\SEMPRA_MSR1:EDCINV"&amp;JX$2&amp;""&amp;KA$3&amp;"DAYKWH.UNIT1@NET1",Overall!$A$14,Overall!$B$14,"1d","total","time-weighted",0,1,0,"")</f>
        <v>1725.0830402861091</v>
      </c>
      <c r="KB14" s="1"/>
      <c r="KC14" s="10">
        <f>_xll.PIAdvCalcDat("\\CEDPI\SEMPRA_MSR1:EDCINV"&amp;KC$2&amp;""&amp;KC$3&amp;"DAYKWH.UNIT1@NET1",Overall!$A$14,Overall!$B$14,"1d","total","time-weighted",0,1,0,"")</f>
        <v>1772.87024901738</v>
      </c>
      <c r="KD14" s="11">
        <f>_xll.PIAdvCalcDat("\\CEDPI\SEMPRA_MSR1:EDCINV"&amp;KC$2&amp;""&amp;KD$3&amp;"DAYKWH.UNIT1@NET1",Overall!$A$14,Overall!$B$14,"1d","total","time-weighted",0,1,0,"")</f>
        <v>1682.4128298503622</v>
      </c>
      <c r="KE14" s="11">
        <f>_xll.PIAdvCalcDat("\\CEDPI\SEMPRA_MSR1:EDCINV"&amp;KC$2&amp;""&amp;KE$3&amp;"DAYKWH.UNIT1@NET1",Overall!$A$14,Overall!$B$14,"1d","total","time-weighted",0,1,0,"")</f>
        <v>1649.927883617858</v>
      </c>
      <c r="KF14" s="12">
        <f>_xll.PIAdvCalcDat("\\CEDPI\SEMPRA_MSR1:EDCINV"&amp;KC$2&amp;""&amp;KF$3&amp;"DAYKWH.UNIT1@NET1",Overall!$A$14,Overall!$B$14,"1d","total","time-weighted",0,1,0,"")</f>
        <v>2388.0389145985446</v>
      </c>
      <c r="KG14" s="1"/>
      <c r="KH14" s="10">
        <f>_xll.PIAdvCalcDat("\\CEDPI\SEMPRA_MSR1:EDCINV"&amp;KH$2&amp;""&amp;KH$3&amp;"DAYKWH.UNIT1@NET1",Overall!$A$14,Overall!$B$14,"1d","total","time-weighted",0,1,0,"")</f>
        <v>1793.0806537838021</v>
      </c>
      <c r="KI14" s="11">
        <f>_xll.PIAdvCalcDat("\\CEDPI\SEMPRA_MSR1:EDCINV"&amp;KH$2&amp;""&amp;KI$3&amp;"DAYKWH.UNIT1@NET1",Overall!$A$14,Overall!$B$14,"1d","total","time-weighted",0,1,0,"")</f>
        <v>1624.9506148674338</v>
      </c>
      <c r="KJ14" s="11">
        <f>_xll.PIAdvCalcDat("\\CEDPI\SEMPRA_MSR1:EDCINV"&amp;KH$2&amp;""&amp;KJ$3&amp;"DAYKWH.UNIT1@NET1",Overall!$A$14,Overall!$B$14,"1d","total","time-weighted",0,1,0,"")</f>
        <v>1687.758757392555</v>
      </c>
      <c r="KK14" s="12">
        <f>_xll.PIAdvCalcDat("\\CEDPI\SEMPRA_MSR1:EDCINV"&amp;KH$2&amp;""&amp;KK$3&amp;"DAYKWH.UNIT1@NET1",Overall!$A$14,Overall!$B$14,"1d","total","time-weighted",0,1,0,"")</f>
        <v>1737.2834821671258</v>
      </c>
      <c r="KL14" s="1"/>
      <c r="KM14" s="10">
        <f>_xll.PIAdvCalcDat("\\CEDPI\SEMPRA_MSR1:EDCINV"&amp;KM$2&amp;""&amp;KM$3&amp;"DAYKWH.UNIT1@NET1",Overall!$A$14,Overall!$B$14,"1d","total","time-weighted",0,1,0,"")</f>
        <v>1755.2511131306765</v>
      </c>
      <c r="KN14" s="11">
        <f>_xll.PIAdvCalcDat("\\CEDPI\SEMPRA_MSR1:EDCINV"&amp;KM$2&amp;""&amp;KN$3&amp;"DAYKWH.UNIT1@NET1",Overall!$A$14,Overall!$B$14,"1d","total","time-weighted",0,1,0,"")</f>
        <v>1698.8569097978543</v>
      </c>
      <c r="KO14" s="11">
        <f>_xll.PIAdvCalcDat("\\CEDPI\SEMPRA_MSR1:EDCINV"&amp;KM$2&amp;""&amp;KO$3&amp;"DAYKWH.UNIT1@NET1",Overall!$A$14,Overall!$B$14,"1d","total","time-weighted",0,1,0,"")</f>
        <v>1686.4539951958411</v>
      </c>
      <c r="KP14" s="12">
        <f>_xll.PIAdvCalcDat("\\CEDPI\SEMPRA_MSR1:EDCINV"&amp;KM$2&amp;""&amp;KP$3&amp;"DAYKWH.UNIT1@NET1",Overall!$A$14,Overall!$B$14,"1d","total","time-weighted",0,1,0,"")</f>
        <v>1502.5668536327184</v>
      </c>
      <c r="KQ14" s="1"/>
      <c r="KR14" s="10">
        <f>_xll.PIAdvCalcDat("\\CEDPI\SEMPRA_MSR1:EDCINV"&amp;KR$2&amp;""&amp;KR$3&amp;"DAYKWH.UNIT1@NET1",Overall!$A$14,Overall!$B$14,"1d","total","time-weighted",0,1,0,"")</f>
        <v>1744.5591639547288</v>
      </c>
      <c r="KS14" s="11">
        <f>_xll.PIAdvCalcDat("\\CEDPI\SEMPRA_MSR1:EDCINV"&amp;KR$2&amp;""&amp;KS$3&amp;"DAYKWH.UNIT1@NET1",Overall!$A$14,Overall!$B$14,"1d","total","time-weighted",0,1,0,"")</f>
        <v>1668.0951942135746</v>
      </c>
      <c r="KT14" s="11">
        <f>_xll.PIAdvCalcDat("\\CEDPI\SEMPRA_MSR1:EDCINV"&amp;KR$2&amp;""&amp;KT$3&amp;"DAYKWH.UNIT1@NET1",Overall!$A$14,Overall!$B$14,"1d","total","time-weighted",0,1,0,"")</f>
        <v>1663.1965130765368</v>
      </c>
      <c r="KU14" s="12">
        <f>_xll.PIAdvCalcDat("\\CEDPI\SEMPRA_MSR1:EDCINV"&amp;KR$2&amp;""&amp;KU$3&amp;"DAYKWH.UNIT1@NET1",Overall!$A$14,Overall!$B$14,"1d","total","time-weighted",0,1,0,"")</f>
        <v>1842.6184460944814</v>
      </c>
      <c r="KV14" s="1"/>
      <c r="KW14" s="10">
        <f>_xll.PIAdvCalcDat("\\CEDPI\SEMPRA_MSR1:EDCINV"&amp;KW$2&amp;""&amp;KW$3&amp;"DAYKWH.UNIT1@NET1",Overall!$A$14,Overall!$B$14,"1d","total","time-weighted",0,1,0,"")</f>
        <v>1761.5806367753221</v>
      </c>
      <c r="KX14" s="11">
        <f>_xll.PIAdvCalcDat("\\CEDPI\SEMPRA_MSR1:EDCINV"&amp;KW$2&amp;""&amp;KX$3&amp;"DAYKWH.UNIT1@NET1",Overall!$A$14,Overall!$B$14,"1d","total","time-weighted",0,1,0,"")</f>
        <v>1726.2785892432814</v>
      </c>
      <c r="KY14" s="11">
        <f>_xll.PIAdvCalcDat("\\CEDPI\SEMPRA_MSR1:EDCINV"&amp;KW$2&amp;""&amp;KY$3&amp;"DAYKWH.UNIT1@NET1",Overall!$A$14,Overall!$B$14,"1d","total","time-weighted",0,1,0,"")</f>
        <v>1533.182535357349</v>
      </c>
      <c r="KZ14" s="12">
        <f>_xll.PIAdvCalcDat("\\CEDPI\SEMPRA_MSR1:EDCINV"&amp;KW$2&amp;""&amp;KZ$3&amp;"DAYKWH.UNIT1@NET1",Overall!$A$14,Overall!$B$14,"1d","total","time-weighted",0,1,0,"")</f>
        <v>1497.954636277512</v>
      </c>
      <c r="LA14" s="1"/>
      <c r="LB14" s="10">
        <f>_xll.PIAdvCalcDat("\\CEDPI\SEMPRA_MSR1:EDCINV"&amp;LB$2&amp;""&amp;LB$3&amp;"DAYKWH.UNIT1@NET1",Overall!$A$14,Overall!$B$14,"1d","total","time-weighted",0,1,0,"")</f>
        <v>1726.6848434418262</v>
      </c>
      <c r="LC14" s="11">
        <f>_xll.PIAdvCalcDat("\\CEDPI\SEMPRA_MSR1:EDCINV"&amp;LB$2&amp;""&amp;LC$3&amp;"DAYKWH.UNIT1@NET1",Overall!$A$14,Overall!$B$14,"1d","total","time-weighted",0,1,0,"")</f>
        <v>1705.622741762807</v>
      </c>
      <c r="LD14" s="11">
        <f>_xll.PIAdvCalcDat("\\CEDPI\SEMPRA_MSR1:EDCINV"&amp;LB$2&amp;""&amp;LD$3&amp;"DAYKWH.UNIT1@NET1",Overall!$A$14,Overall!$B$14,"1d","total","time-weighted",0,1,0,"")</f>
        <v>1715.6961128856083</v>
      </c>
      <c r="LE14" s="12">
        <f>_xll.PIAdvCalcDat("\\CEDPI\SEMPRA_MSR1:EDCINV"&amp;LB$2&amp;""&amp;LE$3&amp;"DAYKWH.UNIT1@NET1",Overall!$A$14,Overall!$B$14,"1d","total","time-weighted",0,1,0,"")</f>
        <v>1749.8392606253915</v>
      </c>
      <c r="LF14" s="1"/>
      <c r="LG14" s="10">
        <f>_xll.PIAdvCalcDat("\\CEDPI\SEMPRA_MSR1:EDCINV"&amp;LG$2&amp;""&amp;LG$3&amp;"DAYKWH.UNIT1@NET1",Overall!$A$14,Overall!$B$14,"1d","total","time-weighted",0,1,0,"")</f>
        <v>1690.2391846520377</v>
      </c>
      <c r="LH14" s="11">
        <f>_xll.PIAdvCalcDat("\\CEDPI\SEMPRA_MSR1:EDCINV"&amp;LG$2&amp;""&amp;LH$3&amp;"DAYKWH.UNIT1@NET1",Overall!$A$14,Overall!$B$14,"1d","total","time-weighted",0,1,0,"")</f>
        <v>1686.105919390365</v>
      </c>
      <c r="LI14" s="11">
        <f>_xll.PIAdvCalcDat("\\CEDPI\SEMPRA_MSR1:EDCINV"&amp;LG$2&amp;""&amp;LI$3&amp;"DAYKWH.UNIT1@NET1",Overall!$A$14,Overall!$B$14,"1d","total","time-weighted",0,1,0,"")</f>
        <v>1560.2109901767894</v>
      </c>
      <c r="LJ14" s="12">
        <f>_xll.PIAdvCalcDat("\\CEDPI\SEMPRA_MSR1:EDCINV"&amp;LG$2&amp;""&amp;LJ$3&amp;"DAYKWH.UNIT1@NET1",Overall!$A$14,Overall!$B$14,"1d","total","time-weighted",0,1,0,"")</f>
        <v>1499.5095644150088</v>
      </c>
      <c r="LK14" s="1"/>
      <c r="LL14" s="10">
        <f>_xll.PIAdvCalcDat("\\CEDPI\SEMPRA_MSR1:EDCINV"&amp;LL$2&amp;""&amp;LL$3&amp;"DAYKWH.UNIT1@NET1",Overall!$A$14,Overall!$B$14,"1d","total","time-weighted",0,1,0,"")</f>
        <v>1608.6666766721528</v>
      </c>
      <c r="LM14" s="11">
        <f>_xll.PIAdvCalcDat("\\CEDPI\SEMPRA_MSR1:EDCINV"&amp;LL$2&amp;""&amp;LM$3&amp;"DAYKWH.UNIT1@NET1",Overall!$A$14,Overall!$B$14,"1d","total","time-weighted",0,1,0,"")</f>
        <v>1525.4128109870082</v>
      </c>
      <c r="LN14" s="11">
        <f>_xll.PIAdvCalcDat("\\CEDPI\SEMPRA_MSR1:EDCINV"&amp;LL$2&amp;""&amp;LN$3&amp;"DAYKWH.UNIT1@NET1",Overall!$A$14,Overall!$B$14,"1d","total","time-weighted",0,1,0,"")</f>
        <v>1612.9399831969054</v>
      </c>
      <c r="LO14" s="12">
        <f>_xll.PIAdvCalcDat("\\CEDPI\SEMPRA_MSR1:EDCINV"&amp;LL$2&amp;""&amp;LO$3&amp;"DAYKWH.UNIT1@NET1",Overall!$A$14,Overall!$B$14,"1d","total","time-weighted",0,1,0,"")</f>
        <v>1515.4086988861934</v>
      </c>
      <c r="LP14" s="1"/>
      <c r="LQ14" s="10">
        <f>_xll.PIAdvCalcDat("\\CEDPI\SEMPRA_MSR1:EDCINV"&amp;LQ$2&amp;""&amp;LQ$3&amp;"DAYKWH.UNIT1@NET1",Overall!$A$14,Overall!$B$14,"1d","total","time-weighted",0,1,0,"")</f>
        <v>1594.7038396848627</v>
      </c>
      <c r="LR14" s="11">
        <f>_xll.PIAdvCalcDat("\\CEDPI\SEMPRA_MSR1:EDCINV"&amp;LQ$2&amp;""&amp;LR$3&amp;"DAYKWH.UNIT1@NET1",Overall!$A$14,Overall!$B$14,"1d","total","time-weighted",0,1,0,"")</f>
        <v>1615.5739167516099</v>
      </c>
      <c r="LS14" s="11">
        <f>_xll.PIAdvCalcDat("\\CEDPI\SEMPRA_MSR1:EDCINV"&amp;LQ$2&amp;""&amp;LS$3&amp;"DAYKWH.UNIT1@NET1",Overall!$A$14,Overall!$B$14,"1d","total","time-weighted",0,1,0,"")</f>
        <v>1449.9041572774283</v>
      </c>
      <c r="LT14" s="12">
        <f>_xll.PIAdvCalcDat("\\CEDPI\SEMPRA_MSR1:EDCINV"&amp;LQ$2&amp;""&amp;LT$3&amp;"DAYKWH.UNIT1@NET1",Overall!$A$14,Overall!$B$14,"1d","total","time-weighted",0,1,0,"")</f>
        <v>1648.0463192488351</v>
      </c>
      <c r="LU14" s="1"/>
      <c r="LV14" s="10">
        <f>_xll.PIAdvCalcDat("\\CEDPI\SEMPRA_MSR1:EDCINV"&amp;LV$2&amp;""&amp;LV$3&amp;"DAYKWH.UNIT1@NET1",Overall!$A$14,Overall!$B$14,"1d","total","time-weighted",0,1,0,"")</f>
        <v>1452.9084274468958</v>
      </c>
      <c r="LW14" s="11">
        <f>_xll.PIAdvCalcDat("\\CEDPI\SEMPRA_MSR1:EDCINV"&amp;LV$2&amp;""&amp;LW$3&amp;"DAYKWH.UNIT1@NET1",Overall!$A$14,Overall!$B$14,"1d","total","time-weighted",0,1,0,"")</f>
        <v>1670.9209792893882</v>
      </c>
      <c r="LX14" s="11">
        <f>_xll.PIAdvCalcDat("\\CEDPI\SEMPRA_MSR1:EDCINV"&amp;LV$2&amp;""&amp;LX$3&amp;"DAYKWH.UNIT1@NET1",Overall!$A$14,Overall!$B$14,"1d","total","time-weighted",0,1,0,"")</f>
        <v>1471.0333221019011</v>
      </c>
      <c r="LY14" s="12">
        <f>_xll.PIAdvCalcDat("\\CEDPI\SEMPRA_MSR1:EDCINV"&amp;LV$2&amp;""&amp;LY$3&amp;"DAYKWH.UNIT1@NET1",Overall!$A$14,Overall!$B$14,"1d","total","time-weighted",0,1,0,"")</f>
        <v>1661.1024950690705</v>
      </c>
      <c r="LZ14" s="1"/>
      <c r="MA14" s="10">
        <f>_xll.PIAdvCalcDat("\\CEDPI\SEMPRA_MSR1:EDCINV"&amp;MA$2&amp;""&amp;MA$3&amp;"DAYKWH.UNIT1@NET1",Overall!$A$14,Overall!$B$14,"1d","total","time-weighted",0,1,0,"")</f>
        <v>1613.3478149869186</v>
      </c>
      <c r="MB14" s="11" t="str">
        <f>_xll.PIAdvCalcDat("\\CEDPI\SEMPRA_MSR1:EDCINV"&amp;MA$2&amp;""&amp;MB$3&amp;"DAYKWH.UNIT1@NET1",Overall!$A$14,Overall!$B$14,"1d","total","time-weighted",0,1,0,"")</f>
        <v>[-11059] No Good Data For Calculation</v>
      </c>
      <c r="MC14" s="11">
        <f>_xll.PIAdvCalcDat("\\CEDPI\SEMPRA_MSR1:EDCINV"&amp;MA$2&amp;""&amp;MC$3&amp;"DAYKWH.UNIT1@NET1",Overall!$A$14,Overall!$B$14,"1d","total","time-weighted",0,1,0,"")</f>
        <v>1618.8819378256715</v>
      </c>
      <c r="MD14" s="12">
        <f>_xll.PIAdvCalcDat("\\CEDPI\SEMPRA_MSR1:EDCINV"&amp;MA$2&amp;""&amp;MD$3&amp;"DAYKWH.UNIT1@NET1",Overall!$A$14,Overall!$B$14,"1d","total","time-weighted",0,1,0,"")</f>
        <v>1652.9631430261302</v>
      </c>
      <c r="ME14" s="1"/>
      <c r="MF14" s="10">
        <f>_xll.PIAdvCalcDat("\\CEDPI\SEMPRA_MSR1:EDCINV"&amp;MF$2&amp;""&amp;MF$3&amp;"DAYKWH.UNIT1@NET1",Overall!$A$14,Overall!$B$14,"1d","total","time-weighted",0,1,0,"")</f>
        <v>1654.7911686060856</v>
      </c>
      <c r="MG14" s="11">
        <f>_xll.PIAdvCalcDat("\\CEDPI\SEMPRA_MSR1:EDCINV"&amp;MF$2&amp;""&amp;MG$3&amp;"DAYKWH.UNIT1@NET1",Overall!$A$14,Overall!$B$14,"1d","total","time-weighted",0,1,0,"")</f>
        <v>1629.069750816411</v>
      </c>
      <c r="MH14" s="11">
        <f>_xll.PIAdvCalcDat("\\CEDPI\SEMPRA_MSR1:EDCINV"&amp;MF$2&amp;""&amp;MH$3&amp;"DAYKWH.UNIT1@NET1",Overall!$A$14,Overall!$B$14,"1d","total","time-weighted",0,1,0,"")</f>
        <v>1514.4271118891279</v>
      </c>
      <c r="MI14" s="12">
        <f>_xll.PIAdvCalcDat("\\CEDPI\SEMPRA_MSR1:EDCINV"&amp;MF$2&amp;""&amp;MI$3&amp;"DAYKWH.UNIT1@NET1",Overall!$A$14,Overall!$B$14,"1d","total","time-weighted",0,1,0,"")</f>
        <v>1647.7427609331896</v>
      </c>
      <c r="MJ14" s="1"/>
      <c r="MK14" s="10">
        <f>_xll.PIAdvCalcDat("\\CEDPI\SEMPRA_MSR1:EDCINV"&amp;MK$2&amp;""&amp;MK$3&amp;"DAYKWH.UNIT1@NET1",Overall!$A$14,Overall!$B$14,"1d","total","time-weighted",0,1,0,"")</f>
        <v>1469.5682006237887</v>
      </c>
      <c r="ML14" s="11">
        <f>_xll.PIAdvCalcDat("\\CEDPI\SEMPRA_MSR1:EDCINV"&amp;MK$2&amp;""&amp;ML$3&amp;"DAYKWH.UNIT1@NET1",Overall!$A$14,Overall!$B$14,"1d","total","time-weighted",0,1,0,"")</f>
        <v>1604.4516422647314</v>
      </c>
      <c r="MM14" s="11">
        <f>_xll.PIAdvCalcDat("\\CEDPI\SEMPRA_MSR1:EDCINV"&amp;MK$2&amp;""&amp;MM$3&amp;"DAYKWH.UNIT1@NET1",Overall!$A$14,Overall!$B$14,"1d","total","time-weighted",0,1,0,"")</f>
        <v>1430.6170050053408</v>
      </c>
      <c r="MN14" s="12">
        <f>_xll.PIAdvCalcDat("\\CEDPI\SEMPRA_MSR1:EDCINV"&amp;MK$2&amp;""&amp;MN$3&amp;"DAYKWH.UNIT1@NET1",Overall!$A$14,Overall!$B$14,"1d","total","time-weighted",0,1,0,"")</f>
        <v>1633.1737776225982</v>
      </c>
      <c r="MO14" s="1"/>
      <c r="MP14" s="10">
        <f>_xll.PIAdvCalcDat("\\CEDPI\SEMPRA_MSR1:EDCINV"&amp;MP$2&amp;""&amp;MP$3&amp;"DAYKWH.UNIT1@NET1",Overall!$A$14,Overall!$B$14,"1d","total","time-weighted",0,1,0,"")</f>
        <v>1769.0654995139639</v>
      </c>
      <c r="MQ14" s="11">
        <f>_xll.PIAdvCalcDat("\\CEDPI\SEMPRA_MSR1:EDCINV"&amp;MP$2&amp;""&amp;MQ$3&amp;"DAYKWH.UNIT1@NET1",Overall!$A$14,Overall!$B$14,"1d","total","time-weighted",0,1,0,"")</f>
        <v>1770.8409182335561</v>
      </c>
      <c r="MR14" s="11">
        <f>_xll.PIAdvCalcDat("\\CEDPI\SEMPRA_MSR1:EDCINV"&amp;MP$2&amp;""&amp;MR$3&amp;"DAYKWH.UNIT1@NET1",Overall!$A$14,Overall!$B$14,"1d","total","time-weighted",0,1,0,"")</f>
        <v>1763.2740890546449</v>
      </c>
      <c r="MS14" s="12">
        <f>_xll.PIAdvCalcDat("\\CEDPI\SEMPRA_MSR1:EDCINV"&amp;MP$2&amp;""&amp;MS$3&amp;"DAYKWH.UNIT1@NET1",Overall!$A$14,Overall!$B$14,"1d","total","time-weighted",0,1,0,"")</f>
        <v>1774.4996482313998</v>
      </c>
      <c r="MT14" s="1"/>
      <c r="MU14" s="10">
        <f>_xll.PIAdvCalcDat("\\CEDPI\SEMPRA_MSR1:EDCINV"&amp;MU$2&amp;""&amp;MU$3&amp;"DAYKWH.UNIT1@NET1",Overall!$A$14,Overall!$B$14,"1d","total","time-weighted",0,1,0,"")</f>
        <v>1515.8773436220217</v>
      </c>
      <c r="MV14" s="11">
        <f>_xll.PIAdvCalcDat("\\CEDPI\SEMPRA_MSR1:EDCINV"&amp;MU$2&amp;""&amp;MV$3&amp;"DAYKWH.UNIT1@NET1",Overall!$A$14,Overall!$B$14,"1d","total","time-weighted",0,1,0,"")</f>
        <v>1643.2630608345182</v>
      </c>
      <c r="MW14" s="11">
        <f>_xll.PIAdvCalcDat("\\CEDPI\SEMPRA_MSR1:EDCINV"&amp;MU$2&amp;""&amp;MW$3&amp;"DAYKWH.UNIT1@NET1",Overall!$A$14,Overall!$B$14,"1d","total","time-weighted",0,1,0,"")</f>
        <v>1515.7745318467923</v>
      </c>
      <c r="MX14" s="12">
        <f>_xll.PIAdvCalcDat("\\CEDPI\SEMPRA_MSR1:EDCINV"&amp;MU$2&amp;""&amp;MX$3&amp;"DAYKWH.UNIT1@NET1",Overall!$A$14,Overall!$B$14,"1d","total","time-weighted",0,1,0,"")</f>
        <v>1605.5084744172568</v>
      </c>
      <c r="MY14" s="1"/>
      <c r="MZ14" s="10">
        <f>_xll.PIAdvCalcDat("\\CEDPI\SEMPRA_MSR1:EDCINV"&amp;MZ$2&amp;""&amp;MZ$3&amp;"DAYKWH.UNIT1@NET1",Overall!$A$14,Overall!$B$14,"1d","total","time-weighted",0,1,0,"")</f>
        <v>1441.1583398787338</v>
      </c>
      <c r="NA14" s="11">
        <f>_xll.PIAdvCalcDat("\\CEDPI\SEMPRA_MSR1:EDCINV"&amp;MZ$2&amp;""&amp;NA$3&amp;"DAYKWH.UNIT1@NET1",Overall!$A$14,Overall!$B$14,"1d","total","time-weighted",0,1,0,"")</f>
        <v>1668.1650675809108</v>
      </c>
      <c r="NB14" s="11">
        <f>_xll.PIAdvCalcDat("\\CEDPI\SEMPRA_MSR1:EDCINV"&amp;MZ$2&amp;""&amp;NB$3&amp;"DAYKWH.UNIT1@NET1",Overall!$A$14,Overall!$B$14,"1d","total","time-weighted",0,1,0,"")</f>
        <v>1522.4517868404546</v>
      </c>
      <c r="NC14" s="12">
        <f>_xll.PIAdvCalcDat("\\CEDPI\SEMPRA_MSR1:EDCINV"&amp;MZ$2&amp;""&amp;NC$3&amp;"DAYKWH.UNIT1@NET1",Overall!$A$14,Overall!$B$14,"1d","total","time-weighted",0,1,0,"")</f>
        <v>1672.4631848448846</v>
      </c>
      <c r="ND14" s="1"/>
      <c r="NE14" s="10">
        <f>_xll.PIAdvCalcDat("\\CEDPI\SEMPRA_MSR1:EDCINV"&amp;NE$2&amp;""&amp;NE$3&amp;"DAYKWH.UNIT1@NET1",Overall!$A$14,Overall!$B$14,"1d","total","time-weighted",0,1,0,"")</f>
        <v>1781.3774605919252</v>
      </c>
      <c r="NF14" s="11">
        <f>_xll.PIAdvCalcDat("\\CEDPI\SEMPRA_MSR1:EDCINV"&amp;NE$2&amp;""&amp;NF$3&amp;"DAYKWH.UNIT1@NET1",Overall!$A$14,Overall!$B$14,"1d","total","time-weighted",0,1,0,"")</f>
        <v>1757.0577633069231</v>
      </c>
      <c r="NG14" s="11">
        <f>_xll.PIAdvCalcDat("\\CEDPI\SEMPRA_MSR1:EDCINV"&amp;NE$2&amp;""&amp;NG$3&amp;"DAYKWH.UNIT1@NET1",Overall!$A$14,Overall!$B$14,"1d","total","time-weighted",0,1,0,"")</f>
        <v>1758.3593951106548</v>
      </c>
      <c r="NH14" s="12">
        <f>_xll.PIAdvCalcDat("\\CEDPI\SEMPRA_MSR1:EDCINV"&amp;NE$2&amp;""&amp;NH$3&amp;"DAYKWH.UNIT1@NET1",Overall!$A$14,Overall!$B$14,"1d","total","time-weighted",0,1,0,"")</f>
        <v>1753.8941880689017</v>
      </c>
      <c r="NI14" s="1"/>
      <c r="NJ14" s="10">
        <f>_xll.PIAdvCalcDat("\\CEDPI\SEMPRA_MSR1:EDCINV"&amp;NJ$2&amp;""&amp;NJ$3&amp;"DAYKWH.UNIT1@NET1",Overall!$A$14,Overall!$B$14,"1d","total","time-weighted",0,1,0,"")</f>
        <v>1459.0146692697767</v>
      </c>
      <c r="NK14" s="11">
        <f>_xll.PIAdvCalcDat("\\CEDPI\SEMPRA_MSR1:EDCINV"&amp;NJ$2&amp;""&amp;NK$3&amp;"DAYKWH.UNIT1@NET1",Overall!$A$14,Overall!$B$14,"1d","total","time-weighted",0,1,0,"")</f>
        <v>1613.2910559250845</v>
      </c>
      <c r="NL14" s="11">
        <f>_xll.PIAdvCalcDat("\\CEDPI\SEMPRA_MSR1:EDCINV"&amp;NJ$2&amp;""&amp;NL$3&amp;"DAYKWH.UNIT1@NET1",Overall!$A$14,Overall!$B$14,"1d","total","time-weighted",0,1,0,"")</f>
        <v>1475.9714818912041</v>
      </c>
      <c r="NM14" s="12">
        <f>_xll.PIAdvCalcDat("\\CEDPI\SEMPRA_MSR1:EDCINV"&amp;NJ$2&amp;""&amp;NM$3&amp;"DAYKWH.UNIT1@NET1",Overall!$A$14,Overall!$B$14,"1d","total","time-weighted",0,1,0,"")</f>
        <v>1635.6632741750811</v>
      </c>
      <c r="NN14" s="1"/>
      <c r="NO14" s="10">
        <f>_xll.PIAdvCalcDat("\\CEDPI\SEMPRA_MSR1:EDCINV"&amp;NO$2&amp;""&amp;NO$3&amp;"DAYKWH.UNIT1@NET1",Overall!$A$14,Overall!$B$14,"1d","total","time-weighted",0,1,0,"")</f>
        <v>1544.2226934701691</v>
      </c>
      <c r="NP14" s="11">
        <f>_xll.PIAdvCalcDat("\\CEDPI\SEMPRA_MSR1:EDCINV"&amp;NO$2&amp;""&amp;NP$3&amp;"DAYKWH.UNIT1@NET1",Overall!$A$14,Overall!$B$14,"1d","total","time-weighted",0,1,0,"")</f>
        <v>1625.5801067873442</v>
      </c>
      <c r="NQ14" s="11">
        <f>_xll.PIAdvCalcDat("\\CEDPI\SEMPRA_MSR1:EDCINV"&amp;NO$2&amp;""&amp;NQ$3&amp;"DAYKWH.UNIT1@NET1",Overall!$A$14,Overall!$B$14,"1d","total","time-weighted",0,1,0,"")</f>
        <v>1509.3240524122218</v>
      </c>
      <c r="NR14" s="12">
        <f>_xll.PIAdvCalcDat("\\CEDPI\SEMPRA_MSR1:EDCINV"&amp;NO$2&amp;""&amp;NR$3&amp;"DAYKWH.UNIT1@NET1",Overall!$A$14,Overall!$B$14,"1d","total","time-weighted",0,1,0,"")</f>
        <v>1696.0441456684866</v>
      </c>
      <c r="NS14" s="1"/>
      <c r="NT14" s="10">
        <f>_xll.PIAdvCalcDat("\\CEDPI\SEMPRA_MSR1:EDCINV"&amp;NT$2&amp;""&amp;NT$3&amp;"DAYKWH.UNIT1@NET1",Overall!$A$14,Overall!$B$14,"1d","total","time-weighted",0,1,0,"")</f>
        <v>1725.8566822108096</v>
      </c>
      <c r="NU14" s="11">
        <f>_xll.PIAdvCalcDat("\\CEDPI\SEMPRA_MSR1:EDCINV"&amp;NT$2&amp;""&amp;NU$3&amp;"DAYKWH.UNIT1@NET1",Overall!$A$14,Overall!$B$14,"1d","total","time-weighted",0,1,0,"")</f>
        <v>1707.8649898754204</v>
      </c>
      <c r="NV14" s="11">
        <f>_xll.PIAdvCalcDat("\\CEDPI\SEMPRA_MSR1:EDCINV"&amp;NT$2&amp;""&amp;NV$3&amp;"DAYKWH.UNIT1@NET1",Overall!$A$14,Overall!$B$14,"1d","total","time-weighted",0,1,0,"")</f>
        <v>1709.6450666993435</v>
      </c>
      <c r="NW14" s="12">
        <f>_xll.PIAdvCalcDat("\\CEDPI\SEMPRA_MSR1:EDCINV"&amp;NT$2&amp;""&amp;NW$3&amp;"DAYKWH.UNIT1@NET1",Overall!$A$14,Overall!$B$14,"1d","total","time-weighted",0,1,0,"")</f>
        <v>1712.3832340259439</v>
      </c>
      <c r="NX14" s="1"/>
      <c r="NY14" s="10">
        <f>_xll.PIAdvCalcDat("\\CEDPI\SEMPRA_MSR1:EDCINV"&amp;NY$2&amp;""&amp;NY$3&amp;"DAYKWH.UNIT1@NET1",Overall!$A$14,Overall!$B$14,"1d","total","time-weighted",0,1,0,"")</f>
        <v>1712.4532965919527</v>
      </c>
      <c r="NZ14" s="11">
        <f>_xll.PIAdvCalcDat("\\CEDPI\SEMPRA_MSR1:EDCINV"&amp;NY$2&amp;""&amp;NZ$3&amp;"DAYKWH.UNIT1@NET1",Overall!$A$14,Overall!$B$14,"1d","total","time-weighted",0,1,0,"")</f>
        <v>1726.9128119068127</v>
      </c>
      <c r="OA14" s="11">
        <f>_xll.PIAdvCalcDat("\\CEDPI\SEMPRA_MSR1:EDCINV"&amp;NY$2&amp;""&amp;OA$3&amp;"DAYKWH.UNIT1@NET1",Overall!$A$14,Overall!$B$14,"1d","total","time-weighted",0,1,0,"")</f>
        <v>1701.278818940383</v>
      </c>
      <c r="OB14" s="12">
        <f>_xll.PIAdvCalcDat("\\CEDPI\SEMPRA_MSR1:EDCINV"&amp;NY$2&amp;""&amp;OB$3&amp;"DAYKWH.UNIT1@NET1",Overall!$A$14,Overall!$B$14,"1d","total","time-weighted",0,1,0,"")</f>
        <v>1704.6202029031695</v>
      </c>
      <c r="OC14" s="1"/>
      <c r="OD14" s="10">
        <f>_xll.PIAdvCalcDat("\\CEDPI\SEMPRA_MSR1:EDCINV"&amp;OD$2&amp;""&amp;OD$3&amp;"DAYKWH.UNIT1@NET1",Overall!$A$14,Overall!$B$14,"1d","total","time-weighted",0,1,0,"")</f>
        <v>1711.5692141590362</v>
      </c>
      <c r="OE14" s="11">
        <f>_xll.PIAdvCalcDat("\\CEDPI\SEMPRA_MSR1:EDCINV"&amp;OD$2&amp;""&amp;OE$3&amp;"DAYKWH.UNIT1@NET1",Overall!$A$14,Overall!$B$14,"1d","total","time-weighted",0,1,0,"")</f>
        <v>1710.2435363254965</v>
      </c>
      <c r="OF14" s="11">
        <f>_xll.PIAdvCalcDat("\\CEDPI\SEMPRA_MSR1:EDCINV"&amp;OD$2&amp;""&amp;OF$3&amp;"DAYKWH.UNIT1@NET1",Overall!$A$14,Overall!$B$14,"1d","total","time-weighted",0,1,0,"")</f>
        <v>1704.3735364799697</v>
      </c>
      <c r="OG14" s="12">
        <f>_xll.PIAdvCalcDat("\\CEDPI\SEMPRA_MSR1:EDCINV"&amp;OD$2&amp;""&amp;OG$3&amp;"DAYKWH.UNIT1@NET1",Overall!$A$14,Overall!$B$14,"1d","total","time-weighted",0,1,0,"")</f>
        <v>1713.1808215861315</v>
      </c>
      <c r="OH14" s="1"/>
      <c r="OI14" s="10" t="str">
        <f>_xll.PIAdvCalcDat("\\CEDPI\SEMPRA_MSR1:EDCINV"&amp;OI$2&amp;""&amp;OI$3&amp;"DAYKWH.UNIT1@NET1",Overall!$A$14,Overall!$B$14,"1d","total","time-weighted",0,1,0,"")</f>
        <v>[-11059] No Good Data For Calculation</v>
      </c>
      <c r="OJ14" s="11">
        <f>_xll.PIAdvCalcDat("\\CEDPI\SEMPRA_MSR1:EDCINV"&amp;OI$2&amp;""&amp;OJ$3&amp;"DAYKWH.UNIT1@NET1",Overall!$A$14,Overall!$B$14,"1d","total","time-weighted",0,1,0,"")</f>
        <v>1716.0486890557595</v>
      </c>
      <c r="OK14" s="11">
        <f>_xll.PIAdvCalcDat("\\CEDPI\SEMPRA_MSR1:EDCINV"&amp;OI$2&amp;""&amp;OK$3&amp;"DAYKWH.UNIT1@NET1",Overall!$A$14,Overall!$B$14,"1d","total","time-weighted",0,1,0,"")</f>
        <v>1695.3535021205116</v>
      </c>
      <c r="OL14" s="12">
        <f>_xll.PIAdvCalcDat("\\CEDPI\SEMPRA_MSR1:EDCINV"&amp;OI$2&amp;""&amp;OL$3&amp;"DAYKWH.UNIT1@NET1",Overall!$A$14,Overall!$B$14,"1d","total","time-weighted",0,1,0,"")</f>
        <v>1690.8755022769801</v>
      </c>
      <c r="OM14" s="1"/>
      <c r="ON14" s="10">
        <f>_xll.PIAdvCalcDat("\\CEDPI\SEMPRA_MSR1:EDCINV"&amp;ON$2&amp;""&amp;ON$3&amp;"DAYKWH.UNIT1@NET1",Overall!$A$14,Overall!$B$14,"1d","total","time-weighted",0,1,0,"")</f>
        <v>1639.0147549935482</v>
      </c>
      <c r="OO14" s="11">
        <f>_xll.PIAdvCalcDat("\\CEDPI\SEMPRA_MSR1:EDCINV"&amp;ON$2&amp;""&amp;OO$3&amp;"DAYKWH.UNIT1@NET1",Overall!$A$14,Overall!$B$14,"1d","total","time-weighted",0,1,0,"")</f>
        <v>1681.8377913419781</v>
      </c>
      <c r="OP14" s="11">
        <f>_xll.PIAdvCalcDat("\\CEDPI\SEMPRA_MSR1:EDCINV"&amp;ON$2&amp;""&amp;OP$3&amp;"DAYKWH.UNIT1@NET1",Overall!$A$14,Overall!$B$14,"1d","total","time-weighted",0,1,0,"")</f>
        <v>1696.1108788431745</v>
      </c>
      <c r="OQ14" s="12">
        <f>_xll.PIAdvCalcDat("\\CEDPI\SEMPRA_MSR1:EDCINV"&amp;ON$2&amp;""&amp;OQ$3&amp;"DAYKWH.UNIT1@NET1",Overall!$A$14,Overall!$B$14,"1d","total","time-weighted",0,1,0,"")</f>
        <v>1689.8931454087067</v>
      </c>
      <c r="OR14" s="1"/>
      <c r="OS14" s="10">
        <f>_xll.PIAdvCalcDat("\\CEDPI\SEMPRA_MSR1:EDCINV"&amp;OS$2&amp;""&amp;OS$3&amp;"DAYKWH.UNIT1@NET1",Overall!$A$14,Overall!$B$14,"1d","total","time-weighted",0,1,0,"")</f>
        <v>1768.1286579985554</v>
      </c>
      <c r="OT14" s="11">
        <f>_xll.PIAdvCalcDat("\\CEDPI\SEMPRA_MSR1:EDCINV"&amp;OS$2&amp;""&amp;OT$3&amp;"DAYKWH.UNIT1@NET1",Overall!$A$14,Overall!$B$14,"1d","total","time-weighted",0,1,0,"")</f>
        <v>1774.1124320548106</v>
      </c>
      <c r="OU14" s="11">
        <f>_xll.PIAdvCalcDat("\\CEDPI\SEMPRA_MSR1:EDCINV"&amp;OS$2&amp;""&amp;OU$3&amp;"DAYKWH.UNIT1@NET1",Overall!$A$14,Overall!$B$14,"1d","total","time-weighted",0,1,0,"")</f>
        <v>1751.8419924632253</v>
      </c>
      <c r="OV14" s="12">
        <f>_xll.PIAdvCalcDat("\\CEDPI\SEMPRA_MSR1:EDCINV"&amp;OS$2&amp;""&amp;OV$3&amp;"DAYKWH.UNIT1@NET1",Overall!$A$14,Overall!$B$14,"1d","total","time-weighted",0,1,0,"")</f>
        <v>1771.4252937889128</v>
      </c>
      <c r="OW14" s="1"/>
      <c r="OX14" s="10">
        <f>_xll.PIAdvCalcDat("\\CEDPI\SEMPRA_MSR1:EDCINV"&amp;OX$2&amp;""&amp;OX$3&amp;"DAYKWH.UNIT1@NET1",Overall!$A$14,Overall!$B$14,"1d","total","time-weighted",0,1,0,"")</f>
        <v>1665.8276316533018</v>
      </c>
      <c r="OY14" s="11">
        <f>_xll.PIAdvCalcDat("\\CEDPI\SEMPRA_MSR1:EDCINV"&amp;OX$2&amp;""&amp;OY$3&amp;"DAYKWH.UNIT1@NET1",Overall!$A$14,Overall!$B$14,"1d","total","time-weighted",0,1,0,"")</f>
        <v>1756.8866996898778</v>
      </c>
      <c r="OZ14" s="11">
        <f>_xll.PIAdvCalcDat("\\CEDPI\SEMPRA_MSR1:EDCINV"&amp;OX$2&amp;""&amp;OZ$3&amp;"DAYKWH.UNIT1@NET1",Overall!$A$14,Overall!$B$14,"1d","total","time-weighted",0,1,0,"")</f>
        <v>1799.4871432639045</v>
      </c>
      <c r="PA14" s="12">
        <f>_xll.PIAdvCalcDat("\\CEDPI\SEMPRA_MSR1:EDCINV"&amp;OX$2&amp;""&amp;PA$3&amp;"DAYKWH.UNIT1@NET1",Overall!$A$14,Overall!$B$14,"1d","total","time-weighted",0,1,0,"")</f>
        <v>1794.3050940684891</v>
      </c>
      <c r="PB14" s="1"/>
      <c r="PC14" s="10">
        <f>_xll.PIAdvCalcDat("\\CEDPI\SEMPRA_MSR1:EDCINV"&amp;PC$2&amp;""&amp;PC$3&amp;"DAYKWH.UNIT1@NET1",Overall!$A$14,Overall!$B$14,"1d","total","time-weighted",0,1,0,"")</f>
        <v>1765.2132572931534</v>
      </c>
      <c r="PD14" s="11">
        <f>_xll.PIAdvCalcDat("\\CEDPI\SEMPRA_MSR1:EDCINV"&amp;PC$2&amp;""&amp;PD$3&amp;"DAYKWH.UNIT1@NET1",Overall!$A$14,Overall!$B$14,"1d","total","time-weighted",0,1,0,"")</f>
        <v>1759.1532131139106</v>
      </c>
      <c r="PE14" s="11">
        <f>_xll.PIAdvCalcDat("\\CEDPI\SEMPRA_MSR1:EDCINV"&amp;PC$2&amp;""&amp;PE$3&amp;"DAYKWH.UNIT1@NET1",Overall!$A$14,Overall!$B$14,"1d","total","time-weighted",0,1,0,"")</f>
        <v>1756.2207402805464</v>
      </c>
      <c r="PF14" s="12">
        <f>_xll.PIAdvCalcDat("\\CEDPI\SEMPRA_MSR1:EDCINV"&amp;PC$2&amp;""&amp;PF$3&amp;"DAYKWH.UNIT1@NET1",Overall!$A$14,Overall!$B$14,"1d","total","time-weighted",0,1,0,"")</f>
        <v>1729.8929613861224</v>
      </c>
      <c r="PG14" s="1"/>
      <c r="PH14" s="10">
        <f>_xll.PIAdvCalcDat("\\CEDPI\SEMPRA_MSR1:EDCINV"&amp;PH$2&amp;""&amp;PH$3&amp;"DAYKWH.UNIT1@NET1",Overall!$A$14,Overall!$B$14,"1d","total","time-weighted",0,1,0,"")</f>
        <v>1800.8790153120551</v>
      </c>
      <c r="PI14" s="11">
        <f>_xll.PIAdvCalcDat("\\CEDPI\SEMPRA_MSR1:EDCINV"&amp;PH$2&amp;""&amp;PI$3&amp;"DAYKWH.UNIT1@NET1",Overall!$A$14,Overall!$B$14,"1d","total","time-weighted",0,1,0,"")</f>
        <v>1711.2548288513212</v>
      </c>
      <c r="PJ14" s="11">
        <f>_xll.PIAdvCalcDat("\\CEDPI\SEMPRA_MSR1:EDCINV"&amp;PH$2&amp;""&amp;PJ$3&amp;"DAYKWH.UNIT1@NET1",Overall!$A$14,Overall!$B$14,"1d","total","time-weighted",0,1,0,"")</f>
        <v>1791.989383369518</v>
      </c>
      <c r="PK14" s="12">
        <f>_xll.PIAdvCalcDat("\\CEDPI\SEMPRA_MSR1:EDCINV"&amp;PH$2&amp;""&amp;PK$3&amp;"DAYKWH.UNIT1@NET1",Overall!$A$14,Overall!$B$14,"1d","total","time-weighted",0,1,0,"")</f>
        <v>1866.3617896402573</v>
      </c>
    </row>
    <row r="15" spans="1:427" ht="24.75" customHeight="1" x14ac:dyDescent="0.25">
      <c r="A15" s="8">
        <v>42594</v>
      </c>
      <c r="B15" s="8">
        <v>42595</v>
      </c>
      <c r="C15" s="16">
        <v>7.9459913539886475</v>
      </c>
      <c r="D15" s="7">
        <f>_xll.PIAdvCalcDat("\\CEDPI\SEMPRA_MSR1:EDCINV"&amp;$D$2&amp;""&amp;D$3&amp;"DAYKWH.UNIT1@NET1",Overall!$A$15,Overall!$B$15,"1d","total","time-weighted",0,1,0,"")</f>
        <v>1899.5693698485545</v>
      </c>
      <c r="E15" s="9">
        <f>_xll.PIAdvCalcDat("\\CEDPI\SEMPRA_MSR1:EDCINV"&amp;$D$2&amp;""&amp;E$3&amp;"DAYKWH.UNIT1@NET1",Overall!$A$15,Overall!$B$15,"1d","total","time-weighted",0,1,0,"")</f>
        <v>1858.2615972563694</v>
      </c>
      <c r="F15" s="9">
        <f>_xll.PIAdvCalcDat("\\CEDPI\SEMPRA_MSR1:EDCINV"&amp;$D$2&amp;""&amp;F$3&amp;"DAYKWH.UNIT1@NET1",Overall!$A$15,Overall!$B$15,"1d","total","time-weighted",0,1,0,"")</f>
        <v>1865.938727780607</v>
      </c>
      <c r="G15" s="9">
        <f>_xll.PIAdvCalcDat("\\CEDPI\SEMPRA_MSR1:EDCINV"&amp;$D$2&amp;""&amp;G$3&amp;"DAYKWH.UNIT1@NET1",Overall!$A$15,Overall!$B$15,"1d","total","time-weighted",0,1,0,"")</f>
        <v>1936.6530903218224</v>
      </c>
      <c r="H15" s="7"/>
      <c r="I15" s="10">
        <f>_xll.PIAdvCalcDat("\\CEDPI\SEMPRA_MSR1:EDCINV"&amp;I$2&amp;""&amp;I$3&amp;"DAYKWH.UNIT1@NET1",Overall!$A$15,Overall!$B$15,"1d","total","time-weighted",0,1,0,"")</f>
        <v>1888.8737725318424</v>
      </c>
      <c r="J15" s="11">
        <f>_xll.PIAdvCalcDat("\\CEDPI\SEMPRA_MSR1:EDCINV"&amp;I$2&amp;""&amp;J$3&amp;"DAYKWH.UNIT1@NET1",Overall!$A$15,Overall!$B$15,"1d","total","time-weighted",0,1,0,"")</f>
        <v>1820.5966079889124</v>
      </c>
      <c r="K15" s="11">
        <f>_xll.PIAdvCalcDat("\\CEDPI\SEMPRA_MSR1:EDCINV"&amp;I$2&amp;""&amp;K$3&amp;"DAYKWH.UNIT1@NET1",Overall!$A$15,Overall!$B$15,"1d","total","time-weighted",0,1,0,"")</f>
        <v>1820.6323365720355</v>
      </c>
      <c r="L15" s="12">
        <f>_xll.PIAdvCalcDat("\\CEDPI\SEMPRA_MSR1:EDCINV"&amp;I$2&amp;""&amp;L$3&amp;"DAYKWH.UNIT1@NET1",Overall!$A$15,Overall!$B$15,"1d","total","time-weighted",0,1,0,"")</f>
        <v>1886.1211907751206</v>
      </c>
      <c r="M15" s="1"/>
      <c r="N15" s="10">
        <f>_xll.PIAdvCalcDat("\\CEDPI\SEMPRA_MSR1:EDCINV"&amp;N$2&amp;""&amp;N$3&amp;"DAYKWH.UNIT1@NET1",Overall!$A$15,Overall!$B$15,"1d","total","time-weighted",0,1,0,"")</f>
        <v>1935.2437639969564</v>
      </c>
      <c r="O15" s="11">
        <f>_xll.PIAdvCalcDat("\\CEDPI\SEMPRA_MSR1:EDCINV"&amp;N$2&amp;""&amp;O$3&amp;"DAYKWH.UNIT1@NET1",Overall!$A$15,Overall!$B$15,"1d","total","time-weighted",0,1,0,"")</f>
        <v>1822.6768987159776</v>
      </c>
      <c r="P15" s="11">
        <f>_xll.PIAdvCalcDat("\\CEDPI\SEMPRA_MSR1:EDCINV"&amp;N$2&amp;""&amp;P$3&amp;"DAYKWH.UNIT1@NET1",Overall!$A$15,Overall!$B$15,"1d","total","time-weighted",0,1,0,"")</f>
        <v>1817.9784710340684</v>
      </c>
      <c r="Q15" s="12">
        <f>_xll.PIAdvCalcDat("\\CEDPI\SEMPRA_MSR1:EDCINV"&amp;N$2&amp;""&amp;Q$3&amp;"DAYKWH.UNIT1@NET1",Overall!$A$15,Overall!$B$15,"1d","total","time-weighted",0,1,0,"")</f>
        <v>1875.1526111672647</v>
      </c>
      <c r="R15" s="1"/>
      <c r="S15" s="10">
        <f>_xll.PIAdvCalcDat("\\CEDPI\SEMPRA_MSR1:EDCINV"&amp;S$2&amp;""&amp;S$3&amp;"DAYKWH.UNIT1@NET1",Overall!$A$15,Overall!$B$15,"1d","total","time-weighted",0,1,0,"")</f>
        <v>1871.6549519102823</v>
      </c>
      <c r="T15" s="11">
        <f>_xll.PIAdvCalcDat("\\CEDPI\SEMPRA_MSR1:EDCINV"&amp;S$2&amp;""&amp;T$3&amp;"DAYKWH.UNIT1@NET1",Overall!$A$15,Overall!$B$15,"1d","total","time-weighted",0,1,0,"")</f>
        <v>1811.0710835424411</v>
      </c>
      <c r="U15" s="11">
        <f>_xll.PIAdvCalcDat("\\CEDPI\SEMPRA_MSR1:EDCINV"&amp;S$2&amp;""&amp;U$3&amp;"DAYKWH.UNIT1@NET1",Overall!$A$15,Overall!$B$15,"1d","total","time-weighted",0,1,0,"")</f>
        <v>1807.2075918887895</v>
      </c>
      <c r="V15" s="12" t="str">
        <f>_xll.PIAdvCalcDat("\\CEDPI\SEMPRA_MSR1:EDCINV"&amp;S$2&amp;""&amp;V$3&amp;"DAYKWH.UNIT1@NET1",Overall!$A$15,Overall!$B$15,"1d","total","time-weighted",0,1,0,"")</f>
        <v>[-11059] No Good Data For Calculation</v>
      </c>
      <c r="W15" s="1"/>
      <c r="X15" s="10">
        <f>_xll.PIAdvCalcDat("\\CEDPI\SEMPRA_MSR1:EDCINV"&amp;X$2&amp;""&amp;X$3&amp;"DAYKWH.UNIT1@NET1",Overall!$A$15,Overall!$B$15,"1d","total","time-weighted",0,1,0,"")</f>
        <v>1894.8161296299063</v>
      </c>
      <c r="Y15" s="11">
        <f>_xll.PIAdvCalcDat("\\CEDPI\SEMPRA_MSR1:EDCINV"&amp;X$2&amp;""&amp;Y$3&amp;"DAYKWH.UNIT1@NET1",Overall!$A$15,Overall!$B$15,"1d","total","time-weighted",0,1,0,"")</f>
        <v>1826.3303396229342</v>
      </c>
      <c r="Z15" s="11">
        <f>_xll.PIAdvCalcDat("\\CEDPI\SEMPRA_MSR1:EDCINV"&amp;X$2&amp;""&amp;Z$3&amp;"DAYKWH.UNIT1@NET1",Overall!$A$15,Overall!$B$15,"1d","total","time-weighted",0,1,0,"")</f>
        <v>1841.3818585459301</v>
      </c>
      <c r="AA15" s="12">
        <f>_xll.PIAdvCalcDat("\\CEDPI\SEMPRA_MSR1:EDCINV"&amp;X$2&amp;""&amp;AA$3&amp;"DAYKWH.UNIT1@NET1",Overall!$A$15,Overall!$B$15,"1d","total","time-weighted",0,1,0,"")</f>
        <v>1874.3763089446807</v>
      </c>
      <c r="AB15" s="1"/>
      <c r="AC15" s="10">
        <f>_xll.PIAdvCalcDat("\\CEDPI\SEMPRA_MSR1:EDCINV"&amp;AC$2&amp;""&amp;AC$3&amp;"DAYKWH.UNIT1@NET1",Overall!$A$15,Overall!$B$15,"1d","total","time-weighted",0,1,0,"")</f>
        <v>1886.9131329260281</v>
      </c>
      <c r="AD15" s="11">
        <f>_xll.PIAdvCalcDat("\\CEDPI\SEMPRA_MSR1:EDCINV"&amp;AC$2&amp;""&amp;AD$3&amp;"DAYKWH.UNIT1@NET1",Overall!$A$15,Overall!$B$15,"1d","total","time-weighted",0,1,0,"")</f>
        <v>1812.9423768191771</v>
      </c>
      <c r="AE15" s="11">
        <f>_xll.PIAdvCalcDat("\\CEDPI\SEMPRA_MSR1:EDCINV"&amp;AC$2&amp;""&amp;AE$3&amp;"DAYKWH.UNIT1@NET1",Overall!$A$15,Overall!$B$15,"1d","total","time-weighted",0,1,0,"")</f>
        <v>1814.363527567602</v>
      </c>
      <c r="AF15" s="12">
        <f>_xll.PIAdvCalcDat("\\CEDPI\SEMPRA_MSR1:EDCINV"&amp;AC$2&amp;""&amp;AF$3&amp;"DAYKWH.UNIT1@NET1",Overall!$A$15,Overall!$B$15,"1d","total","time-weighted",0,1,0,"")</f>
        <v>1868.61466119225</v>
      </c>
      <c r="AG15" s="1"/>
      <c r="AH15" s="10">
        <f>_xll.PIAdvCalcDat("\\CEDPI\SEMPRA_MSR1:EDCINV"&amp;AH$2&amp;""&amp;AH$3&amp;"DAYKWH.UNIT1@NET1",Overall!$A$15,Overall!$B$15,"1d","total","time-weighted",0,1,0,"")</f>
        <v>1821.057654426676</v>
      </c>
      <c r="AI15" s="11">
        <f>_xll.PIAdvCalcDat("\\CEDPI\SEMPRA_MSR1:EDCINV"&amp;AH$2&amp;""&amp;AI$3&amp;"DAYKWH.UNIT1@NET1",Overall!$A$15,Overall!$B$15,"1d","total","time-weighted",0,1,0,"")</f>
        <v>1831.0576926224298</v>
      </c>
      <c r="AJ15" s="11">
        <f>_xll.PIAdvCalcDat("\\CEDPI\SEMPRA_MSR1:EDCINV"&amp;AH$2&amp;""&amp;AJ$3&amp;"DAYKWH.UNIT1@NET1",Overall!$A$15,Overall!$B$15,"1d","total","time-weighted",0,1,0,"")</f>
        <v>1831.316185398807</v>
      </c>
      <c r="AK15" s="12">
        <f>_xll.PIAdvCalcDat("\\CEDPI\SEMPRA_MSR1:EDCINV"&amp;AH$2&amp;""&amp;AK$3&amp;"DAYKWH.UNIT1@NET1",Overall!$A$15,Overall!$B$15,"1d","total","time-weighted",0,1,0,"")</f>
        <v>1909.1304133402764</v>
      </c>
      <c r="AL15" s="1"/>
      <c r="AM15" s="10">
        <f>_xll.PIAdvCalcDat("\\CEDPI\SEMPRA_MSR1:EDCINV"&amp;AM$2&amp;""&amp;AM$3&amp;"DAYKWH.UNIT1@NET1",Overall!$A$15,Overall!$B$15,"1d","total","time-weighted",0,1,0,"")</f>
        <v>1885.1110175927624</v>
      </c>
      <c r="AN15" s="11">
        <f>_xll.PIAdvCalcDat("\\CEDPI\SEMPRA_MSR1:EDCINV"&amp;AM$2&amp;""&amp;AN$3&amp;"DAYKWH.UNIT1@NET1",Overall!$A$15,Overall!$B$15,"1d","total","time-weighted",0,1,0,"")</f>
        <v>1826.9054247474573</v>
      </c>
      <c r="AO15" s="11">
        <f>_xll.PIAdvCalcDat("\\CEDPI\SEMPRA_MSR1:EDCINV"&amp;AM$2&amp;""&amp;AO$3&amp;"DAYKWH.UNIT1@NET1",Overall!$A$15,Overall!$B$15,"1d","total","time-weighted",0,1,0,"")</f>
        <v>1819.861619734465</v>
      </c>
      <c r="AP15" s="12">
        <f>_xll.PIAdvCalcDat("\\CEDPI\SEMPRA_MSR1:EDCINV"&amp;AM$2&amp;""&amp;AP$3&amp;"DAYKWH.UNIT1@NET1",Overall!$A$15,Overall!$B$15,"1d","total","time-weighted",0,1,0,"")</f>
        <v>1859.6937436201147</v>
      </c>
      <c r="AQ15" s="1"/>
      <c r="AR15" s="10">
        <f>_xll.PIAdvCalcDat("\\CEDPI\SEMPRA_MSR1:EDCINV"&amp;AR$2&amp;""&amp;AR$3&amp;"DAYKWH.UNIT1@NET1",Overall!$A$15,Overall!$B$15,"1d","total","time-weighted",0,1,0,"")</f>
        <v>1893.6731488599396</v>
      </c>
      <c r="AS15" s="11">
        <f>_xll.PIAdvCalcDat("\\CEDPI\SEMPRA_MSR1:EDCINV"&amp;AR$2&amp;""&amp;AS$3&amp;"DAYKWH.UNIT1@NET1",Overall!$A$15,Overall!$B$15,"1d","total","time-weighted",0,1,0,"")</f>
        <v>1819.3612718025843</v>
      </c>
      <c r="AT15" s="11">
        <f>_xll.PIAdvCalcDat("\\CEDPI\SEMPRA_MSR1:EDCINV"&amp;AR$2&amp;""&amp;AT$3&amp;"DAYKWH.UNIT1@NET1",Overall!$A$15,Overall!$B$15,"1d","total","time-weighted",0,1,0,"")</f>
        <v>1834.0127967002456</v>
      </c>
      <c r="AU15" s="12">
        <f>_xll.PIAdvCalcDat("\\CEDPI\SEMPRA_MSR1:EDCINV"&amp;AR$2&amp;""&amp;AU$3&amp;"DAYKWH.UNIT1@NET1",Overall!$A$15,Overall!$B$15,"1d","total","time-weighted",0,1,0,"")</f>
        <v>1897.9034491810892</v>
      </c>
      <c r="AV15" s="1"/>
      <c r="AW15" s="10">
        <f>_xll.PIAdvCalcDat("\\CEDPI\SEMPRA_MSR1:EDCINV"&amp;AW$2&amp;""&amp;AW$3&amp;"DAYKWH.UNIT1@NET1",Overall!$A$15,Overall!$B$15,"1d","total","time-weighted",0,1,0,"")</f>
        <v>1915.4916682437465</v>
      </c>
      <c r="AX15" s="11">
        <f>_xll.PIAdvCalcDat("\\CEDPI\SEMPRA_MSR1:EDCINV"&amp;AW$2&amp;""&amp;AX$3&amp;"DAYKWH.UNIT1@NET1",Overall!$A$15,Overall!$B$15,"1d","total","time-weighted",0,1,0,"")</f>
        <v>1838.4559154716469</v>
      </c>
      <c r="AY15" s="11">
        <f>_xll.PIAdvCalcDat("\\CEDPI\SEMPRA_MSR1:EDCINV"&amp;AW$2&amp;""&amp;AY$3&amp;"DAYKWH.UNIT1@NET1",Overall!$A$15,Overall!$B$15,"1d","total","time-weighted",0,1,0,"")</f>
        <v>1836.0509198208581</v>
      </c>
      <c r="AZ15" s="12">
        <f>_xll.PIAdvCalcDat("\\CEDPI\SEMPRA_MSR1:EDCINV"&amp;AW$2&amp;""&amp;AZ$3&amp;"DAYKWH.UNIT1@NET1",Overall!$A$15,Overall!$B$15,"1d","total","time-weighted",0,1,0,"")</f>
        <v>1909.6681204452113</v>
      </c>
      <c r="BA15" s="1"/>
      <c r="BB15" s="10">
        <f>_xll.PIAdvCalcDat("\\CEDPI\SEMPRA_MSR1:EDCINV"&amp;BB$2&amp;""&amp;BB$3&amp;"DAYKWH.UNIT1@NET1",Overall!$A$15,Overall!$B$15,"1d","total","time-weighted",0,1,0,"")</f>
        <v>1888.8070158012401</v>
      </c>
      <c r="BC15" s="11">
        <f>_xll.PIAdvCalcDat("\\CEDPI\SEMPRA_MSR1:EDCINV"&amp;BB$2&amp;""&amp;BC$3&amp;"DAYKWH.UNIT1@NET1",Overall!$A$15,Overall!$B$15,"1d","total","time-weighted",0,1,0,"")</f>
        <v>1847.4979616897715</v>
      </c>
      <c r="BD15" s="11">
        <f>_xll.PIAdvCalcDat("\\CEDPI\SEMPRA_MSR1:EDCINV"&amp;BB$2&amp;""&amp;BD$3&amp;"DAYKWH.UNIT1@NET1",Overall!$A$15,Overall!$B$15,"1d","total","time-weighted",0,1,0,"")</f>
        <v>1833.3242537463425</v>
      </c>
      <c r="BE15" s="12">
        <f>_xll.PIAdvCalcDat("\\CEDPI\SEMPRA_MSR1:EDCINV"&amp;BB$2&amp;""&amp;BE$3&amp;"DAYKWH.UNIT1@NET1",Overall!$A$15,Overall!$B$15,"1d","total","time-weighted",0,1,0,"")</f>
        <v>1910.809975348559</v>
      </c>
      <c r="BF15" s="1"/>
      <c r="BG15" s="10" t="str">
        <f>_xll.PIAdvCalcDat("\\CEDPI\SEMPRA_MSR1:EDCINV"&amp;BG$2&amp;""&amp;BG$3&amp;"DAYKWH.UNIT1@NET1",Overall!$A$15,Overall!$B$15,"1d","total","time-weighted",0,1,0,"")</f>
        <v>[-11059] No Good Data For Calculation</v>
      </c>
      <c r="BH15" s="11">
        <f>_xll.PIAdvCalcDat("\\CEDPI\SEMPRA_MSR1:EDCINV"&amp;BG$2&amp;""&amp;BH$3&amp;"DAYKWH.UNIT1@NET1",Overall!$A$15,Overall!$B$15,"1d","total","time-weighted",0,1,0,"")</f>
        <v>1841.6248219550787</v>
      </c>
      <c r="BI15" s="11">
        <f>_xll.PIAdvCalcDat("\\CEDPI\SEMPRA_MSR1:EDCINV"&amp;BG$2&amp;""&amp;BI$3&amp;"DAYKWH.UNIT1@NET1",Overall!$A$15,Overall!$B$15,"1d","total","time-weighted",0,1,0,"")</f>
        <v>1808.5862352837507</v>
      </c>
      <c r="BJ15" s="12">
        <f>_xll.PIAdvCalcDat("\\CEDPI\SEMPRA_MSR1:EDCINV"&amp;BG$2&amp;""&amp;BJ$3&amp;"DAYKWH.UNIT1@NET1",Overall!$A$15,Overall!$B$15,"1d","total","time-weighted",0,1,0,"")</f>
        <v>1857.2389223991547</v>
      </c>
      <c r="BK15" s="1"/>
      <c r="BL15" s="10">
        <f>_xll.PIAdvCalcDat("\\CEDPI\SEMPRA_MSR1:EDCINV"&amp;BL$2&amp;""&amp;BL$3&amp;"DAYKWH.UNIT1@NET1",Overall!$A$15,Overall!$B$15,"1d","total","time-weighted",0,1,0,"")</f>
        <v>1888.8445902172914</v>
      </c>
      <c r="BM15" s="11">
        <f>_xll.PIAdvCalcDat("\\CEDPI\SEMPRA_MSR1:EDCINV"&amp;BL$2&amp;""&amp;BM$3&amp;"DAYKWH.UNIT1@NET1",Overall!$A$15,Overall!$B$15,"1d","total","time-weighted",0,1,0,"")</f>
        <v>1827.4600394154361</v>
      </c>
      <c r="BN15" s="11">
        <f>_xll.PIAdvCalcDat("\\CEDPI\SEMPRA_MSR1:EDCINV"&amp;BL$2&amp;""&amp;BN$3&amp;"DAYKWH.UNIT1@NET1",Overall!$A$15,Overall!$B$15,"1d","total","time-weighted",0,1,0,"")</f>
        <v>1832.2653737469277</v>
      </c>
      <c r="BO15" s="12">
        <f>_xll.PIAdvCalcDat("\\CEDPI\SEMPRA_MSR1:EDCINV"&amp;BL$2&amp;""&amp;BO$3&amp;"DAYKWH.UNIT1@NET1",Overall!$A$15,Overall!$B$15,"1d","total","time-weighted",0,1,0,"")</f>
        <v>1898.1689490939946</v>
      </c>
      <c r="BP15" s="1"/>
      <c r="BQ15" s="10">
        <f>_xll.PIAdvCalcDat("\\CEDPI\SEMPRA_MSR1:EDCINV"&amp;BQ$2&amp;""&amp;BQ$3&amp;"DAYKWH.UNIT1@NET1",Overall!$A$15,Overall!$B$15,"1d","total","time-weighted",0,1,0,"")</f>
        <v>1888.9627956691925</v>
      </c>
      <c r="BR15" s="11">
        <f>_xll.PIAdvCalcDat("\\CEDPI\SEMPRA_MSR1:EDCINV"&amp;BQ$2&amp;""&amp;BR$3&amp;"DAYKWH.UNIT1@NET1",Overall!$A$15,Overall!$B$15,"1d","total","time-weighted",0,1,0,"")</f>
        <v>1853.5146889615733</v>
      </c>
      <c r="BS15" s="11">
        <f>_xll.PIAdvCalcDat("\\CEDPI\SEMPRA_MSR1:EDCINV"&amp;BQ$2&amp;""&amp;BS$3&amp;"DAYKWH.UNIT1@NET1",Overall!$A$15,Overall!$B$15,"1d","total","time-weighted",0,1,0,"")</f>
        <v>1802.0757648639285</v>
      </c>
      <c r="BT15" s="12">
        <f>_xll.PIAdvCalcDat("\\CEDPI\SEMPRA_MSR1:EDCINV"&amp;BQ$2&amp;""&amp;BT$3&amp;"DAYKWH.UNIT1@NET1",Overall!$A$15,Overall!$B$15,"1d","total","time-weighted",0,1,0,"")</f>
        <v>1870.2099300488546</v>
      </c>
      <c r="BU15" s="1"/>
      <c r="BV15" s="10">
        <f>_xll.PIAdvCalcDat("\\CEDPI\SEMPRA_MSR1:EDCINV"&amp;BV$2&amp;""&amp;BV$3&amp;"DAYKWH.UNIT1@NET1",Overall!$A$15,Overall!$B$15,"1d","total","time-weighted",0,1,0,"")</f>
        <v>1895.5218220281931</v>
      </c>
      <c r="BW15" s="11">
        <f>_xll.PIAdvCalcDat("\\CEDPI\SEMPRA_MSR1:EDCINV"&amp;BV$2&amp;""&amp;BW$3&amp;"DAYKWH.UNIT1@NET1",Overall!$A$15,Overall!$B$15,"1d","total","time-weighted",0,1,0,"")</f>
        <v>1819.439518024592</v>
      </c>
      <c r="BX15" s="11">
        <f>_xll.PIAdvCalcDat("\\CEDPI\SEMPRA_MSR1:EDCINV"&amp;BV$2&amp;""&amp;BX$3&amp;"DAYKWH.UNIT1@NET1",Overall!$A$15,Overall!$B$15,"1d","total","time-weighted",0,1,0,"")</f>
        <v>1813.5366358112292</v>
      </c>
      <c r="BY15" s="12">
        <f>_xll.PIAdvCalcDat("\\CEDPI\SEMPRA_MSR1:EDCINV"&amp;BV$2&amp;""&amp;BY$3&amp;"DAYKWH.UNIT1@NET1",Overall!$A$15,Overall!$B$15,"1d","total","time-weighted",0,1,0,"")</f>
        <v>1875.1199251661742</v>
      </c>
      <c r="BZ15" s="1"/>
      <c r="CA15" s="10">
        <f>_xll.PIAdvCalcDat("\\CEDPI\SEMPRA_MSR1:EDCINV"&amp;CA$2&amp;""&amp;CA$3&amp;"DAYKWH.UNIT1@NET1",Overall!$A$15,Overall!$B$15,"1d","total","time-weighted",0,1,0,"")</f>
        <v>1877.2515230312636</v>
      </c>
      <c r="CB15" s="11">
        <f>_xll.PIAdvCalcDat("\\CEDPI\SEMPRA_MSR1:EDCINV"&amp;CA$2&amp;""&amp;CB$3&amp;"DAYKWH.UNIT1@NET1",Overall!$A$15,Overall!$B$15,"1d","total","time-weighted",0,1,0,"")</f>
        <v>1825.9371794631443</v>
      </c>
      <c r="CC15" s="11">
        <f>_xll.PIAdvCalcDat("\\CEDPI\SEMPRA_MSR1:EDCINV"&amp;CA$2&amp;""&amp;CC$3&amp;"DAYKWH.UNIT1@NET1",Overall!$A$15,Overall!$B$15,"1d","total","time-weighted",0,1,0,"")</f>
        <v>1826.4421499344924</v>
      </c>
      <c r="CD15" s="12">
        <f>_xll.PIAdvCalcDat("\\CEDPI\SEMPRA_MSR1:EDCINV"&amp;CA$2&amp;""&amp;CD$3&amp;"DAYKWH.UNIT1@NET1",Overall!$A$15,Overall!$B$15,"1d","total","time-weighted",0,1,0,"")</f>
        <v>1863.2601779918061</v>
      </c>
      <c r="CE15" s="1"/>
      <c r="CF15" s="10">
        <f>_xll.PIAdvCalcDat("\\CEDPI\SEMPRA_MSR1:EDCINV"&amp;CF$2&amp;""&amp;CF$3&amp;"DAYKWH.UNIT1@NET1",Overall!$A$15,Overall!$B$15,"1d","total","time-weighted",0,1,0,"")</f>
        <v>1975.2368963723427</v>
      </c>
      <c r="CG15" s="11">
        <f>_xll.PIAdvCalcDat("\\CEDPI\SEMPRA_MSR1:EDCINV"&amp;CF$2&amp;""&amp;CG$3&amp;"DAYKWH.UNIT1@NET1",Overall!$A$15,Overall!$B$15,"1d","total","time-weighted",0,1,0,"")</f>
        <v>1905.083443504745</v>
      </c>
      <c r="CH15" s="11">
        <f>_xll.PIAdvCalcDat("\\CEDPI\SEMPRA_MSR1:EDCINV"&amp;CF$2&amp;""&amp;CH$3&amp;"DAYKWH.UNIT1@NET1",Overall!$A$15,Overall!$B$15,"1d","total","time-weighted",0,1,0,"")</f>
        <v>1853.4064630198379</v>
      </c>
      <c r="CI15" s="12">
        <f>_xll.PIAdvCalcDat("\\CEDPI\SEMPRA_MSR1:EDCINV"&amp;CF$2&amp;""&amp;CI$3&amp;"DAYKWH.UNIT1@NET1",Overall!$A$15,Overall!$B$15,"1d","total","time-weighted",0,1,0,"")</f>
        <v>1873.2909530842594</v>
      </c>
      <c r="CJ15" s="1"/>
      <c r="CK15" s="10">
        <f>_xll.PIAdvCalcDat("\\CEDPI\SEMPRA_MSR1:EDCINV"&amp;CK$2&amp;""&amp;CK$3&amp;"DAYKWH.UNIT1@NET1",Overall!$A$15,Overall!$B$15,"1d","total","time-weighted",0,1,0,"")</f>
        <v>1990.3306955447645</v>
      </c>
      <c r="CL15" s="11">
        <f>_xll.PIAdvCalcDat("\\CEDPI\SEMPRA_MSR1:EDCINV"&amp;CK$2&amp;""&amp;CL$3&amp;"DAYKWH.UNIT1@NET1",Overall!$A$15,Overall!$B$15,"1d","total","time-weighted",0,1,0,"")</f>
        <v>1886.649672570268</v>
      </c>
      <c r="CM15" s="11">
        <f>_xll.PIAdvCalcDat("\\CEDPI\SEMPRA_MSR1:EDCINV"&amp;CK$2&amp;""&amp;CM$3&amp;"DAYKWH.UNIT1@NET1",Overall!$A$15,Overall!$B$15,"1d","total","time-weighted",0,1,0,"")</f>
        <v>1835.1891029292717</v>
      </c>
      <c r="CN15" s="12">
        <f>_xll.PIAdvCalcDat("\\CEDPI\SEMPRA_MSR1:EDCINV"&amp;CK$2&amp;""&amp;CN$3&amp;"DAYKWH.UNIT1@NET1",Overall!$A$15,Overall!$B$15,"1d","total","time-weighted",0,1,0,"")</f>
        <v>1981.1549847670958</v>
      </c>
      <c r="CO15" s="1"/>
      <c r="CP15" s="10">
        <f>_xll.PIAdvCalcDat("\\CEDPI\SEMPRA_MSR1:EDCINV"&amp;CP$2&amp;""&amp;CP$3&amp;"DAYKWH.UNIT1@NET1",Overall!$A$15,Overall!$B$15,"1d","total","time-weighted",0,1,0,"")</f>
        <v>1999.7710831746501</v>
      </c>
      <c r="CQ15" s="11">
        <f>_xll.PIAdvCalcDat("\\CEDPI\SEMPRA_MSR1:EDCINV"&amp;CP$2&amp;""&amp;CQ$3&amp;"DAYKWH.UNIT1@NET1",Overall!$A$15,Overall!$B$15,"1d","total","time-weighted",0,1,0,"")</f>
        <v>1908.3619460148757</v>
      </c>
      <c r="CR15" s="11">
        <f>_xll.PIAdvCalcDat("\\CEDPI\SEMPRA_MSR1:EDCINV"&amp;CP$2&amp;""&amp;CR$3&amp;"DAYKWH.UNIT1@NET1",Overall!$A$15,Overall!$B$15,"1d","total","time-weighted",0,1,0,"")</f>
        <v>1845.8818945388402</v>
      </c>
      <c r="CS15" s="12">
        <f>_xll.PIAdvCalcDat("\\CEDPI\SEMPRA_MSR1:EDCINV"&amp;CP$2&amp;""&amp;CS$3&amp;"DAYKWH.UNIT1@NET1",Overall!$A$15,Overall!$B$15,"1d","total","time-weighted",0,1,0,"")</f>
        <v>1969.4109254380126</v>
      </c>
      <c r="CT15" s="1"/>
      <c r="CU15" s="10">
        <f>_xll.PIAdvCalcDat("\\CEDPI\SEMPRA_MSR1:EDCINV"&amp;CU$2&amp;""&amp;CU$3&amp;"DAYKWH.UNIT1@NET1",Overall!$A$15,Overall!$B$15,"1d","total","time-weighted",0,1,0,"")</f>
        <v>1934.2275299448386</v>
      </c>
      <c r="CV15" s="11">
        <f>_xll.PIAdvCalcDat("\\CEDPI\SEMPRA_MSR1:EDCINV"&amp;CU$2&amp;""&amp;CV$3&amp;"DAYKWH.UNIT1@NET1",Overall!$A$15,Overall!$B$15,"1d","total","time-weighted",0,1,0,"")</f>
        <v>1821.5013613210267</v>
      </c>
      <c r="CW15" s="11">
        <f>_xll.PIAdvCalcDat("\\CEDPI\SEMPRA_MSR1:EDCINV"&amp;CU$2&amp;""&amp;CW$3&amp;"DAYKWH.UNIT1@NET1",Overall!$A$15,Overall!$B$15,"1d","total","time-weighted",0,1,0,"")</f>
        <v>1795.3346318818119</v>
      </c>
      <c r="CX15" s="12">
        <f>_xll.PIAdvCalcDat("\\CEDPI\SEMPRA_MSR1:EDCINV"&amp;CU$2&amp;""&amp;CX$3&amp;"DAYKWH.UNIT1@NET1",Overall!$A$15,Overall!$B$15,"1d","total","time-weighted",0,1,0,"")</f>
        <v>1959.9209384184517</v>
      </c>
      <c r="CY15" s="1"/>
      <c r="CZ15" s="10">
        <f>_xll.PIAdvCalcDat("\\CEDPI\SEMPRA_MSR1:EDCINV"&amp;CZ$2&amp;""&amp;CZ$3&amp;"DAYKWH.UNIT1@NET1",Overall!$A$15,Overall!$B$15,"1d","total","time-weighted",0,1,0,"")</f>
        <v>1918.4389432909077</v>
      </c>
      <c r="DA15" s="11">
        <f>_xll.PIAdvCalcDat("\\CEDPI\SEMPRA_MSR1:EDCINV"&amp;CZ$2&amp;""&amp;DA$3&amp;"DAYKWH.UNIT1@NET1",Overall!$A$15,Overall!$B$15,"1d","total","time-weighted",0,1,0,"")</f>
        <v>1941.2045034113471</v>
      </c>
      <c r="DB15" s="11">
        <f>_xll.PIAdvCalcDat("\\CEDPI\SEMPRA_MSR1:EDCINV"&amp;CZ$2&amp;""&amp;DB$3&amp;"DAYKWH.UNIT1@NET1",Overall!$A$15,Overall!$B$15,"1d","total","time-weighted",0,1,0,"")</f>
        <v>1878.9883320202323</v>
      </c>
      <c r="DC15" s="12">
        <f>_xll.PIAdvCalcDat("\\CEDPI\SEMPRA_MSR1:EDCINV"&amp;CZ$2&amp;""&amp;DC$3&amp;"DAYKWH.UNIT1@NET1",Overall!$A$15,Overall!$B$15,"1d","total","time-weighted",0,1,0,"")</f>
        <v>2029.1763429920347</v>
      </c>
      <c r="DD15" s="1"/>
      <c r="DE15" s="10">
        <f>_xll.PIAdvCalcDat("\\CEDPI\SEMPRA_MSR1:EDCINV"&amp;DE$2&amp;""&amp;DE$3&amp;"DAYKWH.UNIT1@NET1",Overall!$A$15,Overall!$B$15,"1d","total","time-weighted",0,1,0,"")</f>
        <v>1986.9854510878506</v>
      </c>
      <c r="DF15" s="11">
        <f>_xll.PIAdvCalcDat("\\CEDPI\SEMPRA_MSR1:EDCINV"&amp;DE$2&amp;""&amp;DF$3&amp;"DAYKWH.UNIT1@NET1",Overall!$A$15,Overall!$B$15,"1d","total","time-weighted",0,1,0,"")</f>
        <v>1874.863180928231</v>
      </c>
      <c r="DG15" s="11">
        <f>_xll.PIAdvCalcDat("\\CEDPI\SEMPRA_MSR1:EDCINV"&amp;DE$2&amp;""&amp;DG$3&amp;"DAYKWH.UNIT1@NET1",Overall!$A$15,Overall!$B$15,"1d","total","time-weighted",0,1,0,"")</f>
        <v>1762.5547776349024</v>
      </c>
      <c r="DH15" s="12">
        <f>_xll.PIAdvCalcDat("\\CEDPI\SEMPRA_MSR1:EDCINV"&amp;DE$2&amp;""&amp;DH$3&amp;"DAYKWH.UNIT1@NET1",Overall!$A$15,Overall!$B$15,"1d","total","time-weighted",0,1,0,"")</f>
        <v>1917.1148813279763</v>
      </c>
      <c r="DI15" s="1"/>
      <c r="DJ15" s="10">
        <f>_xll.PIAdvCalcDat("\\CEDPI\SEMPRA_MSR1:EDCINV"&amp;DJ$2&amp;""&amp;DJ$3&amp;"DAYKWH.UNIT1@NET1",Overall!$A$15,Overall!$B$15,"1d","total","time-weighted",0,1,0,"")</f>
        <v>2005.6511139909912</v>
      </c>
      <c r="DK15" s="11">
        <f>_xll.PIAdvCalcDat("\\CEDPI\SEMPRA_MSR1:EDCINV"&amp;DJ$2&amp;""&amp;DK$3&amp;"DAYKWH.UNIT1@NET1",Overall!$A$15,Overall!$B$15,"1d","total","time-weighted",0,1,0,"")</f>
        <v>1929.9807287408928</v>
      </c>
      <c r="DL15" s="11" t="str">
        <f>_xll.PIAdvCalcDat("\\CEDPI\SEMPRA_MSR1:EDCINV"&amp;DJ$2&amp;""&amp;DL$3&amp;"DAYKWH.UNIT1@NET1",Overall!$A$15,Overall!$B$15,"1d","total","time-weighted",0,1,0,"")</f>
        <v>Tag not found</v>
      </c>
      <c r="DM15" s="12">
        <f>_xll.PIAdvCalcDat("\\CEDPI\SEMPRA_MSR1:EDCINV"&amp;DJ$2&amp;""&amp;DM$3&amp;"DAYKWH.UNIT1@NET1",Overall!$A$15,Overall!$B$15,"1d","total","time-weighted",0,1,0,"")</f>
        <v>1992.2643157816699</v>
      </c>
      <c r="DN15" s="1"/>
      <c r="DO15" s="10">
        <f>_xll.PIAdvCalcDat("\\CEDPI\SEMPRA_MSR1:EDCINV"&amp;DO$2&amp;""&amp;DO$3&amp;"DAYKWH.UNIT1@NET1",Overall!$A$15,Overall!$B$15,"1d","total","time-weighted",0,1,0,"")</f>
        <v>1976.1813791595416</v>
      </c>
      <c r="DP15" s="11">
        <f>_xll.PIAdvCalcDat("\\CEDPI\SEMPRA_MSR1:EDCINV"&amp;DO$2&amp;""&amp;DP$3&amp;"DAYKWH.UNIT1@NET1",Overall!$A$15,Overall!$B$15,"1d","total","time-weighted",0,1,0,"")</f>
        <v>1929.6077004065257</v>
      </c>
      <c r="DQ15" s="11">
        <f>_xll.PIAdvCalcDat("\\CEDPI\SEMPRA_MSR1:EDCINV"&amp;DO$2&amp;""&amp;DQ$3&amp;"DAYKWH.UNIT1@NET1",Overall!$A$15,Overall!$B$15,"1d","total","time-weighted",0,1,0,"")</f>
        <v>1884.996818059687</v>
      </c>
      <c r="DR15" s="12">
        <f>_xll.PIAdvCalcDat("\\CEDPI\SEMPRA_MSR1:EDCINV"&amp;DO$2&amp;""&amp;DR$3&amp;"DAYKWH.UNIT1@NET1",Overall!$A$15,Overall!$B$15,"1d","total","time-weighted",0,1,0,"")</f>
        <v>1840.4919243830125</v>
      </c>
      <c r="DS15" s="1"/>
      <c r="DT15" s="10">
        <f>_xll.PIAdvCalcDat("\\CEDPI\SEMPRA_MSR1:EDCINV"&amp;DT$2&amp;""&amp;DT$3&amp;"DAYKWH.UNIT1@NET1",Overall!$A$15,Overall!$B$15,"1d","total","time-weighted",0,1,0,"")</f>
        <v>1862.457637447045</v>
      </c>
      <c r="DU15" s="11">
        <f>_xll.PIAdvCalcDat("\\CEDPI\SEMPRA_MSR1:EDCINV"&amp;DT$2&amp;""&amp;DU$3&amp;"DAYKWH.UNIT1@NET1",Overall!$A$15,Overall!$B$15,"1d","total","time-weighted",0,1,0,"")</f>
        <v>1903.5970851758689</v>
      </c>
      <c r="DV15" s="11">
        <f>_xll.PIAdvCalcDat("\\CEDPI\SEMPRA_MSR1:EDCINV"&amp;DT$2&amp;""&amp;DV$3&amp;"DAYKWH.UNIT1@NET1",Overall!$A$15,Overall!$B$15,"1d","total","time-weighted",0,1,0,"")</f>
        <v>1875.0768925264595</v>
      </c>
      <c r="DW15" s="12">
        <f>_xll.PIAdvCalcDat("\\CEDPI\SEMPRA_MSR1:EDCINV"&amp;DT$2&amp;""&amp;DW$3&amp;"DAYKWH.UNIT1@NET1",Overall!$A$15,Overall!$B$15,"1d","total","time-weighted",0,1,0,"")</f>
        <v>1945.6438796759817</v>
      </c>
      <c r="DX15" s="1"/>
      <c r="DY15" s="10">
        <f>_xll.PIAdvCalcDat("\\CEDPI\SEMPRA_MSR1:EDCINV"&amp;DY$2&amp;""&amp;DY$3&amp;"DAYKWH.UNIT1@NET1",Overall!$A$15,Overall!$B$15,"1d","total","time-weighted",0,1,0,"")</f>
        <v>1895.9297502809065</v>
      </c>
      <c r="DZ15" s="11">
        <f>_xll.PIAdvCalcDat("\\CEDPI\SEMPRA_MSR1:EDCINV"&amp;DY$2&amp;""&amp;DZ$3&amp;"DAYKWH.UNIT1@NET1",Overall!$A$15,Overall!$B$15,"1d","total","time-weighted",0,1,0,"")</f>
        <v>1875.2418112894134</v>
      </c>
      <c r="EA15" s="11">
        <f>_xll.PIAdvCalcDat("\\CEDPI\SEMPRA_MSR1:EDCINV"&amp;DY$2&amp;""&amp;EA$3&amp;"DAYKWH.UNIT1@NET1",Overall!$A$15,Overall!$B$15,"1d","total","time-weighted",0,1,0,"")</f>
        <v>1833.3508038433165</v>
      </c>
      <c r="EB15" s="12">
        <f>_xll.PIAdvCalcDat("\\CEDPI\SEMPRA_MSR1:EDCINV"&amp;DY$2&amp;""&amp;EB$3&amp;"DAYKWH.UNIT1@NET1",Overall!$A$15,Overall!$B$15,"1d","total","time-weighted",0,1,0,"")</f>
        <v>1876.992187626752</v>
      </c>
      <c r="EC15" s="1"/>
      <c r="ED15" s="10">
        <f>_xll.PIAdvCalcDat("\\CEDPI\SEMPRA_MSR1:EDCINV"&amp;ED$2&amp;""&amp;ED$3&amp;"DAYKWH.UNIT1@NET1",Overall!$A$15,Overall!$B$15,"1d","total","time-weighted",0,1,0,"")</f>
        <v>2001.2872448127289</v>
      </c>
      <c r="EE15" s="11">
        <f>_xll.PIAdvCalcDat("\\CEDPI\SEMPRA_MSR1:EDCINV"&amp;ED$2&amp;""&amp;EE$3&amp;"DAYKWH.UNIT1@NET1",Overall!$A$15,Overall!$B$15,"1d","total","time-weighted",0,1,0,"")</f>
        <v>1993.181310100282</v>
      </c>
      <c r="EF15" s="11">
        <f>_xll.PIAdvCalcDat("\\CEDPI\SEMPRA_MSR1:EDCINV"&amp;ED$2&amp;""&amp;EF$3&amp;"DAYKWH.UNIT1@NET1",Overall!$A$15,Overall!$B$15,"1d","total","time-weighted",0,1,0,"")</f>
        <v>1953.1507810083463</v>
      </c>
      <c r="EG15" s="12">
        <f>_xll.PIAdvCalcDat("\\CEDPI\SEMPRA_MSR1:EDCINV"&amp;ED$2&amp;""&amp;EG$3&amp;"DAYKWH.UNIT1@NET1",Overall!$A$15,Overall!$B$15,"1d","total","time-weighted",0,1,0,"")</f>
        <v>1920.9543147237762</v>
      </c>
      <c r="EH15" s="1"/>
      <c r="EI15" s="10">
        <f>_xll.PIAdvCalcDat("\\CEDPI\SEMPRA_MSR1:EDCINV"&amp;EI$2&amp;""&amp;EI$3&amp;"DAYKWH.UNIT1@NET1",Overall!$A$15,Overall!$B$15,"1d","total","time-weighted",0,1,0,"")</f>
        <v>1962.7363611133535</v>
      </c>
      <c r="EJ15" s="11">
        <f>_xll.PIAdvCalcDat("\\CEDPI\SEMPRA_MSR1:EDCINV"&amp;EI$2&amp;""&amp;EJ$3&amp;"DAYKWH.UNIT1@NET1",Overall!$A$15,Overall!$B$15,"1d","total","time-weighted",0,1,0,"")</f>
        <v>1796.3942276281066</v>
      </c>
      <c r="EK15" s="11">
        <f>_xll.PIAdvCalcDat("\\CEDPI\SEMPRA_MSR1:EDCINV"&amp;EI$2&amp;""&amp;EK$3&amp;"DAYKWH.UNIT1@NET1",Overall!$A$15,Overall!$B$15,"1d","total","time-weighted",0,1,0,"")</f>
        <v>1853.3526212102813</v>
      </c>
      <c r="EL15" s="12">
        <f>_xll.PIAdvCalcDat("\\CEDPI\SEMPRA_MSR1:EDCINV"&amp;EI$2&amp;""&amp;EL$3&amp;"DAYKWH.UNIT1@NET1",Overall!$A$15,Overall!$B$15,"1d","total","time-weighted",0,1,0,"")</f>
        <v>1907.27009173853</v>
      </c>
      <c r="EM15" s="1"/>
      <c r="EN15" s="10">
        <f>_xll.PIAdvCalcDat("\\CEDPI\SEMPRA_MSR1:EDCINV"&amp;EN$2&amp;""&amp;EN$3&amp;"DAYKWH.UNIT1@NET1",Overall!$A$15,Overall!$B$15,"1d","total","time-weighted",0,1,0,"")</f>
        <v>2004.299362983844</v>
      </c>
      <c r="EO15" s="11">
        <f>_xll.PIAdvCalcDat("\\CEDPI\SEMPRA_MSR1:EDCINV"&amp;EN$2&amp;""&amp;EO$3&amp;"DAYKWH.UNIT1@NET1",Overall!$A$15,Overall!$B$15,"1d","total","time-weighted",0,1,0,"")</f>
        <v>1938.1402300606026</v>
      </c>
      <c r="EP15" s="11">
        <f>_xll.PIAdvCalcDat("\\CEDPI\SEMPRA_MSR1:EDCINV"&amp;EN$2&amp;""&amp;EP$3&amp;"DAYKWH.UNIT1@NET1",Overall!$A$15,Overall!$B$15,"1d","total","time-weighted",0,1,0,"")</f>
        <v>1913.2307998456552</v>
      </c>
      <c r="EQ15" s="12">
        <f>_xll.PIAdvCalcDat("\\CEDPI\SEMPRA_MSR1:EDCINV"&amp;EN$2&amp;""&amp;EQ$3&amp;"DAYKWH.UNIT1@NET1",Overall!$A$15,Overall!$B$15,"1d","total","time-weighted",0,1,0,"")</f>
        <v>2016.4885747756996</v>
      </c>
      <c r="ER15" s="1"/>
      <c r="ES15" s="10">
        <f>_xll.PIAdvCalcDat("\\CEDPI\SEMPRA_MSR1:EDCINV"&amp;ES$2&amp;""&amp;ES$3&amp;"DAYKWH.UNIT1@NET1",Overall!$A$15,Overall!$B$15,"1d","total","time-weighted",0,1,0,"")</f>
        <v>2010.4942064426266</v>
      </c>
      <c r="ET15" s="11">
        <f>_xll.PIAdvCalcDat("\\CEDPI\SEMPRA_MSR1:EDCINV"&amp;ES$2&amp;""&amp;ET$3&amp;"DAYKWH.UNIT1@NET1",Overall!$A$15,Overall!$B$15,"1d","total","time-weighted",0,1,0,"")</f>
        <v>1913.9016435286219</v>
      </c>
      <c r="EU15" s="11">
        <f>_xll.PIAdvCalcDat("\\CEDPI\SEMPRA_MSR1:EDCINV"&amp;ES$2&amp;""&amp;EU$3&amp;"DAYKWH.UNIT1@NET1",Overall!$A$15,Overall!$B$15,"1d","total","time-weighted",0,1,0,"")</f>
        <v>1919.1542188517656</v>
      </c>
      <c r="EV15" s="12">
        <f>_xll.PIAdvCalcDat("\\CEDPI\SEMPRA_MSR1:EDCINV"&amp;ES$2&amp;""&amp;EV$3&amp;"DAYKWH.UNIT1@NET1",Overall!$A$15,Overall!$B$15,"1d","total","time-weighted",0,1,0,"")</f>
        <v>1957.4491292712416</v>
      </c>
      <c r="EW15" s="1"/>
      <c r="EX15" s="10">
        <f>_xll.PIAdvCalcDat("\\CEDPI\SEMPRA_MSR1:EDCINV"&amp;EX$2&amp;""&amp;EX$3&amp;"DAYKWH.UNIT1@NET1",Overall!$A$15,Overall!$B$15,"1d","total","time-weighted",0,1,0,"")</f>
        <v>1877.1045156903465</v>
      </c>
      <c r="EY15" s="11">
        <f>_xll.PIAdvCalcDat("\\CEDPI\SEMPRA_MSR1:EDCINV"&amp;EX$2&amp;""&amp;EY$3&amp;"DAYKWH.UNIT1@NET1",Overall!$A$15,Overall!$B$15,"1d","total","time-weighted",0,1,0,"")</f>
        <v>1813.3463242700734</v>
      </c>
      <c r="EZ15" s="11">
        <f>_xll.PIAdvCalcDat("\\CEDPI\SEMPRA_MSR1:EDCINV"&amp;EX$2&amp;""&amp;EZ$3&amp;"DAYKWH.UNIT1@NET1",Overall!$A$15,Overall!$B$15,"1d","total","time-weighted",0,1,0,"")</f>
        <v>1838.0071993427089</v>
      </c>
      <c r="FA15" s="12">
        <f>_xll.PIAdvCalcDat("\\CEDPI\SEMPRA_MSR1:EDCINV"&amp;EX$2&amp;""&amp;FA$3&amp;"DAYKWH.UNIT1@NET1",Overall!$A$15,Overall!$B$15,"1d","total","time-weighted",0,1,0,"")</f>
        <v>1886.3131208300997</v>
      </c>
      <c r="FB15" s="1"/>
      <c r="FC15" s="10">
        <f>_xll.PIAdvCalcDat("\\CEDPI\SEMPRA_MSR1:EDCINV"&amp;FC$2&amp;""&amp;FC$3&amp;"DAYKWH.UNIT1@NET1",Overall!$A$15,Overall!$B$15,"1d","total","time-weighted",0,1,0,"")</f>
        <v>1970.5334440601289</v>
      </c>
      <c r="FD15" s="11">
        <f>_xll.PIAdvCalcDat("\\CEDPI\SEMPRA_MSR1:EDCINV"&amp;FC$2&amp;""&amp;FD$3&amp;"DAYKWH.UNIT1@NET1",Overall!$A$15,Overall!$B$15,"1d","total","time-weighted",0,1,0,"")</f>
        <v>1886.9133804285002</v>
      </c>
      <c r="FE15" s="11">
        <f>_xll.PIAdvCalcDat("\\CEDPI\SEMPRA_MSR1:EDCINV"&amp;FC$2&amp;""&amp;FE$3&amp;"DAYKWH.UNIT1@NET1",Overall!$A$15,Overall!$B$15,"1d","total","time-weighted",0,1,0,"")</f>
        <v>1868.9082680467823</v>
      </c>
      <c r="FF15" s="12">
        <f>_xll.PIAdvCalcDat("\\CEDPI\SEMPRA_MSR1:EDCINV"&amp;FC$2&amp;""&amp;FF$3&amp;"DAYKWH.UNIT1@NET1",Overall!$A$15,Overall!$B$15,"1d","total","time-weighted",0,1,0,"")</f>
        <v>1931.7697619389546</v>
      </c>
      <c r="FG15" s="1"/>
      <c r="FH15" s="10">
        <f>_xll.PIAdvCalcDat("\\CEDPI\SEMPRA_MSR1:EDCINV"&amp;FH$2&amp;""&amp;FH$3&amp;"DAYKWH.UNIT1@NET1",Overall!$A$15,Overall!$B$15,"1d","total","time-weighted",0,1,0,"")</f>
        <v>1912.3990487070732</v>
      </c>
      <c r="FI15" s="11">
        <f>_xll.PIAdvCalcDat("\\CEDPI\SEMPRA_MSR1:EDCINV"&amp;FH$2&amp;""&amp;FI$3&amp;"DAYKWH.UNIT1@NET1",Overall!$A$15,Overall!$B$15,"1d","total","time-weighted",0,1,0,"")</f>
        <v>1843.6280785936578</v>
      </c>
      <c r="FJ15" s="11">
        <f>_xll.PIAdvCalcDat("\\CEDPI\SEMPRA_MSR1:EDCINV"&amp;FH$2&amp;""&amp;FJ$3&amp;"DAYKWH.UNIT1@NET1",Overall!$A$15,Overall!$B$15,"1d","total","time-weighted",0,1,0,"")</f>
        <v>1860.2929023932534</v>
      </c>
      <c r="FK15" s="12">
        <f>_xll.PIAdvCalcDat("\\CEDPI\SEMPRA_MSR1:EDCINV"&amp;FH$2&amp;""&amp;FK$3&amp;"DAYKWH.UNIT1@NET1",Overall!$A$15,Overall!$B$15,"1d","total","time-weighted",0,1,0,"")</f>
        <v>1831.8691665486135</v>
      </c>
      <c r="FL15" s="1"/>
      <c r="FM15" s="10">
        <f>_xll.PIAdvCalcDat("\\CEDPI\SEMPRA_MSR1:EDCINV"&amp;FM$2&amp;""&amp;FM$3&amp;"DAYKWH.UNIT1@NET1",Overall!$A$15,Overall!$B$15,"1d","total","time-weighted",0,1,0,"")</f>
        <v>1952.3941778858755</v>
      </c>
      <c r="FN15" s="11" t="str">
        <f>_xll.PIAdvCalcDat("\\CEDPI\SEMPRA_MSR1:EDCINV"&amp;FM$2&amp;""&amp;FN$3&amp;"DAYKWH.UNIT1@NET1",Overall!$A$15,Overall!$B$15,"1d","total","time-weighted",0,1,0,"")</f>
        <v>[-11059] No Good Data For Calculation</v>
      </c>
      <c r="FO15" s="11">
        <f>_xll.PIAdvCalcDat("\\CEDPI\SEMPRA_MSR1:EDCINV"&amp;FM$2&amp;""&amp;FO$3&amp;"DAYKWH.UNIT1@NET1",Overall!$A$15,Overall!$B$15,"1d","total","time-weighted",0,1,0,"")</f>
        <v>1756.0863923581737</v>
      </c>
      <c r="FP15" s="12">
        <f>_xll.PIAdvCalcDat("\\CEDPI\SEMPRA_MSR1:EDCINV"&amp;FM$2&amp;""&amp;FP$3&amp;"DAYKWH.UNIT1@NET1",Overall!$A$15,Overall!$B$15,"1d","total","time-weighted",0,1,0,"")</f>
        <v>1660.5887747069489</v>
      </c>
      <c r="FQ15" s="1"/>
      <c r="FR15" s="10">
        <f>_xll.PIAdvCalcDat("\\CEDPI\SEMPRA_MSR1:EDCINV"&amp;FR$2&amp;""&amp;FR$3&amp;"DAYKWH.UNIT1@NET1",Overall!$A$15,Overall!$B$15,"1d","total","time-weighted",0,1,0,"")</f>
        <v>1946.4349437312403</v>
      </c>
      <c r="FS15" s="11">
        <f>_xll.PIAdvCalcDat("\\CEDPI\SEMPRA_MSR1:EDCINV"&amp;FR$2&amp;""&amp;FS$3&amp;"DAYKWH.UNIT1@NET1",Overall!$A$15,Overall!$B$15,"1d","total","time-weighted",0,1,0,"")</f>
        <v>1896.8566621006935</v>
      </c>
      <c r="FT15" s="11">
        <f>_xll.PIAdvCalcDat("\\CEDPI\SEMPRA_MSR1:EDCINV"&amp;FR$2&amp;""&amp;FT$3&amp;"DAYKWH.UNIT1@NET1",Overall!$A$15,Overall!$B$15,"1d","total","time-weighted",0,1,0,"")</f>
        <v>1898.3100486469853</v>
      </c>
      <c r="FU15" s="12">
        <f>_xll.PIAdvCalcDat("\\CEDPI\SEMPRA_MSR1:EDCINV"&amp;FR$2&amp;""&amp;FU$3&amp;"DAYKWH.UNIT1@NET1",Overall!$A$15,Overall!$B$15,"1d","total","time-weighted",0,1,0,"")</f>
        <v>1982.9223930288499</v>
      </c>
      <c r="FV15" s="1"/>
      <c r="FW15" s="10">
        <f>_xll.PIAdvCalcDat("\\CEDPI\SEMPRA_MSR1:EDCINV"&amp;FW$2&amp;""&amp;FW$3&amp;"DAYKWH.UNIT1@NET1",Overall!$A$15,Overall!$B$15,"1d","total","time-weighted",0,1,0,"")</f>
        <v>1932.0489148160291</v>
      </c>
      <c r="FX15" s="11">
        <f>_xll.PIAdvCalcDat("\\CEDPI\SEMPRA_MSR1:EDCINV"&amp;FW$2&amp;""&amp;FX$3&amp;"DAYKWH.UNIT1@NET1",Overall!$A$15,Overall!$B$15,"1d","total","time-weighted",0,1,0,"")</f>
        <v>1874.1826062352061</v>
      </c>
      <c r="FY15" s="11">
        <f>_xll.PIAdvCalcDat("\\CEDPI\SEMPRA_MSR1:EDCINV"&amp;FW$2&amp;""&amp;FY$3&amp;"DAYKWH.UNIT1@NET1",Overall!$A$15,Overall!$B$15,"1d","total","time-weighted",0,1,0,"")</f>
        <v>1798.9436742332123</v>
      </c>
      <c r="FZ15" s="12">
        <f>_xll.PIAdvCalcDat("\\CEDPI\SEMPRA_MSR1:EDCINV"&amp;FW$2&amp;""&amp;FZ$3&amp;"DAYKWH.UNIT1@NET1",Overall!$A$15,Overall!$B$15,"1d","total","time-weighted",0,1,0,"")</f>
        <v>1722.5569773281197</v>
      </c>
      <c r="GA15" s="1"/>
      <c r="GB15" s="10">
        <f>_xll.PIAdvCalcDat("\\CEDPI\SEMPRA_MSR1:EDCINV"&amp;GB$2&amp;""&amp;GB$3&amp;"DAYKWH.UNIT1@NET1",Overall!$A$15,Overall!$B$15,"1d","total","time-weighted",0,1,0,"")</f>
        <v>1963.8044329229729</v>
      </c>
      <c r="GC15" s="11">
        <f>_xll.PIAdvCalcDat("\\CEDPI\SEMPRA_MSR1:EDCINV"&amp;GB$2&amp;""&amp;GC$3&amp;"DAYKWH.UNIT1@NET1",Overall!$A$15,Overall!$B$15,"1d","total","time-weighted",0,1,0,"")</f>
        <v>1845.9683281403345</v>
      </c>
      <c r="GD15" s="11">
        <f>_xll.PIAdvCalcDat("\\CEDPI\SEMPRA_MSR1:EDCINV"&amp;GB$2&amp;""&amp;GD$3&amp;"DAYKWH.UNIT1@NET1",Overall!$A$15,Overall!$B$15,"1d","total","time-weighted",0,1,0,"")</f>
        <v>1937.8852211414307</v>
      </c>
      <c r="GE15" s="12">
        <f>_xll.PIAdvCalcDat("\\CEDPI\SEMPRA_MSR1:EDCINV"&amp;GB$2&amp;""&amp;GE$3&amp;"DAYKWH.UNIT1@NET1",Overall!$A$15,Overall!$B$15,"1d","total","time-weighted",0,1,0,"")</f>
        <v>1910.2711117555277</v>
      </c>
      <c r="GF15" s="1"/>
      <c r="GG15" s="10">
        <f>_xll.PIAdvCalcDat("\\CEDPI\SEMPRA_MSR1:EDCINV"&amp;GG$2&amp;""&amp;GG$3&amp;"DAYKWH.UNIT1@NET1",Overall!$A$15,Overall!$B$15,"1d","total","time-weighted",0,1,0,"")</f>
        <v>1869.0958119247391</v>
      </c>
      <c r="GH15" s="11">
        <f>_xll.PIAdvCalcDat("\\CEDPI\SEMPRA_MSR1:EDCINV"&amp;GG$2&amp;""&amp;GH$3&amp;"DAYKWH.UNIT1@NET1",Overall!$A$15,Overall!$B$15,"1d","total","time-weighted",0,1,0,"")</f>
        <v>1926.331035143585</v>
      </c>
      <c r="GI15" s="11">
        <f>_xll.PIAdvCalcDat("\\CEDPI\SEMPRA_MSR1:EDCINV"&amp;GG$2&amp;""&amp;GI$3&amp;"DAYKWH.UNIT1@NET1",Overall!$A$15,Overall!$B$15,"1d","total","time-weighted",0,1,0,"")</f>
        <v>1722.3251994970212</v>
      </c>
      <c r="GJ15" s="12">
        <f>_xll.PIAdvCalcDat("\\CEDPI\SEMPRA_MSR1:EDCINV"&amp;GG$2&amp;""&amp;GJ$3&amp;"DAYKWH.UNIT1@NET1",Overall!$A$15,Overall!$B$15,"1d","total","time-weighted",0,1,0,"")</f>
        <v>1626.5568900645656</v>
      </c>
      <c r="GK15" s="1"/>
      <c r="GL15" s="10">
        <f>_xll.PIAdvCalcDat("\\CEDPI\SEMPRA_MSR1:EDCINV"&amp;GL$2&amp;""&amp;GL$3&amp;"DAYKWH.UNIT1@NET1",Overall!$A$15,Overall!$B$15,"1d","total","time-weighted",0,1,0,"")</f>
        <v>1909.9359681144499</v>
      </c>
      <c r="GM15" s="11">
        <f>_xll.PIAdvCalcDat("\\CEDPI\SEMPRA_MSR1:EDCINV"&amp;GL$2&amp;""&amp;GM$3&amp;"DAYKWH.UNIT1@NET1",Overall!$A$15,Overall!$B$15,"1d","total","time-weighted",0,1,0,"")</f>
        <v>1834.5605586741879</v>
      </c>
      <c r="GN15" s="11">
        <f>_xll.PIAdvCalcDat("\\CEDPI\SEMPRA_MSR1:EDCINV"&amp;GL$2&amp;""&amp;GN$3&amp;"DAYKWH.UNIT1@NET1",Overall!$A$15,Overall!$B$15,"1d","total","time-weighted",0,1,0,"")</f>
        <v>1898.5955024699133</v>
      </c>
      <c r="GO15" s="12">
        <f>_xll.PIAdvCalcDat("\\CEDPI\SEMPRA_MSR1:EDCINV"&amp;GL$2&amp;""&amp;GO$3&amp;"DAYKWH.UNIT1@NET1",Overall!$A$15,Overall!$B$15,"1d","total","time-weighted",0,1,0,"")</f>
        <v>1919.9162635270593</v>
      </c>
      <c r="GP15" s="1"/>
      <c r="GQ15" s="10">
        <f>_xll.PIAdvCalcDat("\\CEDPI\SEMPRA_MSR1:EDCINV"&amp;GQ$2&amp;""&amp;GQ$3&amp;"DAYKWH.UNIT1@NET1",Overall!$A$15,Overall!$B$15,"1d","total","time-weighted",0,1,0,"")</f>
        <v>1937.2055784661723</v>
      </c>
      <c r="GR15" s="11">
        <f>_xll.PIAdvCalcDat("\\CEDPI\SEMPRA_MSR1:EDCINV"&amp;GQ$2&amp;""&amp;GR$3&amp;"DAYKWH.UNIT1@NET1",Overall!$A$15,Overall!$B$15,"1d","total","time-weighted",0,1,0,"")</f>
        <v>1909.7311331460162</v>
      </c>
      <c r="GS15" s="11">
        <f>_xll.PIAdvCalcDat("\\CEDPI\SEMPRA_MSR1:EDCINV"&amp;GQ$2&amp;""&amp;GS$3&amp;"DAYKWH.UNIT1@NET1",Overall!$A$15,Overall!$B$15,"1d","total","time-weighted",0,1,0,"")</f>
        <v>1696.6699250040372</v>
      </c>
      <c r="GT15" s="12">
        <f>_xll.PIAdvCalcDat("\\CEDPI\SEMPRA_MSR1:EDCINV"&amp;GQ$2&amp;""&amp;GT$3&amp;"DAYKWH.UNIT1@NET1",Overall!$A$15,Overall!$B$15,"1d","total","time-weighted",0,1,0,"")</f>
        <v>1687.496872066378</v>
      </c>
      <c r="GU15" s="1"/>
      <c r="GV15" s="10">
        <f>_xll.PIAdvCalcDat("\\CEDPI\SEMPRA_MSR1:EDCINV"&amp;GV$2&amp;""&amp;GV$3&amp;"DAYKWH.UNIT1@NET1",Overall!$A$15,Overall!$B$15,"1d","total","time-weighted",0,1,0,"")</f>
        <v>1928.7789181176702</v>
      </c>
      <c r="GW15" s="11">
        <f>_xll.PIAdvCalcDat("\\CEDPI\SEMPRA_MSR1:EDCINV"&amp;GV$2&amp;""&amp;GW$3&amp;"DAYKWH.UNIT1@NET1",Overall!$A$15,Overall!$B$15,"1d","total","time-weighted",0,1,0,"")</f>
        <v>1932.9126488170439</v>
      </c>
      <c r="GX15" s="11">
        <f>_xll.PIAdvCalcDat("\\CEDPI\SEMPRA_MSR1:EDCINV"&amp;GV$2&amp;""&amp;GX$3&amp;"DAYKWH.UNIT1@NET1",Overall!$A$15,Overall!$B$15,"1d","total","time-weighted",0,1,0,"")</f>
        <v>1855.6847583915223</v>
      </c>
      <c r="GY15" s="12">
        <f>_xll.PIAdvCalcDat("\\CEDPI\SEMPRA_MSR1:EDCINV"&amp;GV$2&amp;""&amp;GY$3&amp;"DAYKWH.UNIT1@NET1",Overall!$A$15,Overall!$B$15,"1d","total","time-weighted",0,1,0,"")</f>
        <v>1871.3127305115108</v>
      </c>
      <c r="GZ15" s="1"/>
      <c r="HA15" s="10">
        <f>_xll.PIAdvCalcDat("\\CEDPI\SEMPRA_MSR1:EDCINV"&amp;HA$2&amp;""&amp;HA$3&amp;"DAYKWH.UNIT1@NET1",Overall!$A$15,Overall!$B$15,"1d","total","time-weighted",0,1,0,"")</f>
        <v>1961.6396559954655</v>
      </c>
      <c r="HB15" s="11">
        <f>_xll.PIAdvCalcDat("\\CEDPI\SEMPRA_MSR1:EDCINV"&amp;HA$2&amp;""&amp;HB$3&amp;"DAYKWH.UNIT1@NET1",Overall!$A$15,Overall!$B$15,"1d","total","time-weighted",0,1,0,"")</f>
        <v>1904.5054329918848</v>
      </c>
      <c r="HC15" s="11">
        <f>_xll.PIAdvCalcDat("\\CEDPI\SEMPRA_MSR1:EDCINV"&amp;HA$2&amp;""&amp;HC$3&amp;"DAYKWH.UNIT1@NET1",Overall!$A$15,Overall!$B$15,"1d","total","time-weighted",0,1,0,"")</f>
        <v>1865.7810240450035</v>
      </c>
      <c r="HD15" s="12">
        <f>_xll.PIAdvCalcDat("\\CEDPI\SEMPRA_MSR1:EDCINV"&amp;HA$2&amp;""&amp;HD$3&amp;"DAYKWH.UNIT1@NET1",Overall!$A$15,Overall!$B$15,"1d","total","time-weighted",0,1,0,"")</f>
        <v>1669.0727893752567</v>
      </c>
      <c r="HE15" s="1"/>
      <c r="HF15" s="10">
        <f>_xll.PIAdvCalcDat("\\CEDPI\SEMPRA_MSR1:EDCINV"&amp;HF$2&amp;""&amp;HF$3&amp;"DAYKWH.UNIT1@NET1",Overall!$A$15,Overall!$B$15,"1d","total","time-weighted",0,1,0,"")</f>
        <v>1859.0537310260754</v>
      </c>
      <c r="HG15" s="11">
        <f>_xll.PIAdvCalcDat("\\CEDPI\SEMPRA_MSR1:EDCINV"&amp;HF$2&amp;""&amp;HG$3&amp;"DAYKWH.UNIT1@NET1",Overall!$A$15,Overall!$B$15,"1d","total","time-weighted",0,1,0,"")</f>
        <v>1865.5207656847458</v>
      </c>
      <c r="HH15" s="11">
        <f>_xll.PIAdvCalcDat("\\CEDPI\SEMPRA_MSR1:EDCINV"&amp;HF$2&amp;""&amp;HH$3&amp;"DAYKWH.UNIT1@NET1",Overall!$A$15,Overall!$B$15,"1d","total","time-weighted",0,1,0,"")</f>
        <v>1826.2500270485384</v>
      </c>
      <c r="HI15" s="12">
        <f>_xll.PIAdvCalcDat("\\CEDPI\SEMPRA_MSR1:EDCINV"&amp;HF$2&amp;""&amp;HI$3&amp;"DAYKWH.UNIT1@NET1",Overall!$A$15,Overall!$B$15,"1d","total","time-weighted",0,1,0,"")</f>
        <v>1951.4370417991129</v>
      </c>
      <c r="HJ15" s="1"/>
      <c r="HK15" s="10">
        <f>_xll.PIAdvCalcDat("\\CEDPI\SEMPRA_MSR1:EDCINV"&amp;HK$2&amp;""&amp;HK$3&amp;"DAYKWH.UNIT1@NET1",Overall!$A$15,Overall!$B$15,"1d","total","time-weighted",0,1,0,"")</f>
        <v>1919.9360016034848</v>
      </c>
      <c r="HL15" s="11">
        <f>_xll.PIAdvCalcDat("\\CEDPI\SEMPRA_MSR1:EDCINV"&amp;HK$2&amp;""&amp;HL$3&amp;"DAYKWH.UNIT1@NET1",Overall!$A$15,Overall!$B$15,"1d","total","time-weighted",0,1,0,"")</f>
        <v>1902.0420540185967</v>
      </c>
      <c r="HM15" s="11">
        <f>_xll.PIAdvCalcDat("\\CEDPI\SEMPRA_MSR1:EDCINV"&amp;HK$2&amp;""&amp;HM$3&amp;"DAYKWH.UNIT1@NET1",Overall!$A$15,Overall!$B$15,"1d","total","time-weighted",0,1,0,"")</f>
        <v>1841.6294979340287</v>
      </c>
      <c r="HN15" s="12">
        <f>_xll.PIAdvCalcDat("\\CEDPI\SEMPRA_MSR1:EDCINV"&amp;HK$2&amp;""&amp;HN$3&amp;"DAYKWH.UNIT1@NET1",Overall!$A$15,Overall!$B$15,"1d","total","time-weighted",0,1,0,"")</f>
        <v>1670.3058314589198</v>
      </c>
      <c r="HO15" s="1"/>
      <c r="HP15" s="10">
        <f>_xll.PIAdvCalcDat("\\CEDPI\SEMPRA_MSR1:EDCINV"&amp;HP$2&amp;""&amp;HP$3&amp;"DAYKWH.UNIT1@NET1",Overall!$A$15,Overall!$B$15,"1d","total","time-weighted",0,1,0,"")</f>
        <v>1922.8337431091595</v>
      </c>
      <c r="HQ15" s="11">
        <f>_xll.PIAdvCalcDat("\\CEDPI\SEMPRA_MSR1:EDCINV"&amp;HP$2&amp;""&amp;HQ$3&amp;"DAYKWH.UNIT1@NET1",Overall!$A$15,Overall!$B$15,"1d","total","time-weighted",0,1,0,"")</f>
        <v>1898.8780948238009</v>
      </c>
      <c r="HR15" s="11">
        <f>_xll.PIAdvCalcDat("\\CEDPI\SEMPRA_MSR1:EDCINV"&amp;HP$2&amp;""&amp;HR$3&amp;"DAYKWH.UNIT1@NET1",Overall!$A$15,Overall!$B$15,"1d","total","time-weighted",0,1,0,"")</f>
        <v>1883.6196777176849</v>
      </c>
      <c r="HS15" s="12">
        <f>_xll.PIAdvCalcDat("\\CEDPI\SEMPRA_MSR1:EDCINV"&amp;HP$2&amp;""&amp;HS$3&amp;"DAYKWH.UNIT1@NET1",Overall!$A$15,Overall!$B$15,"1d","total","time-weighted",0,1,0,"")</f>
        <v>1955.6197308299929</v>
      </c>
      <c r="HT15" s="1"/>
      <c r="HU15" s="10">
        <f>_xll.PIAdvCalcDat("\\CEDPI\SEMPRA_MSR1:EDCINV"&amp;HU$2&amp;""&amp;HU$3&amp;"DAYKWH.UNIT1@NET1",Overall!$A$15,Overall!$B$15,"1d","total","time-weighted",0,1,0,"")</f>
        <v>1942.3777570686809</v>
      </c>
      <c r="HV15" s="11">
        <f>_xll.PIAdvCalcDat("\\CEDPI\SEMPRA_MSR1:EDCINV"&amp;HU$2&amp;""&amp;HV$3&amp;"DAYKWH.UNIT1@NET1",Overall!$A$15,Overall!$B$15,"1d","total","time-weighted",0,1,0,"")</f>
        <v>1841.7550226283925</v>
      </c>
      <c r="HW15" s="11">
        <f>_xll.PIAdvCalcDat("\\CEDPI\SEMPRA_MSR1:EDCINV"&amp;HU$2&amp;""&amp;HW$3&amp;"DAYKWH.UNIT1@NET1",Overall!$A$15,Overall!$B$15,"1d","total","time-weighted",0,1,0,"")</f>
        <v>1705.0739137698233</v>
      </c>
      <c r="HX15" s="12">
        <f>_xll.PIAdvCalcDat("\\CEDPI\SEMPRA_MSR1:EDCINV"&amp;HU$2&amp;""&amp;HX$3&amp;"DAYKWH.UNIT1@NET1",Overall!$A$15,Overall!$B$15,"1d","total","time-weighted",0,1,0,"")</f>
        <v>1703.1305500343956</v>
      </c>
      <c r="HY15" s="1"/>
      <c r="HZ15" s="10">
        <f>_xll.PIAdvCalcDat("\\CEDPI\SEMPRA_MSR1:EDCINV"&amp;HZ$2&amp;""&amp;HZ$3&amp;"DAYKWH.UNIT1@NET1",Overall!$A$15,Overall!$B$15,"1d","total","time-weighted",0,1,0,"")</f>
        <v>1938.0402614378561</v>
      </c>
      <c r="IA15" s="11">
        <f>_xll.PIAdvCalcDat("\\CEDPI\SEMPRA_MSR1:EDCINV"&amp;HZ$2&amp;""&amp;IA$3&amp;"DAYKWH.UNIT1@NET1",Overall!$A$15,Overall!$B$15,"1d","total","time-weighted",0,1,0,"")</f>
        <v>1878.4037571981548</v>
      </c>
      <c r="IB15" s="11">
        <f>_xll.PIAdvCalcDat("\\CEDPI\SEMPRA_MSR1:EDCINV"&amp;HZ$2&amp;""&amp;IB$3&amp;"DAYKWH.UNIT1@NET1",Overall!$A$15,Overall!$B$15,"1d","total","time-weighted",0,1,0,"")</f>
        <v>1877.5872843954533</v>
      </c>
      <c r="IC15" s="12">
        <f>_xll.PIAdvCalcDat("\\CEDPI\SEMPRA_MSR1:EDCINV"&amp;HZ$2&amp;""&amp;IC$3&amp;"DAYKWH.UNIT1@NET1",Overall!$A$15,Overall!$B$15,"1d","total","time-weighted",0,1,0,"")</f>
        <v>1944.6373948795242</v>
      </c>
      <c r="ID15" s="1"/>
      <c r="IE15" s="10">
        <f>_xll.PIAdvCalcDat("\\CEDPI\SEMPRA_MSR1:EDCINV"&amp;IE$2&amp;""&amp;IE$3&amp;"DAYKWH.UNIT1@NET1",Overall!$A$15,Overall!$B$15,"1d","total","time-weighted",0,1,0,"")</f>
        <v>1920.9152810786056</v>
      </c>
      <c r="IF15" s="11">
        <f>_xll.PIAdvCalcDat("\\CEDPI\SEMPRA_MSR1:EDCINV"&amp;IE$2&amp;""&amp;IF$3&amp;"DAYKWH.UNIT1@NET1",Overall!$A$15,Overall!$B$15,"1d","total","time-weighted",0,1,0,"")</f>
        <v>1922.3957386097236</v>
      </c>
      <c r="IG15" s="11">
        <f>_xll.PIAdvCalcDat("\\CEDPI\SEMPRA_MSR1:EDCINV"&amp;IE$2&amp;""&amp;IG$3&amp;"DAYKWH.UNIT1@NET1",Overall!$A$15,Overall!$B$15,"1d","total","time-weighted",0,1,0,"")</f>
        <v>1753.5287479691294</v>
      </c>
      <c r="IH15" s="12">
        <f>_xll.PIAdvCalcDat("\\CEDPI\SEMPRA_MSR1:EDCINV"&amp;IE$2&amp;""&amp;IH$3&amp;"DAYKWH.UNIT1@NET1",Overall!$A$15,Overall!$B$15,"1d","total","time-weighted",0,1,0,"")</f>
        <v>1670.4356477666329</v>
      </c>
      <c r="II15" s="1"/>
      <c r="IJ15" s="10">
        <f>_xll.PIAdvCalcDat("\\CEDPI\SEMPRA_MSR1:EDCINV"&amp;IJ$2&amp;""&amp;IJ$3&amp;"DAYKWH.UNIT1@NET1",Overall!$A$15,Overall!$B$15,"1d","total","time-weighted",0,1,0,"")</f>
        <v>1981.5595065142093</v>
      </c>
      <c r="IK15" s="11">
        <f>_xll.PIAdvCalcDat("\\CEDPI\SEMPRA_MSR1:EDCINV"&amp;IJ$2&amp;""&amp;IK$3&amp;"DAYKWH.UNIT1@NET1",Overall!$A$15,Overall!$B$15,"1d","total","time-weighted",0,1,0,"")</f>
        <v>1836.4965402312127</v>
      </c>
      <c r="IL15" s="11">
        <f>_xll.PIAdvCalcDat("\\CEDPI\SEMPRA_MSR1:EDCINV"&amp;IJ$2&amp;""&amp;IL$3&amp;"DAYKWH.UNIT1@NET1",Overall!$A$15,Overall!$B$15,"1d","total","time-weighted",0,1,0,"")</f>
        <v>1876.3742205307606</v>
      </c>
      <c r="IM15" s="12">
        <f>_xll.PIAdvCalcDat("\\CEDPI\SEMPRA_MSR1:EDCINV"&amp;IJ$2&amp;""&amp;IM$3&amp;"DAYKWH.UNIT1@NET1",Overall!$A$15,Overall!$B$15,"1d","total","time-weighted",0,1,0,"")</f>
        <v>1957.1217890221326</v>
      </c>
      <c r="IN15" s="1"/>
      <c r="IO15" s="10">
        <f>_xll.PIAdvCalcDat("\\CEDPI\SEMPRA_MSR1:EDCINV"&amp;IO$2&amp;""&amp;IO$3&amp;"DAYKWH.UNIT1@NET1",Overall!$A$15,Overall!$B$15,"1d","total","time-weighted",0,1,0,"")</f>
        <v>1892.6278246297088</v>
      </c>
      <c r="IP15" s="11">
        <f>_xll.PIAdvCalcDat("\\CEDPI\SEMPRA_MSR1:EDCINV"&amp;IO$2&amp;""&amp;IP$3&amp;"DAYKWH.UNIT1@NET1",Overall!$A$15,Overall!$B$15,"1d","total","time-weighted",0,1,0,"")</f>
        <v>1878.0135926920179</v>
      </c>
      <c r="IQ15" s="11">
        <f>_xll.PIAdvCalcDat("\\CEDPI\SEMPRA_MSR1:EDCINV"&amp;IO$2&amp;""&amp;IQ$3&amp;"DAYKWH.UNIT1@NET1",Overall!$A$15,Overall!$B$15,"1d","total","time-weighted",0,1,0,"")</f>
        <v>1809.7124686416653</v>
      </c>
      <c r="IR15" s="12">
        <f>_xll.PIAdvCalcDat("\\CEDPI\SEMPRA_MSR1:EDCINV"&amp;IO$2&amp;""&amp;IR$3&amp;"DAYKWH.UNIT1@NET1",Overall!$A$15,Overall!$B$15,"1d","total","time-weighted",0,1,0,"")</f>
        <v>1747.9878122209307</v>
      </c>
      <c r="IS15" s="1"/>
      <c r="IT15" s="10">
        <f>_xll.PIAdvCalcDat("\\CEDPI\SEMPRA_MSR1:EDCINV"&amp;IT$2&amp;""&amp;IT$3&amp;"DAYKWH.UNIT1@NET1",Overall!$A$15,Overall!$B$15,"1d","total","time-weighted",0,1,0,"")</f>
        <v>1991.5420319154393</v>
      </c>
      <c r="IU15" s="11">
        <f>_xll.PIAdvCalcDat("\\CEDPI\SEMPRA_MSR1:EDCINV"&amp;IT$2&amp;""&amp;IU$3&amp;"DAYKWH.UNIT1@NET1",Overall!$A$15,Overall!$B$15,"1d","total","time-weighted",0,1,0,"")</f>
        <v>1940.4024419776335</v>
      </c>
      <c r="IV15" s="11">
        <f>_xll.PIAdvCalcDat("\\CEDPI\SEMPRA_MSR1:EDCINV"&amp;IT$2&amp;""&amp;IV$3&amp;"DAYKWH.UNIT1@NET1",Overall!$A$15,Overall!$B$15,"1d","total","time-weighted",0,1,0,"")</f>
        <v>1932.0133224034191</v>
      </c>
      <c r="IW15" s="12">
        <f>_xll.PIAdvCalcDat("\\CEDPI\SEMPRA_MSR1:EDCINV"&amp;IT$2&amp;""&amp;IW$3&amp;"DAYKWH.UNIT1@NET1",Overall!$A$15,Overall!$B$15,"1d","total","time-weighted",0,1,0,"")</f>
        <v>1886.5300330560613</v>
      </c>
      <c r="IX15" s="1"/>
      <c r="IY15" s="10">
        <f>_xll.PIAdvCalcDat("\\CEDPI\SEMPRA_MSR1:EDCINV"&amp;IY$2&amp;""&amp;IY$3&amp;"DAYKWH.UNIT1@NET1",Overall!$A$15,Overall!$B$15,"1d","total","time-weighted",0,1,0,"")</f>
        <v>1909.9944751725243</v>
      </c>
      <c r="IZ15" s="11">
        <f>_xll.PIAdvCalcDat("\\CEDPI\SEMPRA_MSR1:EDCINV"&amp;IY$2&amp;""&amp;IZ$3&amp;"DAYKWH.UNIT1@NET1",Overall!$A$15,Overall!$B$15,"1d","total","time-weighted",0,1,0,"")</f>
        <v>1887.3375482619767</v>
      </c>
      <c r="JA15" s="11">
        <f>_xll.PIAdvCalcDat("\\CEDPI\SEMPRA_MSR1:EDCINV"&amp;IY$2&amp;""&amp;JA$3&amp;"DAYKWH.UNIT1@NET1",Overall!$A$15,Overall!$B$15,"1d","total","time-weighted",0,1,0,"")</f>
        <v>1886.0587119962017</v>
      </c>
      <c r="JB15" s="12">
        <f>_xll.PIAdvCalcDat("\\CEDPI\SEMPRA_MSR1:EDCINV"&amp;IY$2&amp;""&amp;JB$3&amp;"DAYKWH.UNIT1@NET1",Overall!$A$15,Overall!$B$15,"1d","total","time-weighted",0,1,0,"")</f>
        <v>1678.4405287727272</v>
      </c>
      <c r="JC15" s="1"/>
      <c r="JD15" s="10">
        <f>_xll.PIAdvCalcDat("\\CEDPI\SEMPRA_MSR1:EDCINV"&amp;JD$2&amp;""&amp;JD$3&amp;"DAYKWH.UNIT1@NET1",Overall!$A$15,Overall!$B$15,"1d","total","time-weighted",0,1,0,"")</f>
        <v>1914.9828473860152</v>
      </c>
      <c r="JE15" s="11">
        <f>_xll.PIAdvCalcDat("\\CEDPI\SEMPRA_MSR1:EDCINV"&amp;JD$2&amp;""&amp;JE$3&amp;"DAYKWH.UNIT1@NET1",Overall!$A$15,Overall!$B$15,"1d","total","time-weighted",0,1,0,"")</f>
        <v>1897.9807831903593</v>
      </c>
      <c r="JF15" s="11">
        <f>_xll.PIAdvCalcDat("\\CEDPI\SEMPRA_MSR1:EDCINV"&amp;JD$2&amp;""&amp;JF$3&amp;"DAYKWH.UNIT1@NET1",Overall!$A$15,Overall!$B$15,"1d","total","time-weighted",0,1,0,"")</f>
        <v>1824.6522774370862</v>
      </c>
      <c r="JG15" s="12">
        <f>_xll.PIAdvCalcDat("\\CEDPI\SEMPRA_MSR1:EDCINV"&amp;JD$2&amp;""&amp;JG$3&amp;"DAYKWH.UNIT1@NET1",Overall!$A$15,Overall!$B$15,"1d","total","time-weighted",0,1,0,"")</f>
        <v>1905.3258652642603</v>
      </c>
      <c r="JH15" s="1"/>
      <c r="JI15" s="10">
        <f>_xll.PIAdvCalcDat("\\CEDPI\SEMPRA_MSR1:EDCINV"&amp;JI$2&amp;""&amp;JI$3&amp;"DAYKWH.UNIT1@NET1",Overall!$A$15,Overall!$B$15,"1d","total","time-weighted",0,1,0,"")</f>
        <v>1876.5029745393836</v>
      </c>
      <c r="JJ15" s="11">
        <f>_xll.PIAdvCalcDat("\\CEDPI\SEMPRA_MSR1:EDCINV"&amp;JI$2&amp;""&amp;JJ$3&amp;"DAYKWH.UNIT1@NET1",Overall!$A$15,Overall!$B$15,"1d","total","time-weighted",0,1,0,"")</f>
        <v>1864.4916113524907</v>
      </c>
      <c r="JK15" s="11">
        <f>_xll.PIAdvCalcDat("\\CEDPI\SEMPRA_MSR1:EDCINV"&amp;JI$2&amp;""&amp;JK$3&amp;"DAYKWH.UNIT1@NET1",Overall!$A$15,Overall!$B$15,"1d","total","time-weighted",0,1,0,"")</f>
        <v>1709.4558012872396</v>
      </c>
      <c r="JL15" s="12">
        <f>_xll.PIAdvCalcDat("\\CEDPI\SEMPRA_MSR1:EDCINV"&amp;JI$2&amp;""&amp;JL$3&amp;"DAYKWH.UNIT1@NET1",Overall!$A$15,Overall!$B$15,"1d","total","time-weighted",0,1,0,"")</f>
        <v>1712.3636393032557</v>
      </c>
      <c r="JM15" s="1"/>
      <c r="JN15" s="10">
        <f>_xll.PIAdvCalcDat("\\CEDPI\SEMPRA_MSR1:EDCINV"&amp;JN$2&amp;""&amp;JN$3&amp;"DAYKWH.UNIT1@NET1",Overall!$A$15,Overall!$B$15,"1d","total","time-weighted",0,1,0,"")</f>
        <v>1994.059296561978</v>
      </c>
      <c r="JO15" s="11">
        <f>_xll.PIAdvCalcDat("\\CEDPI\SEMPRA_MSR1:EDCINV"&amp;JN$2&amp;""&amp;JO$3&amp;"DAYKWH.UNIT1@NET1",Overall!$A$15,Overall!$B$15,"1d","total","time-weighted",0,1,0,"")</f>
        <v>1850.8640255645973</v>
      </c>
      <c r="JP15" s="11">
        <f>_xll.PIAdvCalcDat("\\CEDPI\SEMPRA_MSR1:EDCINV"&amp;JN$2&amp;""&amp;JP$3&amp;"DAYKWH.UNIT1@NET1",Overall!$A$15,Overall!$B$15,"1d","total","time-weighted",0,1,0,"")</f>
        <v>1966.1384408595986</v>
      </c>
      <c r="JQ15" s="12">
        <f>_xll.PIAdvCalcDat("\\CEDPI\SEMPRA_MSR1:EDCINV"&amp;JN$2&amp;""&amp;JQ$3&amp;"DAYKWH.UNIT1@NET1",Overall!$A$15,Overall!$B$15,"1d","total","time-weighted",0,1,0,"")</f>
        <v>1939.1764981439519</v>
      </c>
      <c r="JR15" s="1"/>
      <c r="JS15" s="10">
        <f>_xll.PIAdvCalcDat("\\CEDPI\SEMPRA_MSR1:EDCINV"&amp;JS$2&amp;""&amp;JS$3&amp;"DAYKWH.UNIT1@NET1",Overall!$A$15,Overall!$B$15,"1d","total","time-weighted",0,1,0,"")</f>
        <v>1931.6849698391268</v>
      </c>
      <c r="JT15" s="11">
        <f>_xll.PIAdvCalcDat("\\CEDPI\SEMPRA_MSR1:EDCINV"&amp;JS$2&amp;""&amp;JT$3&amp;"DAYKWH.UNIT1@NET1",Overall!$A$15,Overall!$B$15,"1d","total","time-weighted",0,1,0,"")</f>
        <v>1886.0721347711142</v>
      </c>
      <c r="JU15" s="11">
        <f>_xll.PIAdvCalcDat("\\CEDPI\SEMPRA_MSR1:EDCINV"&amp;JS$2&amp;""&amp;JU$3&amp;"DAYKWH.UNIT1@NET1",Overall!$A$15,Overall!$B$15,"1d","total","time-weighted",0,1,0,"")</f>
        <v>1683.8757351490731</v>
      </c>
      <c r="JV15" s="12">
        <f>_xll.PIAdvCalcDat("\\CEDPI\SEMPRA_MSR1:EDCINV"&amp;JS$2&amp;""&amp;JV$3&amp;"DAYKWH.UNIT1@NET1",Overall!$A$15,Overall!$B$15,"1d","total","time-weighted",0,1,0,"")</f>
        <v>1652.2911450302709</v>
      </c>
      <c r="JW15" s="1"/>
      <c r="JX15" s="10">
        <f>_xll.PIAdvCalcDat("\\CEDPI\SEMPRA_MSR1:EDCINV"&amp;JX$2&amp;""&amp;JX$3&amp;"DAYKWH.UNIT1@NET1",Overall!$A$15,Overall!$B$15,"1d","total","time-weighted",0,1,0,"")</f>
        <v>1884.423409693861</v>
      </c>
      <c r="JY15" s="11">
        <f>_xll.PIAdvCalcDat("\\CEDPI\SEMPRA_MSR1:EDCINV"&amp;JX$2&amp;""&amp;JY$3&amp;"DAYKWH.UNIT1@NET1",Overall!$A$15,Overall!$B$15,"1d","total","time-weighted",0,1,0,"")</f>
        <v>1876.6584330059704</v>
      </c>
      <c r="JZ15" s="11">
        <f>_xll.PIAdvCalcDat("\\CEDPI\SEMPRA_MSR1:EDCINV"&amp;JX$2&amp;""&amp;JZ$3&amp;"DAYKWH.UNIT1@NET1",Overall!$A$15,Overall!$B$15,"1d","total","time-weighted",0,1,0,"")</f>
        <v>1870.2619854523718</v>
      </c>
      <c r="KA15" s="12">
        <f>_xll.PIAdvCalcDat("\\CEDPI\SEMPRA_MSR1:EDCINV"&amp;JX$2&amp;""&amp;KA$3&amp;"DAYKWH.UNIT1@NET1",Overall!$A$15,Overall!$B$15,"1d","total","time-weighted",0,1,0,"")</f>
        <v>1925.3872902148821</v>
      </c>
      <c r="KB15" s="1"/>
      <c r="KC15" s="10">
        <f>_xll.PIAdvCalcDat("\\CEDPI\SEMPRA_MSR1:EDCINV"&amp;KC$2&amp;""&amp;KC$3&amp;"DAYKWH.UNIT1@NET1",Overall!$A$15,Overall!$B$15,"1d","total","time-weighted",0,1,0,"")</f>
        <v>1966.2849693115038</v>
      </c>
      <c r="KD15" s="11">
        <f>_xll.PIAdvCalcDat("\\CEDPI\SEMPRA_MSR1:EDCINV"&amp;KC$2&amp;""&amp;KD$3&amp;"DAYKWH.UNIT1@NET1",Overall!$A$15,Overall!$B$15,"1d","total","time-weighted",0,1,0,"")</f>
        <v>1873.3554242488731</v>
      </c>
      <c r="KE15" s="11">
        <f>_xll.PIAdvCalcDat("\\CEDPI\SEMPRA_MSR1:EDCINV"&amp;KC$2&amp;""&amp;KE$3&amp;"DAYKWH.UNIT1@NET1",Overall!$A$15,Overall!$B$15,"1d","total","time-weighted",0,1,0,"")</f>
        <v>1844.4576774408167</v>
      </c>
      <c r="KF15" s="12">
        <f>_xll.PIAdvCalcDat("\\CEDPI\SEMPRA_MSR1:EDCINV"&amp;KC$2&amp;""&amp;KF$3&amp;"DAYKWH.UNIT1@NET1",Overall!$A$15,Overall!$B$15,"1d","total","time-weighted",0,1,0,"")</f>
        <v>2563.0588235515684</v>
      </c>
      <c r="KG15" s="1"/>
      <c r="KH15" s="10">
        <f>_xll.PIAdvCalcDat("\\CEDPI\SEMPRA_MSR1:EDCINV"&amp;KH$2&amp;""&amp;KH$3&amp;"DAYKWH.UNIT1@NET1",Overall!$A$15,Overall!$B$15,"1d","total","time-weighted",0,1,0,"")</f>
        <v>1996.1758132784662</v>
      </c>
      <c r="KI15" s="11">
        <f>_xll.PIAdvCalcDat("\\CEDPI\SEMPRA_MSR1:EDCINV"&amp;KH$2&amp;""&amp;KI$3&amp;"DAYKWH.UNIT1@NET1",Overall!$A$15,Overall!$B$15,"1d","total","time-weighted",0,1,0,"")</f>
        <v>1826.7278285713376</v>
      </c>
      <c r="KJ15" s="11">
        <f>_xll.PIAdvCalcDat("\\CEDPI\SEMPRA_MSR1:EDCINV"&amp;KH$2&amp;""&amp;KJ$3&amp;"DAYKWH.UNIT1@NET1",Overall!$A$15,Overall!$B$15,"1d","total","time-weighted",0,1,0,"")</f>
        <v>1889.4023216601438</v>
      </c>
      <c r="KK15" s="12">
        <f>_xll.PIAdvCalcDat("\\CEDPI\SEMPRA_MSR1:EDCINV"&amp;KH$2&amp;""&amp;KK$3&amp;"DAYKWH.UNIT1@NET1",Overall!$A$15,Overall!$B$15,"1d","total","time-weighted",0,1,0,"")</f>
        <v>1943.0985555934171</v>
      </c>
      <c r="KL15" s="1"/>
      <c r="KM15" s="10">
        <f>_xll.PIAdvCalcDat("\\CEDPI\SEMPRA_MSR1:EDCINV"&amp;KM$2&amp;""&amp;KM$3&amp;"DAYKWH.UNIT1@NET1",Overall!$A$15,Overall!$B$15,"1d","total","time-weighted",0,1,0,"")</f>
        <v>1951.6046321931653</v>
      </c>
      <c r="KN15" s="11">
        <f>_xll.PIAdvCalcDat("\\CEDPI\SEMPRA_MSR1:EDCINV"&amp;KM$2&amp;""&amp;KN$3&amp;"DAYKWH.UNIT1@NET1",Overall!$A$15,Overall!$B$15,"1d","total","time-weighted",0,1,0,"")</f>
        <v>1886.7023957818701</v>
      </c>
      <c r="KO15" s="11">
        <f>_xll.PIAdvCalcDat("\\CEDPI\SEMPRA_MSR1:EDCINV"&amp;KM$2&amp;""&amp;KO$3&amp;"DAYKWH.UNIT1@NET1",Overall!$A$15,Overall!$B$15,"1d","total","time-weighted",0,1,0,"")</f>
        <v>1876.0786865481309</v>
      </c>
      <c r="KP15" s="12">
        <f>_xll.PIAdvCalcDat("\\CEDPI\SEMPRA_MSR1:EDCINV"&amp;KM$2&amp;""&amp;KP$3&amp;"DAYKWH.UNIT1@NET1",Overall!$A$15,Overall!$B$15,"1d","total","time-weighted",0,1,0,"")</f>
        <v>1647.6850478783099</v>
      </c>
      <c r="KQ15" s="1"/>
      <c r="KR15" s="10">
        <f>_xll.PIAdvCalcDat("\\CEDPI\SEMPRA_MSR1:EDCINV"&amp;KR$2&amp;""&amp;KR$3&amp;"DAYKWH.UNIT1@NET1",Overall!$A$15,Overall!$B$15,"1d","total","time-weighted",0,1,0,"")</f>
        <v>1950.0108110763363</v>
      </c>
      <c r="KS15" s="11">
        <f>_xll.PIAdvCalcDat("\\CEDPI\SEMPRA_MSR1:EDCINV"&amp;KR$2&amp;""&amp;KS$3&amp;"DAYKWH.UNIT1@NET1",Overall!$A$15,Overall!$B$15,"1d","total","time-weighted",0,1,0,"")</f>
        <v>1864.974758935979</v>
      </c>
      <c r="KT15" s="11">
        <f>_xll.PIAdvCalcDat("\\CEDPI\SEMPRA_MSR1:EDCINV"&amp;KR$2&amp;""&amp;KT$3&amp;"DAYKWH.UNIT1@NET1",Overall!$A$15,Overall!$B$15,"1d","total","time-weighted",0,1,0,"")</f>
        <v>1861.7478720605104</v>
      </c>
      <c r="KU15" s="12">
        <f>_xll.PIAdvCalcDat("\\CEDPI\SEMPRA_MSR1:EDCINV"&amp;KR$2&amp;""&amp;KU$3&amp;"DAYKWH.UNIT1@NET1",Overall!$A$15,Overall!$B$15,"1d","total","time-weighted",0,1,0,"")</f>
        <v>2046.3913967259264</v>
      </c>
      <c r="KV15" s="1"/>
      <c r="KW15" s="10">
        <f>_xll.PIAdvCalcDat("\\CEDPI\SEMPRA_MSR1:EDCINV"&amp;KW$2&amp;""&amp;KW$3&amp;"DAYKWH.UNIT1@NET1",Overall!$A$15,Overall!$B$15,"1d","total","time-weighted",0,1,0,"")</f>
        <v>1956.3277312956905</v>
      </c>
      <c r="KX15" s="11">
        <f>_xll.PIAdvCalcDat("\\CEDPI\SEMPRA_MSR1:EDCINV"&amp;KW$2&amp;""&amp;KX$3&amp;"DAYKWH.UNIT1@NET1",Overall!$A$15,Overall!$B$15,"1d","total","time-weighted",0,1,0,"")</f>
        <v>1919.0862588440768</v>
      </c>
      <c r="KY15" s="11">
        <f>_xll.PIAdvCalcDat("\\CEDPI\SEMPRA_MSR1:EDCINV"&amp;KW$2&amp;""&amp;KY$3&amp;"DAYKWH.UNIT1@NET1",Overall!$A$15,Overall!$B$15,"1d","total","time-weighted",0,1,0,"")</f>
        <v>1708.5437367301226</v>
      </c>
      <c r="KZ15" s="12">
        <f>_xll.PIAdvCalcDat("\\CEDPI\SEMPRA_MSR1:EDCINV"&amp;KW$2&amp;""&amp;KZ$3&amp;"DAYKWH.UNIT1@NET1",Overall!$A$15,Overall!$B$15,"1d","total","time-weighted",0,1,0,"")</f>
        <v>1650.4141583555065</v>
      </c>
      <c r="LA15" s="1"/>
      <c r="LB15" s="10">
        <f>_xll.PIAdvCalcDat("\\CEDPI\SEMPRA_MSR1:EDCINV"&amp;LB$2&amp;""&amp;LB$3&amp;"DAYKWH.UNIT1@NET1",Overall!$A$15,Overall!$B$15,"1d","total","time-weighted",0,1,0,"")</f>
        <v>1930.2467532139879</v>
      </c>
      <c r="LC15" s="11">
        <f>_xll.PIAdvCalcDat("\\CEDPI\SEMPRA_MSR1:EDCINV"&amp;LB$2&amp;""&amp;LC$3&amp;"DAYKWH.UNIT1@NET1",Overall!$A$15,Overall!$B$15,"1d","total","time-weighted",0,1,0,"")</f>
        <v>1900.5668447370376</v>
      </c>
      <c r="LD15" s="11">
        <f>_xll.PIAdvCalcDat("\\CEDPI\SEMPRA_MSR1:EDCINV"&amp;LB$2&amp;""&amp;LD$3&amp;"DAYKWH.UNIT1@NET1",Overall!$A$15,Overall!$B$15,"1d","total","time-weighted",0,1,0,"")</f>
        <v>1914.1337260311705</v>
      </c>
      <c r="LE15" s="12">
        <f>_xll.PIAdvCalcDat("\\CEDPI\SEMPRA_MSR1:EDCINV"&amp;LB$2&amp;""&amp;LE$3&amp;"DAYKWH.UNIT1@NET1",Overall!$A$15,Overall!$B$15,"1d","total","time-weighted",0,1,0,"")</f>
        <v>1943.605892324149</v>
      </c>
      <c r="LF15" s="1"/>
      <c r="LG15" s="10">
        <f>_xll.PIAdvCalcDat("\\CEDPI\SEMPRA_MSR1:EDCINV"&amp;LG$2&amp;""&amp;LG$3&amp;"DAYKWH.UNIT1@NET1",Overall!$A$15,Overall!$B$15,"1d","total","time-weighted",0,1,0,"")</f>
        <v>1881.1981333377209</v>
      </c>
      <c r="LH15" s="11">
        <f>_xll.PIAdvCalcDat("\\CEDPI\SEMPRA_MSR1:EDCINV"&amp;LG$2&amp;""&amp;LH$3&amp;"DAYKWH.UNIT1@NET1",Overall!$A$15,Overall!$B$15,"1d","total","time-weighted",0,1,0,"")</f>
        <v>1869.3248873029665</v>
      </c>
      <c r="LI15" s="11">
        <f>_xll.PIAdvCalcDat("\\CEDPI\SEMPRA_MSR1:EDCINV"&amp;LG$2&amp;""&amp;LI$3&amp;"DAYKWH.UNIT1@NET1",Overall!$A$15,Overall!$B$15,"1d","total","time-weighted",0,1,0,"")</f>
        <v>1725.8735598298929</v>
      </c>
      <c r="LJ15" s="12">
        <f>_xll.PIAdvCalcDat("\\CEDPI\SEMPRA_MSR1:EDCINV"&amp;LG$2&amp;""&amp;LJ$3&amp;"DAYKWH.UNIT1@NET1",Overall!$A$15,Overall!$B$15,"1d","total","time-weighted",0,1,0,"")</f>
        <v>1651.6478318005572</v>
      </c>
      <c r="LK15" s="1"/>
      <c r="LL15" s="10">
        <f>_xll.PIAdvCalcDat("\\CEDPI\SEMPRA_MSR1:EDCINV"&amp;LL$2&amp;""&amp;LL$3&amp;"DAYKWH.UNIT1@NET1",Overall!$A$15,Overall!$B$15,"1d","total","time-weighted",0,1,0,"")</f>
        <v>1796.685064600151</v>
      </c>
      <c r="LM15" s="11">
        <f>_xll.PIAdvCalcDat("\\CEDPI\SEMPRA_MSR1:EDCINV"&amp;LL$2&amp;""&amp;LM$3&amp;"DAYKWH.UNIT1@NET1",Overall!$A$15,Overall!$B$15,"1d","total","time-weighted",0,1,0,"")</f>
        <v>1685.0157506260628</v>
      </c>
      <c r="LN15" s="11">
        <f>_xll.PIAdvCalcDat("\\CEDPI\SEMPRA_MSR1:EDCINV"&amp;LL$2&amp;""&amp;LN$3&amp;"DAYKWH.UNIT1@NET1",Overall!$A$15,Overall!$B$15,"1d","total","time-weighted",0,1,0,"")</f>
        <v>1795.4715890386037</v>
      </c>
      <c r="LO15" s="12">
        <f>_xll.PIAdvCalcDat("\\CEDPI\SEMPRA_MSR1:EDCINV"&amp;LL$2&amp;""&amp;LO$3&amp;"DAYKWH.UNIT1@NET1",Overall!$A$15,Overall!$B$15,"1d","total","time-weighted",0,1,0,"")</f>
        <v>1710.0032047304594</v>
      </c>
      <c r="LP15" s="1"/>
      <c r="LQ15" s="10">
        <f>_xll.PIAdvCalcDat("\\CEDPI\SEMPRA_MSR1:EDCINV"&amp;LQ$2&amp;""&amp;LQ$3&amp;"DAYKWH.UNIT1@NET1",Overall!$A$15,Overall!$B$15,"1d","total","time-weighted",0,1,0,"")</f>
        <v>1771.9170122670755</v>
      </c>
      <c r="LR15" s="11">
        <f>_xll.PIAdvCalcDat("\\CEDPI\SEMPRA_MSR1:EDCINV"&amp;LQ$2&amp;""&amp;LR$3&amp;"DAYKWH.UNIT1@NET1",Overall!$A$15,Overall!$B$15,"1d","total","time-weighted",0,1,0,"")</f>
        <v>1799.7972776350286</v>
      </c>
      <c r="LS15" s="11">
        <f>_xll.PIAdvCalcDat("\\CEDPI\SEMPRA_MSR1:EDCINV"&amp;LQ$2&amp;""&amp;LS$3&amp;"DAYKWH.UNIT1@NET1",Overall!$A$15,Overall!$B$15,"1d","total","time-weighted",0,1,0,"")</f>
        <v>1589.1286166737559</v>
      </c>
      <c r="LT15" s="12">
        <f>_xll.PIAdvCalcDat("\\CEDPI\SEMPRA_MSR1:EDCINV"&amp;LQ$2&amp;""&amp;LT$3&amp;"DAYKWH.UNIT1@NET1",Overall!$A$15,Overall!$B$15,"1d","total","time-weighted",0,1,0,"")</f>
        <v>1815.776311447974</v>
      </c>
      <c r="LU15" s="1"/>
      <c r="LV15" s="10">
        <f>_xll.PIAdvCalcDat("\\CEDPI\SEMPRA_MSR1:EDCINV"&amp;LV$2&amp;""&amp;LV$3&amp;"DAYKWH.UNIT1@NET1",Overall!$A$15,Overall!$B$15,"1d","total","time-weighted",0,1,0,"")</f>
        <v>1583.3955359156789</v>
      </c>
      <c r="LW15" s="11">
        <f>_xll.PIAdvCalcDat("\\CEDPI\SEMPRA_MSR1:EDCINV"&amp;LV$2&amp;""&amp;LW$3&amp;"DAYKWH.UNIT1@NET1",Overall!$A$15,Overall!$B$15,"1d","total","time-weighted",0,1,0,"")</f>
        <v>1842.4905867772102</v>
      </c>
      <c r="LX15" s="11">
        <f>_xll.PIAdvCalcDat("\\CEDPI\SEMPRA_MSR1:EDCINV"&amp;LV$2&amp;""&amp;LX$3&amp;"DAYKWH.UNIT1@NET1",Overall!$A$15,Overall!$B$15,"1d","total","time-weighted",0,1,0,"")</f>
        <v>1604.9995040136375</v>
      </c>
      <c r="LY15" s="12">
        <f>_xll.PIAdvCalcDat("\\CEDPI\SEMPRA_MSR1:EDCINV"&amp;LV$2&amp;""&amp;LY$3&amp;"DAYKWH.UNIT1@NET1",Overall!$A$15,Overall!$B$15,"1d","total","time-weighted",0,1,0,"")</f>
        <v>1823.3479532707586</v>
      </c>
      <c r="LZ15" s="1"/>
      <c r="MA15" s="10">
        <f>_xll.PIAdvCalcDat("\\CEDPI\SEMPRA_MSR1:EDCINV"&amp;MA$2&amp;""&amp;MA$3&amp;"DAYKWH.UNIT1@NET1",Overall!$A$15,Overall!$B$15,"1d","total","time-weighted",0,1,0,"")</f>
        <v>1796.8559836804843</v>
      </c>
      <c r="MB15" s="11" t="str">
        <f>_xll.PIAdvCalcDat("\\CEDPI\SEMPRA_MSR1:EDCINV"&amp;MA$2&amp;""&amp;MB$3&amp;"DAYKWH.UNIT1@NET1",Overall!$A$15,Overall!$B$15,"1d","total","time-weighted",0,1,0,"")</f>
        <v>[-11059] No Good Data For Calculation</v>
      </c>
      <c r="MC15" s="11">
        <f>_xll.PIAdvCalcDat("\\CEDPI\SEMPRA_MSR1:EDCINV"&amp;MA$2&amp;""&amp;MC$3&amp;"DAYKWH.UNIT1@NET1",Overall!$A$15,Overall!$B$15,"1d","total","time-weighted",0,1,0,"")</f>
        <v>1805.9147711003434</v>
      </c>
      <c r="MD15" s="12">
        <f>_xll.PIAdvCalcDat("\\CEDPI\SEMPRA_MSR1:EDCINV"&amp;MA$2&amp;""&amp;MD$3&amp;"DAYKWH.UNIT1@NET1",Overall!$A$15,Overall!$B$15,"1d","total","time-weighted",0,1,0,"")</f>
        <v>1836.5107492788477</v>
      </c>
      <c r="ME15" s="1"/>
      <c r="MF15" s="10">
        <f>_xll.PIAdvCalcDat("\\CEDPI\SEMPRA_MSR1:EDCINV"&amp;MF$2&amp;""&amp;MF$3&amp;"DAYKWH.UNIT1@NET1",Overall!$A$15,Overall!$B$15,"1d","total","time-weighted",0,1,0,"")</f>
        <v>1830.1168090946317</v>
      </c>
      <c r="MG15" s="11">
        <f>_xll.PIAdvCalcDat("\\CEDPI\SEMPRA_MSR1:EDCINV"&amp;MF$2&amp;""&amp;MG$3&amp;"DAYKWH.UNIT1@NET1",Overall!$A$15,Overall!$B$15,"1d","total","time-weighted",0,1,0,"")</f>
        <v>1800.1273351891643</v>
      </c>
      <c r="MH15" s="11">
        <f>_xll.PIAdvCalcDat("\\CEDPI\SEMPRA_MSR1:EDCINV"&amp;MF$2&amp;""&amp;MH$3&amp;"DAYKWH.UNIT1@NET1",Overall!$A$15,Overall!$B$15,"1d","total","time-weighted",0,1,0,"")</f>
        <v>1655.0049326738867</v>
      </c>
      <c r="MI15" s="12">
        <f>_xll.PIAdvCalcDat("\\CEDPI\SEMPRA_MSR1:EDCINV"&amp;MF$2&amp;""&amp;MI$3&amp;"DAYKWH.UNIT1@NET1",Overall!$A$15,Overall!$B$15,"1d","total","time-weighted",0,1,0,"")</f>
        <v>1817.3684418892353</v>
      </c>
      <c r="MJ15" s="1"/>
      <c r="MK15" s="10">
        <f>_xll.PIAdvCalcDat("\\CEDPI\SEMPRA_MSR1:EDCINV"&amp;MK$2&amp;""&amp;MK$3&amp;"DAYKWH.UNIT1@NET1",Overall!$A$15,Overall!$B$15,"1d","total","time-weighted",0,1,0,"")</f>
        <v>1606.3225795767385</v>
      </c>
      <c r="ML15" s="11">
        <f>_xll.PIAdvCalcDat("\\CEDPI\SEMPRA_MSR1:EDCINV"&amp;MK$2&amp;""&amp;ML$3&amp;"DAYKWH.UNIT1@NET1",Overall!$A$15,Overall!$B$15,"1d","total","time-weighted",0,1,0,"")</f>
        <v>1779.7559780613585</v>
      </c>
      <c r="MM15" s="11">
        <f>_xll.PIAdvCalcDat("\\CEDPI\SEMPRA_MSR1:EDCINV"&amp;MK$2&amp;""&amp;MM$3&amp;"DAYKWH.UNIT1@NET1",Overall!$A$15,Overall!$B$15,"1d","total","time-weighted",0,1,0,"")</f>
        <v>1562.7744216493447</v>
      </c>
      <c r="MN15" s="12">
        <f>_xll.PIAdvCalcDat("\\CEDPI\SEMPRA_MSR1:EDCINV"&amp;MK$2&amp;""&amp;MN$3&amp;"DAYKWH.UNIT1@NET1",Overall!$A$15,Overall!$B$15,"1d","total","time-weighted",0,1,0,"")</f>
        <v>1791.960165151386</v>
      </c>
      <c r="MO15" s="1"/>
      <c r="MP15" s="10">
        <f>_xll.PIAdvCalcDat("\\CEDPI\SEMPRA_MSR1:EDCINV"&amp;MP$2&amp;""&amp;MP$3&amp;"DAYKWH.UNIT1@NET1",Overall!$A$15,Overall!$B$15,"1d","total","time-weighted",0,1,0,"")</f>
        <v>1961.3392190588224</v>
      </c>
      <c r="MQ15" s="11">
        <f>_xll.PIAdvCalcDat("\\CEDPI\SEMPRA_MSR1:EDCINV"&amp;MP$2&amp;""&amp;MQ$3&amp;"DAYKWH.UNIT1@NET1",Overall!$A$15,Overall!$B$15,"1d","total","time-weighted",0,1,0,"")</f>
        <v>1960.9316650316291</v>
      </c>
      <c r="MR15" s="11">
        <f>_xll.PIAdvCalcDat("\\CEDPI\SEMPRA_MSR1:EDCINV"&amp;MP$2&amp;""&amp;MR$3&amp;"DAYKWH.UNIT1@NET1",Overall!$A$15,Overall!$B$15,"1d","total","time-weighted",0,1,0,"")</f>
        <v>1956.25991231947</v>
      </c>
      <c r="MS15" s="12">
        <f>_xll.PIAdvCalcDat("\\CEDPI\SEMPRA_MSR1:EDCINV"&amp;MP$2&amp;""&amp;MS$3&amp;"DAYKWH.UNIT1@NET1",Overall!$A$15,Overall!$B$15,"1d","total","time-weighted",0,1,0,"")</f>
        <v>1967.7999626661285</v>
      </c>
      <c r="MT15" s="1"/>
      <c r="MU15" s="10">
        <f>_xll.PIAdvCalcDat("\\CEDPI\SEMPRA_MSR1:EDCINV"&amp;MU$2&amp;""&amp;MU$3&amp;"DAYKWH.UNIT1@NET1",Overall!$A$15,Overall!$B$15,"1d","total","time-weighted",0,1,0,"")</f>
        <v>1667.7403642042348</v>
      </c>
      <c r="MV15" s="11">
        <f>_xll.PIAdvCalcDat("\\CEDPI\SEMPRA_MSR1:EDCINV"&amp;MU$2&amp;""&amp;MV$3&amp;"DAYKWH.UNIT1@NET1",Overall!$A$15,Overall!$B$15,"1d","total","time-weighted",0,1,0,"")</f>
        <v>1820.6434402485206</v>
      </c>
      <c r="MW15" s="11">
        <f>_xll.PIAdvCalcDat("\\CEDPI\SEMPRA_MSR1:EDCINV"&amp;MU$2&amp;""&amp;MW$3&amp;"DAYKWH.UNIT1@NET1",Overall!$A$15,Overall!$B$15,"1d","total","time-weighted",0,1,0,"")</f>
        <v>1657.0969045523882</v>
      </c>
      <c r="MX15" s="12">
        <f>_xll.PIAdvCalcDat("\\CEDPI\SEMPRA_MSR1:EDCINV"&amp;MU$2&amp;""&amp;MX$3&amp;"DAYKWH.UNIT1@NET1",Overall!$A$15,Overall!$B$15,"1d","total","time-weighted",0,1,0,"")</f>
        <v>1773.2788086622134</v>
      </c>
      <c r="MY15" s="1"/>
      <c r="MZ15" s="10">
        <f>_xll.PIAdvCalcDat("\\CEDPI\SEMPRA_MSR1:EDCINV"&amp;MZ$2&amp;""&amp;MZ$3&amp;"DAYKWH.UNIT1@NET1",Overall!$A$15,Overall!$B$15,"1d","total","time-weighted",0,1,0,"")</f>
        <v>1575.693848595602</v>
      </c>
      <c r="NA15" s="11">
        <f>_xll.PIAdvCalcDat("\\CEDPI\SEMPRA_MSR1:EDCINV"&amp;MZ$2&amp;""&amp;NA$3&amp;"DAYKWH.UNIT1@NET1",Overall!$A$15,Overall!$B$15,"1d","total","time-weighted",0,1,0,"")</f>
        <v>1838.4848374203088</v>
      </c>
      <c r="NB15" s="11">
        <f>_xll.PIAdvCalcDat("\\CEDPI\SEMPRA_MSR1:EDCINV"&amp;MZ$2&amp;""&amp;NB$3&amp;"DAYKWH.UNIT1@NET1",Overall!$A$15,Overall!$B$15,"1d","total","time-weighted",0,1,0,"")</f>
        <v>1645.8989319026505</v>
      </c>
      <c r="NC15" s="12">
        <f>_xll.PIAdvCalcDat("\\CEDPI\SEMPRA_MSR1:EDCINV"&amp;MZ$2&amp;""&amp;NC$3&amp;"DAYKWH.UNIT1@NET1",Overall!$A$15,Overall!$B$15,"1d","total","time-weighted",0,1,0,"")</f>
        <v>1839.6912737419286</v>
      </c>
      <c r="ND15" s="1"/>
      <c r="NE15" s="10">
        <f>_xll.PIAdvCalcDat("\\CEDPI\SEMPRA_MSR1:EDCINV"&amp;NE$2&amp;""&amp;NE$3&amp;"DAYKWH.UNIT1@NET1",Overall!$A$15,Overall!$B$15,"1d","total","time-weighted",0,1,0,"")</f>
        <v>1974.5101163145775</v>
      </c>
      <c r="NF15" s="11">
        <f>_xll.PIAdvCalcDat("\\CEDPI\SEMPRA_MSR1:EDCINV"&amp;NE$2&amp;""&amp;NF$3&amp;"DAYKWH.UNIT1@NET1",Overall!$A$15,Overall!$B$15,"1d","total","time-weighted",0,1,0,"")</f>
        <v>1944.4752257589223</v>
      </c>
      <c r="NG15" s="11">
        <f>_xll.PIAdvCalcDat("\\CEDPI\SEMPRA_MSR1:EDCINV"&amp;NE$2&amp;""&amp;NG$3&amp;"DAYKWH.UNIT1@NET1",Overall!$A$15,Overall!$B$15,"1d","total","time-weighted",0,1,0,"")</f>
        <v>1947.3489185219423</v>
      </c>
      <c r="NH15" s="12">
        <f>_xll.PIAdvCalcDat("\\CEDPI\SEMPRA_MSR1:EDCINV"&amp;NE$2&amp;""&amp;NH$3&amp;"DAYKWH.UNIT1@NET1",Overall!$A$15,Overall!$B$15,"1d","total","time-weighted",0,1,0,"")</f>
        <v>1945.2866006937113</v>
      </c>
      <c r="NI15" s="1"/>
      <c r="NJ15" s="10">
        <f>_xll.PIAdvCalcDat("\\CEDPI\SEMPRA_MSR1:EDCINV"&amp;NJ$2&amp;""&amp;NJ$3&amp;"DAYKWH.UNIT1@NET1",Overall!$A$15,Overall!$B$15,"1d","total","time-weighted",0,1,0,"")</f>
        <v>1604.2421186153811</v>
      </c>
      <c r="NK15" s="11">
        <f>_xll.PIAdvCalcDat("\\CEDPI\SEMPRA_MSR1:EDCINV"&amp;NJ$2&amp;""&amp;NK$3&amp;"DAYKWH.UNIT1@NET1",Overall!$A$15,Overall!$B$15,"1d","total","time-weighted",0,1,0,"")</f>
        <v>1786.7879087202286</v>
      </c>
      <c r="NL15" s="11">
        <f>_xll.PIAdvCalcDat("\\CEDPI\SEMPRA_MSR1:EDCINV"&amp;NJ$2&amp;""&amp;NL$3&amp;"DAYKWH.UNIT1@NET1",Overall!$A$15,Overall!$B$15,"1d","total","time-weighted",0,1,0,"")</f>
        <v>1601.6818665788965</v>
      </c>
      <c r="NM15" s="12">
        <f>_xll.PIAdvCalcDat("\\CEDPI\SEMPRA_MSR1:EDCINV"&amp;NJ$2&amp;""&amp;NM$3&amp;"DAYKWH.UNIT1@NET1",Overall!$A$15,Overall!$B$15,"1d","total","time-weighted",0,1,0,"")</f>
        <v>1795.506262882318</v>
      </c>
      <c r="NN15" s="1"/>
      <c r="NO15" s="10">
        <f>_xll.PIAdvCalcDat("\\CEDPI\SEMPRA_MSR1:EDCINV"&amp;NO$2&amp;""&amp;NO$3&amp;"DAYKWH.UNIT1@NET1",Overall!$A$15,Overall!$B$15,"1d","total","time-weighted",0,1,0,"")</f>
        <v>1672.9168908190809</v>
      </c>
      <c r="NP15" s="11">
        <f>_xll.PIAdvCalcDat("\\CEDPI\SEMPRA_MSR1:EDCINV"&amp;NO$2&amp;""&amp;NP$3&amp;"DAYKWH.UNIT1@NET1",Overall!$A$15,Overall!$B$15,"1d","total","time-weighted",0,1,0,"")</f>
        <v>1779.7197913057278</v>
      </c>
      <c r="NQ15" s="11">
        <f>_xll.PIAdvCalcDat("\\CEDPI\SEMPRA_MSR1:EDCINV"&amp;NO$2&amp;""&amp;NQ$3&amp;"DAYKWH.UNIT1@NET1",Overall!$A$15,Overall!$B$15,"1d","total","time-weighted",0,1,0,"")</f>
        <v>1628.0522963390824</v>
      </c>
      <c r="NR15" s="12">
        <f>_xll.PIAdvCalcDat("\\CEDPI\SEMPRA_MSR1:EDCINV"&amp;NO$2&amp;""&amp;NR$3&amp;"DAYKWH.UNIT1@NET1",Overall!$A$15,Overall!$B$15,"1d","total","time-weighted",0,1,0,"")</f>
        <v>1845.1990152850672</v>
      </c>
      <c r="NS15" s="1"/>
      <c r="NT15" s="10">
        <f>_xll.PIAdvCalcDat("\\CEDPI\SEMPRA_MSR1:EDCINV"&amp;NT$2&amp;""&amp;NT$3&amp;"DAYKWH.UNIT1@NET1",Overall!$A$15,Overall!$B$15,"1d","total","time-weighted",0,1,0,"")</f>
        <v>1858.8555808657625</v>
      </c>
      <c r="NU15" s="11">
        <f>_xll.PIAdvCalcDat("\\CEDPI\SEMPRA_MSR1:EDCINV"&amp;NT$2&amp;""&amp;NU$3&amp;"DAYKWH.UNIT1@NET1",Overall!$A$15,Overall!$B$15,"1d","total","time-weighted",0,1,0,"")</f>
        <v>1838.7253991471534</v>
      </c>
      <c r="NV15" s="11">
        <f>_xll.PIAdvCalcDat("\\CEDPI\SEMPRA_MSR1:EDCINV"&amp;NT$2&amp;""&amp;NV$3&amp;"DAYKWH.UNIT1@NET1",Overall!$A$15,Overall!$B$15,"1d","total","time-weighted",0,1,0,"")</f>
        <v>1846.8602615262128</v>
      </c>
      <c r="NW15" s="12">
        <f>_xll.PIAdvCalcDat("\\CEDPI\SEMPRA_MSR1:EDCINV"&amp;NT$2&amp;""&amp;NW$3&amp;"DAYKWH.UNIT1@NET1",Overall!$A$15,Overall!$B$15,"1d","total","time-weighted",0,1,0,"")</f>
        <v>1840.6287071196782</v>
      </c>
      <c r="NX15" s="1"/>
      <c r="NY15" s="10">
        <f>_xll.PIAdvCalcDat("\\CEDPI\SEMPRA_MSR1:EDCINV"&amp;NY$2&amp;""&amp;NY$3&amp;"DAYKWH.UNIT1@NET1",Overall!$A$15,Overall!$B$15,"1d","total","time-weighted",0,1,0,"")</f>
        <v>1830.8913803962164</v>
      </c>
      <c r="NZ15" s="11">
        <f>_xll.PIAdvCalcDat("\\CEDPI\SEMPRA_MSR1:EDCINV"&amp;NY$2&amp;""&amp;NZ$3&amp;"DAYKWH.UNIT1@NET1",Overall!$A$15,Overall!$B$15,"1d","total","time-weighted",0,1,0,"")</f>
        <v>1841.6251856603049</v>
      </c>
      <c r="OA15" s="11">
        <f>_xll.PIAdvCalcDat("\\CEDPI\SEMPRA_MSR1:EDCINV"&amp;NY$2&amp;""&amp;OA$3&amp;"DAYKWH.UNIT1@NET1",Overall!$A$15,Overall!$B$15,"1d","total","time-weighted",0,1,0,"")</f>
        <v>1818.0559842792575</v>
      </c>
      <c r="OB15" s="12">
        <f>_xll.PIAdvCalcDat("\\CEDPI\SEMPRA_MSR1:EDCINV"&amp;NY$2&amp;""&amp;OB$3&amp;"DAYKWH.UNIT1@NET1",Overall!$A$15,Overall!$B$15,"1d","total","time-weighted",0,1,0,"")</f>
        <v>1815.7008255209644</v>
      </c>
      <c r="OC15" s="1"/>
      <c r="OD15" s="10">
        <f>_xll.PIAdvCalcDat("\\CEDPI\SEMPRA_MSR1:EDCINV"&amp;OD$2&amp;""&amp;OD$3&amp;"DAYKWH.UNIT1@NET1",Overall!$A$15,Overall!$B$15,"1d","total","time-weighted",0,1,0,"")</f>
        <v>1859.038527433326</v>
      </c>
      <c r="OE15" s="11">
        <f>_xll.PIAdvCalcDat("\\CEDPI\SEMPRA_MSR1:EDCINV"&amp;OD$2&amp;""&amp;OE$3&amp;"DAYKWH.UNIT1@NET1",Overall!$A$15,Overall!$B$15,"1d","total","time-weighted",0,1,0,"")</f>
        <v>1859.9261556499973</v>
      </c>
      <c r="OF15" s="11">
        <f>_xll.PIAdvCalcDat("\\CEDPI\SEMPRA_MSR1:EDCINV"&amp;OD$2&amp;""&amp;OF$3&amp;"DAYKWH.UNIT1@NET1",Overall!$A$15,Overall!$B$15,"1d","total","time-weighted",0,1,0,"")</f>
        <v>1845.819276438016</v>
      </c>
      <c r="OG15" s="12">
        <f>_xll.PIAdvCalcDat("\\CEDPI\SEMPRA_MSR1:EDCINV"&amp;OD$2&amp;""&amp;OG$3&amp;"DAYKWH.UNIT1@NET1",Overall!$A$15,Overall!$B$15,"1d","total","time-weighted",0,1,0,"")</f>
        <v>1848.320292763558</v>
      </c>
      <c r="OH15" s="1"/>
      <c r="OI15" s="10" t="str">
        <f>_xll.PIAdvCalcDat("\\CEDPI\SEMPRA_MSR1:EDCINV"&amp;OI$2&amp;""&amp;OI$3&amp;"DAYKWH.UNIT1@NET1",Overall!$A$15,Overall!$B$15,"1d","total","time-weighted",0,1,0,"")</f>
        <v>[-11059] No Good Data For Calculation</v>
      </c>
      <c r="OJ15" s="11">
        <f>_xll.PIAdvCalcDat("\\CEDPI\SEMPRA_MSR1:EDCINV"&amp;OI$2&amp;""&amp;OJ$3&amp;"DAYKWH.UNIT1@NET1",Overall!$A$15,Overall!$B$15,"1d","total","time-weighted",0,1,0,"")</f>
        <v>1846.2112040575098</v>
      </c>
      <c r="OK15" s="11">
        <f>_xll.PIAdvCalcDat("\\CEDPI\SEMPRA_MSR1:EDCINV"&amp;OI$2&amp;""&amp;OK$3&amp;"DAYKWH.UNIT1@NET1",Overall!$A$15,Overall!$B$15,"1d","total","time-weighted",0,1,0,"")</f>
        <v>1824.1482260262921</v>
      </c>
      <c r="OL15" s="12">
        <f>_xll.PIAdvCalcDat("\\CEDPI\SEMPRA_MSR1:EDCINV"&amp;OI$2&amp;""&amp;OL$3&amp;"DAYKWH.UNIT1@NET1",Overall!$A$15,Overall!$B$15,"1d","total","time-weighted",0,1,0,"")</f>
        <v>1814.3530384826001</v>
      </c>
      <c r="OM15" s="1"/>
      <c r="ON15" s="10">
        <f>_xll.PIAdvCalcDat("\\CEDPI\SEMPRA_MSR1:EDCINV"&amp;ON$2&amp;""&amp;ON$3&amp;"DAYKWH.UNIT1@NET1",Overall!$A$15,Overall!$B$15,"1d","total","time-weighted",0,1,0,"")</f>
        <v>1834.5454222398575</v>
      </c>
      <c r="OO15" s="11">
        <f>_xll.PIAdvCalcDat("\\CEDPI\SEMPRA_MSR1:EDCINV"&amp;ON$2&amp;""&amp;OO$3&amp;"DAYKWH.UNIT1@NET1",Overall!$A$15,Overall!$B$15,"1d","total","time-weighted",0,1,0,"")</f>
        <v>1847.3165457765544</v>
      </c>
      <c r="OP15" s="11">
        <f>_xll.PIAdvCalcDat("\\CEDPI\SEMPRA_MSR1:EDCINV"&amp;ON$2&amp;""&amp;OP$3&amp;"DAYKWH.UNIT1@NET1",Overall!$A$15,Overall!$B$15,"1d","total","time-weighted",0,1,0,"")</f>
        <v>1855.102002606948</v>
      </c>
      <c r="OQ15" s="12">
        <f>_xll.PIAdvCalcDat("\\CEDPI\SEMPRA_MSR1:EDCINV"&amp;ON$2&amp;""&amp;OQ$3&amp;"DAYKWH.UNIT1@NET1",Overall!$A$15,Overall!$B$15,"1d","total","time-weighted",0,1,0,"")</f>
        <v>1851.6879643263153</v>
      </c>
      <c r="OR15" s="1"/>
      <c r="OS15" s="10">
        <f>_xll.PIAdvCalcDat("\\CEDPI\SEMPRA_MSR1:EDCINV"&amp;OS$2&amp;""&amp;OS$3&amp;"DAYKWH.UNIT1@NET1",Overall!$A$15,Overall!$B$15,"1d","total","time-weighted",0,1,0,"")</f>
        <v>1920.4560616574342</v>
      </c>
      <c r="OT15" s="11">
        <f>_xll.PIAdvCalcDat("\\CEDPI\SEMPRA_MSR1:EDCINV"&amp;OS$2&amp;""&amp;OT$3&amp;"DAYKWH.UNIT1@NET1",Overall!$A$15,Overall!$B$15,"1d","total","time-weighted",0,1,0,"")</f>
        <v>1923.8957831328917</v>
      </c>
      <c r="OU15" s="11">
        <f>_xll.PIAdvCalcDat("\\CEDPI\SEMPRA_MSR1:EDCINV"&amp;OS$2&amp;""&amp;OU$3&amp;"DAYKWH.UNIT1@NET1",Overall!$A$15,Overall!$B$15,"1d","total","time-weighted",0,1,0,"")</f>
        <v>1898.078391132125</v>
      </c>
      <c r="OV15" s="12">
        <f>_xll.PIAdvCalcDat("\\CEDPI\SEMPRA_MSR1:EDCINV"&amp;OS$2&amp;""&amp;OV$3&amp;"DAYKWH.UNIT1@NET1",Overall!$A$15,Overall!$B$15,"1d","total","time-weighted",0,1,0,"")</f>
        <v>1908.5013436972861</v>
      </c>
      <c r="OW15" s="1"/>
      <c r="OX15" s="10">
        <f>_xll.PIAdvCalcDat("\\CEDPI\SEMPRA_MSR1:EDCINV"&amp;OX$2&amp;""&amp;OX$3&amp;"DAYKWH.UNIT1@NET1",Overall!$A$15,Overall!$B$15,"1d","total","time-weighted",0,1,0,"")</f>
        <v>1832.2370703354914</v>
      </c>
      <c r="OY15" s="11">
        <f>_xll.PIAdvCalcDat("\\CEDPI\SEMPRA_MSR1:EDCINV"&amp;OX$2&amp;""&amp;OY$3&amp;"DAYKWH.UNIT1@NET1",Overall!$A$15,Overall!$B$15,"1d","total","time-weighted",0,1,0,"")</f>
        <v>1924.6161310597199</v>
      </c>
      <c r="OZ15" s="11">
        <f>_xll.PIAdvCalcDat("\\CEDPI\SEMPRA_MSR1:EDCINV"&amp;OX$2&amp;""&amp;OZ$3&amp;"DAYKWH.UNIT1@NET1",Overall!$A$15,Overall!$B$15,"1d","total","time-weighted",0,1,0,"")</f>
        <v>1968.0553289378718</v>
      </c>
      <c r="PA15" s="12">
        <f>_xll.PIAdvCalcDat("\\CEDPI\SEMPRA_MSR1:EDCINV"&amp;OX$2&amp;""&amp;PA$3&amp;"DAYKWH.UNIT1@NET1",Overall!$A$15,Overall!$B$15,"1d","total","time-weighted",0,1,0,"")</f>
        <v>1963.2862113667006</v>
      </c>
      <c r="PB15" s="1"/>
      <c r="PC15" s="10">
        <f>_xll.PIAdvCalcDat("\\CEDPI\SEMPRA_MSR1:EDCINV"&amp;PC$2&amp;""&amp;PC$3&amp;"DAYKWH.UNIT1@NET1",Overall!$A$15,Overall!$B$15,"1d","total","time-weighted",0,1,0,"")</f>
        <v>1926.2880612643432</v>
      </c>
      <c r="PD15" s="11">
        <f>_xll.PIAdvCalcDat("\\CEDPI\SEMPRA_MSR1:EDCINV"&amp;PC$2&amp;""&amp;PD$3&amp;"DAYKWH.UNIT1@NET1",Overall!$A$15,Overall!$B$15,"1d","total","time-weighted",0,1,0,"")</f>
        <v>1914.6116937422032</v>
      </c>
      <c r="PE15" s="11">
        <f>_xll.PIAdvCalcDat("\\CEDPI\SEMPRA_MSR1:EDCINV"&amp;PC$2&amp;""&amp;PE$3&amp;"DAYKWH.UNIT1@NET1",Overall!$A$15,Overall!$B$15,"1d","total","time-weighted",0,1,0,"")</f>
        <v>1906.9127840938081</v>
      </c>
      <c r="PF15" s="12">
        <f>_xll.PIAdvCalcDat("\\CEDPI\SEMPRA_MSR1:EDCINV"&amp;PC$2&amp;""&amp;PF$3&amp;"DAYKWH.UNIT1@NET1",Overall!$A$15,Overall!$B$15,"1d","total","time-weighted",0,1,0,"")</f>
        <v>1873.7117707803641</v>
      </c>
      <c r="PG15" s="1"/>
      <c r="PH15" s="10">
        <f>_xll.PIAdvCalcDat("\\CEDPI\SEMPRA_MSR1:EDCINV"&amp;PH$2&amp;""&amp;PH$3&amp;"DAYKWH.UNIT1@NET1",Overall!$A$15,Overall!$B$15,"1d","total","time-weighted",0,1,0,"")</f>
        <v>1965.7759484371136</v>
      </c>
      <c r="PI15" s="11">
        <f>_xll.PIAdvCalcDat("\\CEDPI\SEMPRA_MSR1:EDCINV"&amp;PH$2&amp;""&amp;PI$3&amp;"DAYKWH.UNIT1@NET1",Overall!$A$15,Overall!$B$15,"1d","total","time-weighted",0,1,0,"")</f>
        <v>1866.5045414584486</v>
      </c>
      <c r="PJ15" s="11">
        <f>_xll.PIAdvCalcDat("\\CEDPI\SEMPRA_MSR1:EDCINV"&amp;PH$2&amp;""&amp;PJ$3&amp;"DAYKWH.UNIT1@NET1",Overall!$A$15,Overall!$B$15,"1d","total","time-weighted",0,1,0,"")</f>
        <v>1956.9362808522285</v>
      </c>
      <c r="PK15" s="12">
        <f>_xll.PIAdvCalcDat("\\CEDPI\SEMPRA_MSR1:EDCINV"&amp;PH$2&amp;""&amp;PK$3&amp;"DAYKWH.UNIT1@NET1",Overall!$A$15,Overall!$B$15,"1d","total","time-weighted",0,1,0,"")</f>
        <v>2037.8369345624608</v>
      </c>
    </row>
    <row r="16" spans="1:427" ht="24.75" customHeight="1" x14ac:dyDescent="0.25">
      <c r="A16" s="8">
        <v>42595</v>
      </c>
      <c r="B16" s="8">
        <v>42596</v>
      </c>
      <c r="C16" s="16">
        <v>7.5745585923194882</v>
      </c>
      <c r="D16" s="7">
        <f>_xll.PIAdvCalcDat("\\CEDPI\SEMPRA_MSR1:EDCINV"&amp;$D$2&amp;""&amp;D$3&amp;"DAYKWH.UNIT1@NET1",Overall!$A$16,Overall!$B$16,"1d","total","time-weighted",0,1,0,"")</f>
        <v>1839.7379537594977</v>
      </c>
      <c r="E16" s="9">
        <f>_xll.PIAdvCalcDat("\\CEDPI\SEMPRA_MSR1:EDCINV"&amp;$D$2&amp;""&amp;E$3&amp;"DAYKWH.UNIT1@NET1",Overall!$A$16,Overall!$B$16,"1d","total","time-weighted",0,1,0,"")</f>
        <v>1805.7568002692096</v>
      </c>
      <c r="F16" s="9">
        <f>_xll.PIAdvCalcDat("\\CEDPI\SEMPRA_MSR1:EDCINV"&amp;$D$2&amp;""&amp;F$3&amp;"DAYKWH.UNIT1@NET1",Overall!$A$16,Overall!$B$16,"1d","total","time-weighted",0,1,0,"")</f>
        <v>1816.9828132495111</v>
      </c>
      <c r="G16" s="9">
        <f>_xll.PIAdvCalcDat("\\CEDPI\SEMPRA_MSR1:EDCINV"&amp;$D$2&amp;""&amp;G$3&amp;"DAYKWH.UNIT1@NET1",Overall!$A$16,Overall!$B$16,"1d","total","time-weighted",0,1,0,"")</f>
        <v>1885.5178693858127</v>
      </c>
      <c r="H16" s="7"/>
      <c r="I16" s="10">
        <f>_xll.PIAdvCalcDat("\\CEDPI\SEMPRA_MSR1:EDCINV"&amp;I$2&amp;""&amp;I$3&amp;"DAYKWH.UNIT1@NET1",Overall!$A$16,Overall!$B$16,"1d","total","time-weighted",0,1,0,"")</f>
        <v>1836.4694206179352</v>
      </c>
      <c r="J16" s="11">
        <f>_xll.PIAdvCalcDat("\\CEDPI\SEMPRA_MSR1:EDCINV"&amp;I$2&amp;""&amp;J$3&amp;"DAYKWH.UNIT1@NET1",Overall!$A$16,Overall!$B$16,"1d","total","time-weighted",0,1,0,"")</f>
        <v>1774.4260001988926</v>
      </c>
      <c r="K16" s="11">
        <f>_xll.PIAdvCalcDat("\\CEDPI\SEMPRA_MSR1:EDCINV"&amp;I$2&amp;""&amp;K$3&amp;"DAYKWH.UNIT1@NET1",Overall!$A$16,Overall!$B$16,"1d","total","time-weighted",0,1,0,"")</f>
        <v>1780.2810712239318</v>
      </c>
      <c r="L16" s="12">
        <f>_xll.PIAdvCalcDat("\\CEDPI\SEMPRA_MSR1:EDCINV"&amp;I$2&amp;""&amp;L$3&amp;"DAYKWH.UNIT1@NET1",Overall!$A$16,Overall!$B$16,"1d","total","time-weighted",0,1,0,"")</f>
        <v>1837.3690172243173</v>
      </c>
      <c r="M16" s="1"/>
      <c r="N16" s="10">
        <f>_xll.PIAdvCalcDat("\\CEDPI\SEMPRA_MSR1:EDCINV"&amp;N$2&amp;""&amp;N$3&amp;"DAYKWH.UNIT1@NET1",Overall!$A$16,Overall!$B$16,"1d","total","time-weighted",0,1,0,"")</f>
        <v>1883.8307564539707</v>
      </c>
      <c r="O16" s="11">
        <f>_xll.PIAdvCalcDat("\\CEDPI\SEMPRA_MSR1:EDCINV"&amp;N$2&amp;""&amp;O$3&amp;"DAYKWH.UNIT1@NET1",Overall!$A$16,Overall!$B$16,"1d","total","time-weighted",0,1,0,"")</f>
        <v>1769.085982508984</v>
      </c>
      <c r="P16" s="11">
        <f>_xll.PIAdvCalcDat("\\CEDPI\SEMPRA_MSR1:EDCINV"&amp;N$2&amp;""&amp;P$3&amp;"DAYKWH.UNIT1@NET1",Overall!$A$16,Overall!$B$16,"1d","total","time-weighted",0,1,0,"")</f>
        <v>1764.9232327205859</v>
      </c>
      <c r="Q16" s="12">
        <f>_xll.PIAdvCalcDat("\\CEDPI\SEMPRA_MSR1:EDCINV"&amp;N$2&amp;""&amp;Q$3&amp;"DAYKWH.UNIT1@NET1",Overall!$A$16,Overall!$B$16,"1d","total","time-weighted",0,1,0,"")</f>
        <v>1822.6844781894793</v>
      </c>
      <c r="R16" s="1"/>
      <c r="S16" s="10">
        <f>_xll.PIAdvCalcDat("\\CEDPI\SEMPRA_MSR1:EDCINV"&amp;S$2&amp;""&amp;S$3&amp;"DAYKWH.UNIT1@NET1",Overall!$A$16,Overall!$B$16,"1d","total","time-weighted",0,1,0,"")</f>
        <v>1822.6028024571699</v>
      </c>
      <c r="T16" s="11">
        <f>_xll.PIAdvCalcDat("\\CEDPI\SEMPRA_MSR1:EDCINV"&amp;S$2&amp;""&amp;T$3&amp;"DAYKWH.UNIT1@NET1",Overall!$A$16,Overall!$B$16,"1d","total","time-weighted",0,1,0,"")</f>
        <v>1767.0681268978346</v>
      </c>
      <c r="U16" s="11">
        <f>_xll.PIAdvCalcDat("\\CEDPI\SEMPRA_MSR1:EDCINV"&amp;S$2&amp;""&amp;U$3&amp;"DAYKWH.UNIT1@NET1",Overall!$A$16,Overall!$B$16,"1d","total","time-weighted",0,1,0,"")</f>
        <v>1763.0139250237626</v>
      </c>
      <c r="V16" s="12" t="str">
        <f>_xll.PIAdvCalcDat("\\CEDPI\SEMPRA_MSR1:EDCINV"&amp;S$2&amp;""&amp;V$3&amp;"DAYKWH.UNIT1@NET1",Overall!$A$16,Overall!$B$16,"1d","total","time-weighted",0,1,0,"")</f>
        <v>[-11059] No Good Data For Calculation</v>
      </c>
      <c r="W16" s="1"/>
      <c r="X16" s="10">
        <f>_xll.PIAdvCalcDat("\\CEDPI\SEMPRA_MSR1:EDCINV"&amp;X$2&amp;""&amp;X$3&amp;"DAYKWH.UNIT1@NET1",Overall!$A$16,Overall!$B$16,"1d","total","time-weighted",0,1,0,"")</f>
        <v>1835.5868518166778</v>
      </c>
      <c r="Y16" s="11">
        <f>_xll.PIAdvCalcDat("\\CEDPI\SEMPRA_MSR1:EDCINV"&amp;X$2&amp;""&amp;Y$3&amp;"DAYKWH.UNIT1@NET1",Overall!$A$16,Overall!$B$16,"1d","total","time-weighted",0,1,0,"")</f>
        <v>1774.7607340086934</v>
      </c>
      <c r="Z16" s="11">
        <f>_xll.PIAdvCalcDat("\\CEDPI\SEMPRA_MSR1:EDCINV"&amp;X$2&amp;""&amp;Z$3&amp;"DAYKWH.UNIT1@NET1",Overall!$A$16,Overall!$B$16,"1d","total","time-weighted",0,1,0,"")</f>
        <v>1790.830645168882</v>
      </c>
      <c r="AA16" s="12">
        <f>_xll.PIAdvCalcDat("\\CEDPI\SEMPRA_MSR1:EDCINV"&amp;X$2&amp;""&amp;AA$3&amp;"DAYKWH.UNIT1@NET1",Overall!$A$16,Overall!$B$16,"1d","total","time-weighted",0,1,0,"")</f>
        <v>1819.8094706398083</v>
      </c>
      <c r="AB16" s="1"/>
      <c r="AC16" s="10">
        <f>_xll.PIAdvCalcDat("\\CEDPI\SEMPRA_MSR1:EDCINV"&amp;AC$2&amp;""&amp;AC$3&amp;"DAYKWH.UNIT1@NET1",Overall!$A$16,Overall!$B$16,"1d","total","time-weighted",0,1,0,"")</f>
        <v>1839.8683283903194</v>
      </c>
      <c r="AD16" s="11">
        <f>_xll.PIAdvCalcDat("\\CEDPI\SEMPRA_MSR1:EDCINV"&amp;AC$2&amp;""&amp;AD$3&amp;"DAYKWH.UNIT1@NET1",Overall!$A$16,Overall!$B$16,"1d","total","time-weighted",0,1,0,"")</f>
        <v>1769.0910229538001</v>
      </c>
      <c r="AE16" s="11">
        <f>_xll.PIAdvCalcDat("\\CEDPI\SEMPRA_MSR1:EDCINV"&amp;AC$2&amp;""&amp;AE$3&amp;"DAYKWH.UNIT1@NET1",Overall!$A$16,Overall!$B$16,"1d","total","time-weighted",0,1,0,"")</f>
        <v>1767.2945735595376</v>
      </c>
      <c r="AF16" s="12">
        <f>_xll.PIAdvCalcDat("\\CEDPI\SEMPRA_MSR1:EDCINV"&amp;AC$2&amp;""&amp;AF$3&amp;"DAYKWH.UNIT1@NET1",Overall!$A$16,Overall!$B$16,"1d","total","time-weighted",0,1,0,"")</f>
        <v>1823.8635998101947</v>
      </c>
      <c r="AG16" s="1"/>
      <c r="AH16" s="10">
        <f>_xll.PIAdvCalcDat("\\CEDPI\SEMPRA_MSR1:EDCINV"&amp;AH$2&amp;""&amp;AH$3&amp;"DAYKWH.UNIT1@NET1",Overall!$A$16,Overall!$B$16,"1d","total","time-weighted",0,1,0,"")</f>
        <v>1810.2380216833728</v>
      </c>
      <c r="AI16" s="11">
        <f>_xll.PIAdvCalcDat("\\CEDPI\SEMPRA_MSR1:EDCINV"&amp;AH$2&amp;""&amp;AI$3&amp;"DAYKWH.UNIT1@NET1",Overall!$A$16,Overall!$B$16,"1d","total","time-weighted",0,1,0,"")</f>
        <v>1777.4300088114023</v>
      </c>
      <c r="AJ16" s="11">
        <f>_xll.PIAdvCalcDat("\\CEDPI\SEMPRA_MSR1:EDCINV"&amp;AH$2&amp;""&amp;AJ$3&amp;"DAYKWH.UNIT1@NET1",Overall!$A$16,Overall!$B$16,"1d","total","time-weighted",0,1,0,"")</f>
        <v>1779.6643291890146</v>
      </c>
      <c r="AK16" s="12">
        <f>_xll.PIAdvCalcDat("\\CEDPI\SEMPRA_MSR1:EDCINV"&amp;AH$2&amp;""&amp;AK$3&amp;"DAYKWH.UNIT1@NET1",Overall!$A$16,Overall!$B$16,"1d","total","time-weighted",0,1,0,"")</f>
        <v>1852.9111593570153</v>
      </c>
      <c r="AL16" s="1"/>
      <c r="AM16" s="10">
        <f>_xll.PIAdvCalcDat("\\CEDPI\SEMPRA_MSR1:EDCINV"&amp;AM$2&amp;""&amp;AM$3&amp;"DAYKWH.UNIT1@NET1",Overall!$A$16,Overall!$B$16,"1d","total","time-weighted",0,1,0,"")</f>
        <v>1832.4589533568471</v>
      </c>
      <c r="AN16" s="11">
        <f>_xll.PIAdvCalcDat("\\CEDPI\SEMPRA_MSR1:EDCINV"&amp;AM$2&amp;""&amp;AN$3&amp;"DAYKWH.UNIT1@NET1",Overall!$A$16,Overall!$B$16,"1d","total","time-weighted",0,1,0,"")</f>
        <v>1775.2497461658816</v>
      </c>
      <c r="AO16" s="11">
        <f>_xll.PIAdvCalcDat("\\CEDPI\SEMPRA_MSR1:EDCINV"&amp;AM$2&amp;""&amp;AO$3&amp;"DAYKWH.UNIT1@NET1",Overall!$A$16,Overall!$B$16,"1d","total","time-weighted",0,1,0,"")</f>
        <v>1767.4063132083509</v>
      </c>
      <c r="AP16" s="12">
        <f>_xll.PIAdvCalcDat("\\CEDPI\SEMPRA_MSR1:EDCINV"&amp;AM$2&amp;""&amp;AP$3&amp;"DAYKWH.UNIT1@NET1",Overall!$A$16,Overall!$B$16,"1d","total","time-weighted",0,1,0,"")</f>
        <v>1804.8591667907065</v>
      </c>
      <c r="AQ16" s="1"/>
      <c r="AR16" s="10">
        <f>_xll.PIAdvCalcDat("\\CEDPI\SEMPRA_MSR1:EDCINV"&amp;AR$2&amp;""&amp;AR$3&amp;"DAYKWH.UNIT1@NET1",Overall!$A$16,Overall!$B$16,"1d","total","time-weighted",0,1,0,"")</f>
        <v>1833.4484440101817</v>
      </c>
      <c r="AS16" s="11">
        <f>_xll.PIAdvCalcDat("\\CEDPI\SEMPRA_MSR1:EDCINV"&amp;AR$2&amp;""&amp;AS$3&amp;"DAYKWH.UNIT1@NET1",Overall!$A$16,Overall!$B$16,"1d","total","time-weighted",0,1,0,"")</f>
        <v>1758.7304201786551</v>
      </c>
      <c r="AT16" s="11">
        <f>_xll.PIAdvCalcDat("\\CEDPI\SEMPRA_MSR1:EDCINV"&amp;AR$2&amp;""&amp;AT$3&amp;"DAYKWH.UNIT1@NET1",Overall!$A$16,Overall!$B$16,"1d","total","time-weighted",0,1,0,"")</f>
        <v>1774.6923158394643</v>
      </c>
      <c r="AU16" s="12">
        <f>_xll.PIAdvCalcDat("\\CEDPI\SEMPRA_MSR1:EDCINV"&amp;AR$2&amp;""&amp;AU$3&amp;"DAYKWH.UNIT1@NET1",Overall!$A$16,Overall!$B$16,"1d","total","time-weighted",0,1,0,"")</f>
        <v>1837.9161146899899</v>
      </c>
      <c r="AV16" s="1"/>
      <c r="AW16" s="10">
        <f>_xll.PIAdvCalcDat("\\CEDPI\SEMPRA_MSR1:EDCINV"&amp;AW$2&amp;""&amp;AW$3&amp;"DAYKWH.UNIT1@NET1",Overall!$A$16,Overall!$B$16,"1d","total","time-weighted",0,1,0,"")</f>
        <v>1858.6589295833235</v>
      </c>
      <c r="AX16" s="11">
        <f>_xll.PIAdvCalcDat("\\CEDPI\SEMPRA_MSR1:EDCINV"&amp;AW$2&amp;""&amp;AX$3&amp;"DAYKWH.UNIT1@NET1",Overall!$A$16,Overall!$B$16,"1d","total","time-weighted",0,1,0,"")</f>
        <v>1786.6921356880389</v>
      </c>
      <c r="AY16" s="11">
        <f>_xll.PIAdvCalcDat("\\CEDPI\SEMPRA_MSR1:EDCINV"&amp;AW$2&amp;""&amp;AY$3&amp;"DAYKWH.UNIT1@NET1",Overall!$A$16,Overall!$B$16,"1d","total","time-weighted",0,1,0,"")</f>
        <v>1783.8808307421987</v>
      </c>
      <c r="AZ16" s="12">
        <f>_xll.PIAdvCalcDat("\\CEDPI\SEMPRA_MSR1:EDCINV"&amp;AW$2&amp;""&amp;AZ$3&amp;"DAYKWH.UNIT1@NET1",Overall!$A$16,Overall!$B$16,"1d","total","time-weighted",0,1,0,"")</f>
        <v>1845.1284525745114</v>
      </c>
      <c r="BA16" s="1"/>
      <c r="BB16" s="10">
        <f>_xll.PIAdvCalcDat("\\CEDPI\SEMPRA_MSR1:EDCINV"&amp;BB$2&amp;""&amp;BB$3&amp;"DAYKWH.UNIT1@NET1",Overall!$A$16,Overall!$B$16,"1d","total","time-weighted",0,1,0,"")</f>
        <v>1831.6288702195145</v>
      </c>
      <c r="BC16" s="11">
        <f>_xll.PIAdvCalcDat("\\CEDPI\SEMPRA_MSR1:EDCINV"&amp;BB$2&amp;""&amp;BC$3&amp;"DAYKWH.UNIT1@NET1",Overall!$A$16,Overall!$B$16,"1d","total","time-weighted",0,1,0,"")</f>
        <v>1784.3019710495284</v>
      </c>
      <c r="BD16" s="11">
        <f>_xll.PIAdvCalcDat("\\CEDPI\SEMPRA_MSR1:EDCINV"&amp;BB$2&amp;""&amp;BD$3&amp;"DAYKWH.UNIT1@NET1",Overall!$A$16,Overall!$B$16,"1d","total","time-weighted",0,1,0,"")</f>
        <v>1770.2875123183478</v>
      </c>
      <c r="BE16" s="12">
        <f>_xll.PIAdvCalcDat("\\CEDPI\SEMPRA_MSR1:EDCINV"&amp;BB$2&amp;""&amp;BE$3&amp;"DAYKWH.UNIT1@NET1",Overall!$A$16,Overall!$B$16,"1d","total","time-weighted",0,1,0,"")</f>
        <v>1851.0840484546738</v>
      </c>
      <c r="BF16" s="1"/>
      <c r="BG16" s="10" t="str">
        <f>_xll.PIAdvCalcDat("\\CEDPI\SEMPRA_MSR1:EDCINV"&amp;BG$2&amp;""&amp;BG$3&amp;"DAYKWH.UNIT1@NET1",Overall!$A$16,Overall!$B$16,"1d","total","time-weighted",0,1,0,"")</f>
        <v>[-11059] No Good Data For Calculation</v>
      </c>
      <c r="BH16" s="11">
        <f>_xll.PIAdvCalcDat("\\CEDPI\SEMPRA_MSR1:EDCINV"&amp;BG$2&amp;""&amp;BH$3&amp;"DAYKWH.UNIT1@NET1",Overall!$A$16,Overall!$B$16,"1d","total","time-weighted",0,1,0,"")</f>
        <v>1792.3419123823949</v>
      </c>
      <c r="BI16" s="11">
        <f>_xll.PIAdvCalcDat("\\CEDPI\SEMPRA_MSR1:EDCINV"&amp;BG$2&amp;""&amp;BI$3&amp;"DAYKWH.UNIT1@NET1",Overall!$A$16,Overall!$B$16,"1d","total","time-weighted",0,1,0,"")</f>
        <v>1752.1782734296139</v>
      </c>
      <c r="BJ16" s="12">
        <f>_xll.PIAdvCalcDat("\\CEDPI\SEMPRA_MSR1:EDCINV"&amp;BG$2&amp;""&amp;BJ$3&amp;"DAYKWH.UNIT1@NET1",Overall!$A$16,Overall!$B$16,"1d","total","time-weighted",0,1,0,"")</f>
        <v>1808.2003384964112</v>
      </c>
      <c r="BK16" s="1"/>
      <c r="BL16" s="10">
        <f>_xll.PIAdvCalcDat("\\CEDPI\SEMPRA_MSR1:EDCINV"&amp;BL$2&amp;""&amp;BL$3&amp;"DAYKWH.UNIT1@NET1",Overall!$A$16,Overall!$B$16,"1d","total","time-weighted",0,1,0,"")</f>
        <v>1833.7617488893784</v>
      </c>
      <c r="BM16" s="11">
        <f>_xll.PIAdvCalcDat("\\CEDPI\SEMPRA_MSR1:EDCINV"&amp;BL$2&amp;""&amp;BM$3&amp;"DAYKWH.UNIT1@NET1",Overall!$A$16,Overall!$B$16,"1d","total","time-weighted",0,1,0,"")</f>
        <v>1770.4356830079485</v>
      </c>
      <c r="BN16" s="11">
        <f>_xll.PIAdvCalcDat("\\CEDPI\SEMPRA_MSR1:EDCINV"&amp;BL$2&amp;""&amp;BN$3&amp;"DAYKWH.UNIT1@NET1",Overall!$A$16,Overall!$B$16,"1d","total","time-weighted",0,1,0,"")</f>
        <v>1779.4527434769741</v>
      </c>
      <c r="BO16" s="12">
        <f>_xll.PIAdvCalcDat("\\CEDPI\SEMPRA_MSR1:EDCINV"&amp;BL$2&amp;""&amp;BO$3&amp;"DAYKWH.UNIT1@NET1",Overall!$A$16,Overall!$B$16,"1d","total","time-weighted",0,1,0,"")</f>
        <v>1846.4407508208851</v>
      </c>
      <c r="BP16" s="1"/>
      <c r="BQ16" s="10">
        <f>_xll.PIAdvCalcDat("\\CEDPI\SEMPRA_MSR1:EDCINV"&amp;BQ$2&amp;""&amp;BQ$3&amp;"DAYKWH.UNIT1@NET1",Overall!$A$16,Overall!$B$16,"1d","total","time-weighted",0,1,0,"")</f>
        <v>1841.2929115992515</v>
      </c>
      <c r="BR16" s="11">
        <f>_xll.PIAdvCalcDat("\\CEDPI\SEMPRA_MSR1:EDCINV"&amp;BQ$2&amp;""&amp;BR$3&amp;"DAYKWH.UNIT1@NET1",Overall!$A$16,Overall!$B$16,"1d","total","time-weighted",0,1,0,"")</f>
        <v>1805.0853322986211</v>
      </c>
      <c r="BS16" s="11">
        <f>_xll.PIAdvCalcDat("\\CEDPI\SEMPRA_MSR1:EDCINV"&amp;BQ$2&amp;""&amp;BS$3&amp;"DAYKWH.UNIT1@NET1",Overall!$A$16,Overall!$B$16,"1d","total","time-weighted",0,1,0,"")</f>
        <v>1752.2871392477232</v>
      </c>
      <c r="BT16" s="12">
        <f>_xll.PIAdvCalcDat("\\CEDPI\SEMPRA_MSR1:EDCINV"&amp;BQ$2&amp;""&amp;BT$3&amp;"DAYKWH.UNIT1@NET1",Overall!$A$16,Overall!$B$16,"1d","total","time-weighted",0,1,0,"")</f>
        <v>1824.0438563122027</v>
      </c>
      <c r="BU16" s="1"/>
      <c r="BV16" s="10">
        <f>_xll.PIAdvCalcDat("\\CEDPI\SEMPRA_MSR1:EDCINV"&amp;BV$2&amp;""&amp;BV$3&amp;"DAYKWH.UNIT1@NET1",Overall!$A$16,Overall!$B$16,"1d","total","time-weighted",0,1,0,"")</f>
        <v>1843.9263351803058</v>
      </c>
      <c r="BW16" s="11">
        <f>_xll.PIAdvCalcDat("\\CEDPI\SEMPRA_MSR1:EDCINV"&amp;BV$2&amp;""&amp;BW$3&amp;"DAYKWH.UNIT1@NET1",Overall!$A$16,Overall!$B$16,"1d","total","time-weighted",0,1,0,"")</f>
        <v>1773.1951235934805</v>
      </c>
      <c r="BX16" s="11">
        <f>_xll.PIAdvCalcDat("\\CEDPI\SEMPRA_MSR1:EDCINV"&amp;BV$2&amp;""&amp;BX$3&amp;"DAYKWH.UNIT1@NET1",Overall!$A$16,Overall!$B$16,"1d","total","time-weighted",0,1,0,"")</f>
        <v>1771.5310021060229</v>
      </c>
      <c r="BY16" s="12">
        <f>_xll.PIAdvCalcDat("\\CEDPI\SEMPRA_MSR1:EDCINV"&amp;BV$2&amp;""&amp;BY$3&amp;"DAYKWH.UNIT1@NET1",Overall!$A$16,Overall!$B$16,"1d","total","time-weighted",0,1,0,"")</f>
        <v>1835.264355266009</v>
      </c>
      <c r="BZ16" s="1"/>
      <c r="CA16" s="10">
        <f>_xll.PIAdvCalcDat("\\CEDPI\SEMPRA_MSR1:EDCINV"&amp;CA$2&amp;""&amp;CA$3&amp;"DAYKWH.UNIT1@NET1",Overall!$A$16,Overall!$B$16,"1d","total","time-weighted",0,1,0,"")</f>
        <v>1840.4935425973911</v>
      </c>
      <c r="CB16" s="11">
        <f>_xll.PIAdvCalcDat("\\CEDPI\SEMPRA_MSR1:EDCINV"&amp;CA$2&amp;""&amp;CB$3&amp;"DAYKWH.UNIT1@NET1",Overall!$A$16,Overall!$B$16,"1d","total","time-weighted",0,1,0,"")</f>
        <v>1796.9135152510705</v>
      </c>
      <c r="CC16" s="11">
        <f>_xll.PIAdvCalcDat("\\CEDPI\SEMPRA_MSR1:EDCINV"&amp;CA$2&amp;""&amp;CC$3&amp;"DAYKWH.UNIT1@NET1",Overall!$A$16,Overall!$B$16,"1d","total","time-weighted",0,1,0,"")</f>
        <v>1793.3925454549058</v>
      </c>
      <c r="CD16" s="12">
        <f>_xll.PIAdvCalcDat("\\CEDPI\SEMPRA_MSR1:EDCINV"&amp;CA$2&amp;""&amp;CD$3&amp;"DAYKWH.UNIT1@NET1",Overall!$A$16,Overall!$B$16,"1d","total","time-weighted",0,1,0,"")</f>
        <v>1825.341963460058</v>
      </c>
      <c r="CE16" s="1"/>
      <c r="CF16" s="10">
        <f>_xll.PIAdvCalcDat("\\CEDPI\SEMPRA_MSR1:EDCINV"&amp;CF$2&amp;""&amp;CF$3&amp;"DAYKWH.UNIT1@NET1",Overall!$A$16,Overall!$B$16,"1d","total","time-weighted",0,1,0,"")</f>
        <v>1943.1824960417875</v>
      </c>
      <c r="CG16" s="11">
        <f>_xll.PIAdvCalcDat("\\CEDPI\SEMPRA_MSR1:EDCINV"&amp;CF$2&amp;""&amp;CG$3&amp;"DAYKWH.UNIT1@NET1",Overall!$A$16,Overall!$B$16,"1d","total","time-weighted",0,1,0,"")</f>
        <v>1876.2758569136513</v>
      </c>
      <c r="CH16" s="11">
        <f>_xll.PIAdvCalcDat("\\CEDPI\SEMPRA_MSR1:EDCINV"&amp;CF$2&amp;""&amp;CH$3&amp;"DAYKWH.UNIT1@NET1",Overall!$A$16,Overall!$B$16,"1d","total","time-weighted",0,1,0,"")</f>
        <v>1828.0735578825645</v>
      </c>
      <c r="CI16" s="12">
        <f>_xll.PIAdvCalcDat("\\CEDPI\SEMPRA_MSR1:EDCINV"&amp;CF$2&amp;""&amp;CI$3&amp;"DAYKWH.UNIT1@NET1",Overall!$A$16,Overall!$B$16,"1d","total","time-weighted",0,1,0,"")</f>
        <v>1846.5850505755411</v>
      </c>
      <c r="CJ16" s="1"/>
      <c r="CK16" s="10">
        <f>_xll.PIAdvCalcDat("\\CEDPI\SEMPRA_MSR1:EDCINV"&amp;CK$2&amp;""&amp;CK$3&amp;"DAYKWH.UNIT1@NET1",Overall!$A$16,Overall!$B$16,"1d","total","time-weighted",0,1,0,"")</f>
        <v>1975.4884184269711</v>
      </c>
      <c r="CL16" s="11">
        <f>_xll.PIAdvCalcDat("\\CEDPI\SEMPRA_MSR1:EDCINV"&amp;CK$2&amp;""&amp;CL$3&amp;"DAYKWH.UNIT1@NET1",Overall!$A$16,Overall!$B$16,"1d","total","time-weighted",0,1,0,"")</f>
        <v>1869.0396431468914</v>
      </c>
      <c r="CM16" s="11">
        <f>_xll.PIAdvCalcDat("\\CEDPI\SEMPRA_MSR1:EDCINV"&amp;CK$2&amp;""&amp;CM$3&amp;"DAYKWH.UNIT1@NET1",Overall!$A$16,Overall!$B$16,"1d","total","time-weighted",0,1,0,"")</f>
        <v>1818.5014590176336</v>
      </c>
      <c r="CN16" s="12">
        <f>_xll.PIAdvCalcDat("\\CEDPI\SEMPRA_MSR1:EDCINV"&amp;CK$2&amp;""&amp;CN$3&amp;"DAYKWH.UNIT1@NET1",Overall!$A$16,Overall!$B$16,"1d","total","time-weighted",0,1,0,"")</f>
        <v>1967.1851528376365</v>
      </c>
      <c r="CO16" s="1"/>
      <c r="CP16" s="10">
        <f>_xll.PIAdvCalcDat("\\CEDPI\SEMPRA_MSR1:EDCINV"&amp;CP$2&amp;""&amp;CP$3&amp;"DAYKWH.UNIT1@NET1",Overall!$A$16,Overall!$B$16,"1d","total","time-weighted",0,1,0,"")</f>
        <v>1977.4837657346964</v>
      </c>
      <c r="CQ16" s="11">
        <f>_xll.PIAdvCalcDat("\\CEDPI\SEMPRA_MSR1:EDCINV"&amp;CP$2&amp;""&amp;CQ$3&amp;"DAYKWH.UNIT1@NET1",Overall!$A$16,Overall!$B$16,"1d","total","time-weighted",0,1,0,"")</f>
        <v>1888.4215212682468</v>
      </c>
      <c r="CR16" s="11">
        <f>_xll.PIAdvCalcDat("\\CEDPI\SEMPRA_MSR1:EDCINV"&amp;CP$2&amp;""&amp;CR$3&amp;"DAYKWH.UNIT1@NET1",Overall!$A$16,Overall!$B$16,"1d","total","time-weighted",0,1,0,"")</f>
        <v>1822.4187947442238</v>
      </c>
      <c r="CS16" s="12">
        <f>_xll.PIAdvCalcDat("\\CEDPI\SEMPRA_MSR1:EDCINV"&amp;CP$2&amp;""&amp;CS$3&amp;"DAYKWH.UNIT1@NET1",Overall!$A$16,Overall!$B$16,"1d","total","time-weighted",0,1,0,"")</f>
        <v>1948.5987384723255</v>
      </c>
      <c r="CT16" s="1"/>
      <c r="CU16" s="10">
        <f>_xll.PIAdvCalcDat("\\CEDPI\SEMPRA_MSR1:EDCINV"&amp;CU$2&amp;""&amp;CU$3&amp;"DAYKWH.UNIT1@NET1",Overall!$A$16,Overall!$B$16,"1d","total","time-weighted",0,1,0,"")</f>
        <v>1919.2852908851937</v>
      </c>
      <c r="CV16" s="11">
        <f>_xll.PIAdvCalcDat("\\CEDPI\SEMPRA_MSR1:EDCINV"&amp;CU$2&amp;""&amp;CV$3&amp;"DAYKWH.UNIT1@NET1",Overall!$A$16,Overall!$B$16,"1d","total","time-weighted",0,1,0,"")</f>
        <v>1807.2952161730602</v>
      </c>
      <c r="CW16" s="11">
        <f>_xll.PIAdvCalcDat("\\CEDPI\SEMPRA_MSR1:EDCINV"&amp;CU$2&amp;""&amp;CW$3&amp;"DAYKWH.UNIT1@NET1",Overall!$A$16,Overall!$B$16,"1d","total","time-weighted",0,1,0,"")</f>
        <v>1780.3874924062295</v>
      </c>
      <c r="CX16" s="12">
        <f>_xll.PIAdvCalcDat("\\CEDPI\SEMPRA_MSR1:EDCINV"&amp;CU$2&amp;""&amp;CX$3&amp;"DAYKWH.UNIT1@NET1",Overall!$A$16,Overall!$B$16,"1d","total","time-weighted",0,1,0,"")</f>
        <v>1955.5845960352883</v>
      </c>
      <c r="CY16" s="1"/>
      <c r="CZ16" s="10">
        <f>_xll.PIAdvCalcDat("\\CEDPI\SEMPRA_MSR1:EDCINV"&amp;CZ$2&amp;""&amp;CZ$3&amp;"DAYKWH.UNIT1@NET1",Overall!$A$16,Overall!$B$16,"1d","total","time-weighted",0,1,0,"")</f>
        <v>1898.4571256628064</v>
      </c>
      <c r="DA16" s="11">
        <f>_xll.PIAdvCalcDat("\\CEDPI\SEMPRA_MSR1:EDCINV"&amp;CZ$2&amp;""&amp;DA$3&amp;"DAYKWH.UNIT1@NET1",Overall!$A$16,Overall!$B$16,"1d","total","time-weighted",0,1,0,"")</f>
        <v>1931.5392662105517</v>
      </c>
      <c r="DB16" s="11">
        <f>_xll.PIAdvCalcDat("\\CEDPI\SEMPRA_MSR1:EDCINV"&amp;CZ$2&amp;""&amp;DB$3&amp;"DAYKWH.UNIT1@NET1",Overall!$A$16,Overall!$B$16,"1d","total","time-weighted",0,1,0,"")</f>
        <v>1865.3890318596866</v>
      </c>
      <c r="DC16" s="12">
        <f>_xll.PIAdvCalcDat("\\CEDPI\SEMPRA_MSR1:EDCINV"&amp;CZ$2&amp;""&amp;DC$3&amp;"DAYKWH.UNIT1@NET1",Overall!$A$16,Overall!$B$16,"1d","total","time-weighted",0,1,0,"")</f>
        <v>2018.8145007146454</v>
      </c>
      <c r="DD16" s="1"/>
      <c r="DE16" s="10">
        <f>_xll.PIAdvCalcDat("\\CEDPI\SEMPRA_MSR1:EDCINV"&amp;DE$2&amp;""&amp;DE$3&amp;"DAYKWH.UNIT1@NET1",Overall!$A$16,Overall!$B$16,"1d","total","time-weighted",0,1,0,"")</f>
        <v>1979.1650893900119</v>
      </c>
      <c r="DF16" s="11">
        <f>_xll.PIAdvCalcDat("\\CEDPI\SEMPRA_MSR1:EDCINV"&amp;DE$2&amp;""&amp;DF$3&amp;"DAYKWH.UNIT1@NET1",Overall!$A$16,Overall!$B$16,"1d","total","time-weighted",0,1,0,"")</f>
        <v>1869.9503156908143</v>
      </c>
      <c r="DG16" s="11">
        <f>_xll.PIAdvCalcDat("\\CEDPI\SEMPRA_MSR1:EDCINV"&amp;DE$2&amp;""&amp;DG$3&amp;"DAYKWH.UNIT1@NET1",Overall!$A$16,Overall!$B$16,"1d","total","time-weighted",0,1,0,"")</f>
        <v>1741.7154131297852</v>
      </c>
      <c r="DH16" s="12">
        <f>_xll.PIAdvCalcDat("\\CEDPI\SEMPRA_MSR1:EDCINV"&amp;DE$2&amp;""&amp;DH$3&amp;"DAYKWH.UNIT1@NET1",Overall!$A$16,Overall!$B$16,"1d","total","time-weighted",0,1,0,"")</f>
        <v>1908.8036039943324</v>
      </c>
      <c r="DI16" s="1"/>
      <c r="DJ16" s="10">
        <f>_xll.PIAdvCalcDat("\\CEDPI\SEMPRA_MSR1:EDCINV"&amp;DJ$2&amp;""&amp;DJ$3&amp;"DAYKWH.UNIT1@NET1",Overall!$A$16,Overall!$B$16,"1d","total","time-weighted",0,1,0,"")</f>
        <v>1986.5450711760259</v>
      </c>
      <c r="DK16" s="11">
        <f>_xll.PIAdvCalcDat("\\CEDPI\SEMPRA_MSR1:EDCINV"&amp;DJ$2&amp;""&amp;DK$3&amp;"DAYKWH.UNIT1@NET1",Overall!$A$16,Overall!$B$16,"1d","total","time-weighted",0,1,0,"")</f>
        <v>1916.3714770009349</v>
      </c>
      <c r="DL16" s="11" t="str">
        <f>_xll.PIAdvCalcDat("\\CEDPI\SEMPRA_MSR1:EDCINV"&amp;DJ$2&amp;""&amp;DL$3&amp;"DAYKWH.UNIT1@NET1",Overall!$A$16,Overall!$B$16,"1d","total","time-weighted",0,1,0,"")</f>
        <v>Tag not found</v>
      </c>
      <c r="DM16" s="12">
        <f>_xll.PIAdvCalcDat("\\CEDPI\SEMPRA_MSR1:EDCINV"&amp;DJ$2&amp;""&amp;DM$3&amp;"DAYKWH.UNIT1@NET1",Overall!$A$16,Overall!$B$16,"1d","total","time-weighted",0,1,0,"")</f>
        <v>1979.212513712318</v>
      </c>
      <c r="DN16" s="1"/>
      <c r="DO16" s="10">
        <f>_xll.PIAdvCalcDat("\\CEDPI\SEMPRA_MSR1:EDCINV"&amp;DO$2&amp;""&amp;DO$3&amp;"DAYKWH.UNIT1@NET1",Overall!$A$16,Overall!$B$16,"1d","total","time-weighted",0,1,0,"")</f>
        <v>1959.6842700585526</v>
      </c>
      <c r="DP16" s="11">
        <f>_xll.PIAdvCalcDat("\\CEDPI\SEMPRA_MSR1:EDCINV"&amp;DO$2&amp;""&amp;DP$3&amp;"DAYKWH.UNIT1@NET1",Overall!$A$16,Overall!$B$16,"1d","total","time-weighted",0,1,0,"")</f>
        <v>1923.3414368645272</v>
      </c>
      <c r="DQ16" s="11">
        <f>_xll.PIAdvCalcDat("\\CEDPI\SEMPRA_MSR1:EDCINV"&amp;DO$2&amp;""&amp;DQ$3&amp;"DAYKWH.UNIT1@NET1",Overall!$A$16,Overall!$B$16,"1d","total","time-weighted",0,1,0,"")</f>
        <v>1878.068016719147</v>
      </c>
      <c r="DR16" s="12">
        <f>_xll.PIAdvCalcDat("\\CEDPI\SEMPRA_MSR1:EDCINV"&amp;DO$2&amp;""&amp;DR$3&amp;"DAYKWH.UNIT1@NET1",Overall!$A$16,Overall!$B$16,"1d","total","time-weighted",0,1,0,"")</f>
        <v>1821.53927241104</v>
      </c>
      <c r="DS16" s="1"/>
      <c r="DT16" s="10">
        <f>_xll.PIAdvCalcDat("\\CEDPI\SEMPRA_MSR1:EDCINV"&amp;DT$2&amp;""&amp;DT$3&amp;"DAYKWH.UNIT1@NET1",Overall!$A$16,Overall!$B$16,"1d","total","time-weighted",0,1,0,"")</f>
        <v>1835.6972364857061</v>
      </c>
      <c r="DU16" s="11">
        <f>_xll.PIAdvCalcDat("\\CEDPI\SEMPRA_MSR1:EDCINV"&amp;DT$2&amp;""&amp;DU$3&amp;"DAYKWH.UNIT1@NET1",Overall!$A$16,Overall!$B$16,"1d","total","time-weighted",0,1,0,"")</f>
        <v>1894.5044465572273</v>
      </c>
      <c r="DV16" s="11">
        <f>_xll.PIAdvCalcDat("\\CEDPI\SEMPRA_MSR1:EDCINV"&amp;DT$2&amp;""&amp;DV$3&amp;"DAYKWH.UNIT1@NET1",Overall!$A$16,Overall!$B$16,"1d","total","time-weighted",0,1,0,"")</f>
        <v>1860.9806716444498</v>
      </c>
      <c r="DW16" s="12">
        <f>_xll.PIAdvCalcDat("\\CEDPI\SEMPRA_MSR1:EDCINV"&amp;DT$2&amp;""&amp;DW$3&amp;"DAYKWH.UNIT1@NET1",Overall!$A$16,Overall!$B$16,"1d","total","time-weighted",0,1,0,"")</f>
        <v>1928.693430227409</v>
      </c>
      <c r="DX16" s="1"/>
      <c r="DY16" s="10">
        <f>_xll.PIAdvCalcDat("\\CEDPI\SEMPRA_MSR1:EDCINV"&amp;DY$2&amp;""&amp;DY$3&amp;"DAYKWH.UNIT1@NET1",Overall!$A$16,Overall!$B$16,"1d","total","time-weighted",0,1,0,"")</f>
        <v>1874.0047280174435</v>
      </c>
      <c r="DZ16" s="11">
        <f>_xll.PIAdvCalcDat("\\CEDPI\SEMPRA_MSR1:EDCINV"&amp;DY$2&amp;""&amp;DZ$3&amp;"DAYKWH.UNIT1@NET1",Overall!$A$16,Overall!$B$16,"1d","total","time-weighted",0,1,0,"")</f>
        <v>1867.859414028517</v>
      </c>
      <c r="EA16" s="11">
        <f>_xll.PIAdvCalcDat("\\CEDPI\SEMPRA_MSR1:EDCINV"&amp;DY$2&amp;""&amp;EA$3&amp;"DAYKWH.UNIT1@NET1",Overall!$A$16,Overall!$B$16,"1d","total","time-weighted",0,1,0,"")</f>
        <v>1819.8361892599903</v>
      </c>
      <c r="EB16" s="12">
        <f>_xll.PIAdvCalcDat("\\CEDPI\SEMPRA_MSR1:EDCINV"&amp;DY$2&amp;""&amp;EB$3&amp;"DAYKWH.UNIT1@NET1",Overall!$A$16,Overall!$B$16,"1d","total","time-weighted",0,1,0,"")</f>
        <v>1864.3384542643496</v>
      </c>
      <c r="EC16" s="1"/>
      <c r="ED16" s="10">
        <f>_xll.PIAdvCalcDat("\\CEDPI\SEMPRA_MSR1:EDCINV"&amp;ED$2&amp;""&amp;ED$3&amp;"DAYKWH.UNIT1@NET1",Overall!$A$16,Overall!$B$16,"1d","total","time-weighted",0,1,0,"")</f>
        <v>1995.7152138545496</v>
      </c>
      <c r="EE16" s="11">
        <f>_xll.PIAdvCalcDat("\\CEDPI\SEMPRA_MSR1:EDCINV"&amp;ED$2&amp;""&amp;EE$3&amp;"DAYKWH.UNIT1@NET1",Overall!$A$16,Overall!$B$16,"1d","total","time-weighted",0,1,0,"")</f>
        <v>1988.3193256907362</v>
      </c>
      <c r="EF16" s="11">
        <f>_xll.PIAdvCalcDat("\\CEDPI\SEMPRA_MSR1:EDCINV"&amp;ED$2&amp;""&amp;EF$3&amp;"DAYKWH.UNIT1@NET1",Overall!$A$16,Overall!$B$16,"1d","total","time-weighted",0,1,0,"")</f>
        <v>1947.9399742773271</v>
      </c>
      <c r="EG16" s="12">
        <f>_xll.PIAdvCalcDat("\\CEDPI\SEMPRA_MSR1:EDCINV"&amp;ED$2&amp;""&amp;EG$3&amp;"DAYKWH.UNIT1@NET1",Overall!$A$16,Overall!$B$16,"1d","total","time-weighted",0,1,0,"")</f>
        <v>1907.3227364100892</v>
      </c>
      <c r="EH16" s="1"/>
      <c r="EI16" s="10">
        <f>_xll.PIAdvCalcDat("\\CEDPI\SEMPRA_MSR1:EDCINV"&amp;EI$2&amp;""&amp;EI$3&amp;"DAYKWH.UNIT1@NET1",Overall!$A$16,Overall!$B$16,"1d","total","time-weighted",0,1,0,"")</f>
        <v>1954.71425587352</v>
      </c>
      <c r="EJ16" s="11">
        <f>_xll.PIAdvCalcDat("\\CEDPI\SEMPRA_MSR1:EDCINV"&amp;EI$2&amp;""&amp;EJ$3&amp;"DAYKWH.UNIT1@NET1",Overall!$A$16,Overall!$B$16,"1d","total","time-weighted",0,1,0,"")</f>
        <v>1777.714014983615</v>
      </c>
      <c r="EK16" s="11">
        <f>_xll.PIAdvCalcDat("\\CEDPI\SEMPRA_MSR1:EDCINV"&amp;EI$2&amp;""&amp;EK$3&amp;"DAYKWH.UNIT1@NET1",Overall!$A$16,Overall!$B$16,"1d","total","time-weighted",0,1,0,"")</f>
        <v>1845.2852831520236</v>
      </c>
      <c r="EL16" s="12">
        <f>_xll.PIAdvCalcDat("\\CEDPI\SEMPRA_MSR1:EDCINV"&amp;EI$2&amp;""&amp;EL$3&amp;"DAYKWH.UNIT1@NET1",Overall!$A$16,Overall!$B$16,"1d","total","time-weighted",0,1,0,"")</f>
        <v>1901.3091379502812</v>
      </c>
      <c r="EM16" s="1"/>
      <c r="EN16" s="10">
        <f>_xll.PIAdvCalcDat("\\CEDPI\SEMPRA_MSR1:EDCINV"&amp;EN$2&amp;""&amp;EN$3&amp;"DAYKWH.UNIT1@NET1",Overall!$A$16,Overall!$B$16,"1d","total","time-weighted",0,1,0,"")</f>
        <v>2001.9687714338108</v>
      </c>
      <c r="EO16" s="11">
        <f>_xll.PIAdvCalcDat("\\CEDPI\SEMPRA_MSR1:EDCINV"&amp;EN$2&amp;""&amp;EO$3&amp;"DAYKWH.UNIT1@NET1",Overall!$A$16,Overall!$B$16,"1d","total","time-weighted",0,1,0,"")</f>
        <v>1936.2659308081975</v>
      </c>
      <c r="EP16" s="11">
        <f>_xll.PIAdvCalcDat("\\CEDPI\SEMPRA_MSR1:EDCINV"&amp;EN$2&amp;""&amp;EP$3&amp;"DAYKWH.UNIT1@NET1",Overall!$A$16,Overall!$B$16,"1d","total","time-weighted",0,1,0,"")</f>
        <v>1909.9044420755481</v>
      </c>
      <c r="EQ16" s="12">
        <f>_xll.PIAdvCalcDat("\\CEDPI\SEMPRA_MSR1:EDCINV"&amp;EN$2&amp;""&amp;EQ$3&amp;"DAYKWH.UNIT1@NET1",Overall!$A$16,Overall!$B$16,"1d","total","time-weighted",0,1,0,"")</f>
        <v>2018.8260282201961</v>
      </c>
      <c r="ER16" s="1"/>
      <c r="ES16" s="10">
        <f>_xll.PIAdvCalcDat("\\CEDPI\SEMPRA_MSR1:EDCINV"&amp;ES$2&amp;""&amp;ES$3&amp;"DAYKWH.UNIT1@NET1",Overall!$A$16,Overall!$B$16,"1d","total","time-weighted",0,1,0,"")</f>
        <v>2007.368293876485</v>
      </c>
      <c r="ET16" s="11">
        <f>_xll.PIAdvCalcDat("\\CEDPI\SEMPRA_MSR1:EDCINV"&amp;ES$2&amp;""&amp;ET$3&amp;"DAYKWH.UNIT1@NET1",Overall!$A$16,Overall!$B$16,"1d","total","time-weighted",0,1,0,"")</f>
        <v>1909.833633244428</v>
      </c>
      <c r="EU16" s="11">
        <f>_xll.PIAdvCalcDat("\\CEDPI\SEMPRA_MSR1:EDCINV"&amp;ES$2&amp;""&amp;EU$3&amp;"DAYKWH.UNIT1@NET1",Overall!$A$16,Overall!$B$16,"1d","total","time-weighted",0,1,0,"")</f>
        <v>1920.2369537364011</v>
      </c>
      <c r="EV16" s="12">
        <f>_xll.PIAdvCalcDat("\\CEDPI\SEMPRA_MSR1:EDCINV"&amp;ES$2&amp;""&amp;EV$3&amp;"DAYKWH.UNIT1@NET1",Overall!$A$16,Overall!$B$16,"1d","total","time-weighted",0,1,0,"")</f>
        <v>1962.4960686133695</v>
      </c>
      <c r="EW16" s="1"/>
      <c r="EX16" s="10">
        <f>_xll.PIAdvCalcDat("\\CEDPI\SEMPRA_MSR1:EDCINV"&amp;EX$2&amp;""&amp;EX$3&amp;"DAYKWH.UNIT1@NET1",Overall!$A$16,Overall!$B$16,"1d","total","time-weighted",0,1,0,"")</f>
        <v>1869.9780763865324</v>
      </c>
      <c r="EY16" s="11">
        <f>_xll.PIAdvCalcDat("\\CEDPI\SEMPRA_MSR1:EDCINV"&amp;EX$2&amp;""&amp;EY$3&amp;"DAYKWH.UNIT1@NET1",Overall!$A$16,Overall!$B$16,"1d","total","time-weighted",0,1,0,"")</f>
        <v>1803.5712146626088</v>
      </c>
      <c r="EZ16" s="11">
        <f>_xll.PIAdvCalcDat("\\CEDPI\SEMPRA_MSR1:EDCINV"&amp;EX$2&amp;""&amp;EZ$3&amp;"DAYKWH.UNIT1@NET1",Overall!$A$16,Overall!$B$16,"1d","total","time-weighted",0,1,0,"")</f>
        <v>1821.9891358881034</v>
      </c>
      <c r="FA16" s="12">
        <f>_xll.PIAdvCalcDat("\\CEDPI\SEMPRA_MSR1:EDCINV"&amp;EX$2&amp;""&amp;FA$3&amp;"DAYKWH.UNIT1@NET1",Overall!$A$16,Overall!$B$16,"1d","total","time-weighted",0,1,0,"")</f>
        <v>1866.3252465494461</v>
      </c>
      <c r="FB16" s="1"/>
      <c r="FC16" s="10">
        <f>_xll.PIAdvCalcDat("\\CEDPI\SEMPRA_MSR1:EDCINV"&amp;FC$2&amp;""&amp;FC$3&amp;"DAYKWH.UNIT1@NET1",Overall!$A$16,Overall!$B$16,"1d","total","time-weighted",0,1,0,"")</f>
        <v>1964.1946768489584</v>
      </c>
      <c r="FD16" s="11">
        <f>_xll.PIAdvCalcDat("\\CEDPI\SEMPRA_MSR1:EDCINV"&amp;FC$2&amp;""&amp;FD$3&amp;"DAYKWH.UNIT1@NET1",Overall!$A$16,Overall!$B$16,"1d","total","time-weighted",0,1,0,"")</f>
        <v>1880.2274970429507</v>
      </c>
      <c r="FE16" s="11">
        <f>_xll.PIAdvCalcDat("\\CEDPI\SEMPRA_MSR1:EDCINV"&amp;FC$2&amp;""&amp;FE$3&amp;"DAYKWH.UNIT1@NET1",Overall!$A$16,Overall!$B$16,"1d","total","time-weighted",0,1,0,"")</f>
        <v>1862.9351190562061</v>
      </c>
      <c r="FF16" s="12">
        <f>_xll.PIAdvCalcDat("\\CEDPI\SEMPRA_MSR1:EDCINV"&amp;FC$2&amp;""&amp;FF$3&amp;"DAYKWH.UNIT1@NET1",Overall!$A$16,Overall!$B$16,"1d","total","time-weighted",0,1,0,"")</f>
        <v>1927.5459767301988</v>
      </c>
      <c r="FG16" s="1"/>
      <c r="FH16" s="10">
        <f>_xll.PIAdvCalcDat("\\CEDPI\SEMPRA_MSR1:EDCINV"&amp;FH$2&amp;""&amp;FH$3&amp;"DAYKWH.UNIT1@NET1",Overall!$A$16,Overall!$B$16,"1d","total","time-weighted",0,1,0,"")</f>
        <v>1905.9912222758633</v>
      </c>
      <c r="FI16" s="11">
        <f>_xll.PIAdvCalcDat("\\CEDPI\SEMPRA_MSR1:EDCINV"&amp;FH$2&amp;""&amp;FI$3&amp;"DAYKWH.UNIT1@NET1",Overall!$A$16,Overall!$B$16,"1d","total","time-weighted",0,1,0,"")</f>
        <v>1842.167206358296</v>
      </c>
      <c r="FJ16" s="11">
        <f>_xll.PIAdvCalcDat("\\CEDPI\SEMPRA_MSR1:EDCINV"&amp;FH$2&amp;""&amp;FJ$3&amp;"DAYKWH.UNIT1@NET1",Overall!$A$16,Overall!$B$16,"1d","total","time-weighted",0,1,0,"")</f>
        <v>1865.3369551789986</v>
      </c>
      <c r="FK16" s="12">
        <f>_xll.PIAdvCalcDat("\\CEDPI\SEMPRA_MSR1:EDCINV"&amp;FH$2&amp;""&amp;FK$3&amp;"DAYKWH.UNIT1@NET1",Overall!$A$16,Overall!$B$16,"1d","total","time-weighted",0,1,0,"")</f>
        <v>1832.1187327252549</v>
      </c>
      <c r="FL16" s="1"/>
      <c r="FM16" s="10">
        <f>_xll.PIAdvCalcDat("\\CEDPI\SEMPRA_MSR1:EDCINV"&amp;FM$2&amp;""&amp;FM$3&amp;"DAYKWH.UNIT1@NET1",Overall!$A$16,Overall!$B$16,"1d","total","time-weighted",0,1,0,"")</f>
        <v>1967.8839382152387</v>
      </c>
      <c r="FN16" s="11" t="str">
        <f>_xll.PIAdvCalcDat("\\CEDPI\SEMPRA_MSR1:EDCINV"&amp;FM$2&amp;""&amp;FN$3&amp;"DAYKWH.UNIT1@NET1",Overall!$A$16,Overall!$B$16,"1d","total","time-weighted",0,1,0,"")</f>
        <v>[-11059] No Good Data For Calculation</v>
      </c>
      <c r="FO16" s="11">
        <f>_xll.PIAdvCalcDat("\\CEDPI\SEMPRA_MSR1:EDCINV"&amp;FM$2&amp;""&amp;FO$3&amp;"DAYKWH.UNIT1@NET1",Overall!$A$16,Overall!$B$16,"1d","total","time-weighted",0,1,0,"")</f>
        <v>1757.9008244193501</v>
      </c>
      <c r="FP16" s="12">
        <f>_xll.PIAdvCalcDat("\\CEDPI\SEMPRA_MSR1:EDCINV"&amp;FM$2&amp;""&amp;FP$3&amp;"DAYKWH.UNIT1@NET1",Overall!$A$16,Overall!$B$16,"1d","total","time-weighted",0,1,0,"")</f>
        <v>1671.4056517178215</v>
      </c>
      <c r="FQ16" s="1"/>
      <c r="FR16" s="10">
        <f>_xll.PIAdvCalcDat("\\CEDPI\SEMPRA_MSR1:EDCINV"&amp;FR$2&amp;""&amp;FR$3&amp;"DAYKWH.UNIT1@NET1",Overall!$A$16,Overall!$B$16,"1d","total","time-weighted",0,1,0,"")</f>
        <v>1947.2201525881924</v>
      </c>
      <c r="FS16" s="11">
        <f>_xll.PIAdvCalcDat("\\CEDPI\SEMPRA_MSR1:EDCINV"&amp;FR$2&amp;""&amp;FS$3&amp;"DAYKWH.UNIT1@NET1",Overall!$A$16,Overall!$B$16,"1d","total","time-weighted",0,1,0,"")</f>
        <v>1904.0509342663515</v>
      </c>
      <c r="FT16" s="11">
        <f>_xll.PIAdvCalcDat("\\CEDPI\SEMPRA_MSR1:EDCINV"&amp;FR$2&amp;""&amp;FT$3&amp;"DAYKWH.UNIT1@NET1",Overall!$A$16,Overall!$B$16,"1d","total","time-weighted",0,1,0,"")</f>
        <v>1913.5490033354326</v>
      </c>
      <c r="FU16" s="12">
        <f>_xll.PIAdvCalcDat("\\CEDPI\SEMPRA_MSR1:EDCINV"&amp;FR$2&amp;""&amp;FU$3&amp;"DAYKWH.UNIT1@NET1",Overall!$A$16,Overall!$B$16,"1d","total","time-weighted",0,1,0,"")</f>
        <v>1996.2986395616126</v>
      </c>
      <c r="FV16" s="1"/>
      <c r="FW16" s="10">
        <f>_xll.PIAdvCalcDat("\\CEDPI\SEMPRA_MSR1:EDCINV"&amp;FW$2&amp;""&amp;FW$3&amp;"DAYKWH.UNIT1@NET1",Overall!$A$16,Overall!$B$16,"1d","total","time-weighted",0,1,0,"")</f>
        <v>1946.519645939587</v>
      </c>
      <c r="FX16" s="11">
        <f>_xll.PIAdvCalcDat("\\CEDPI\SEMPRA_MSR1:EDCINV"&amp;FW$2&amp;""&amp;FX$3&amp;"DAYKWH.UNIT1@NET1",Overall!$A$16,Overall!$B$16,"1d","total","time-weighted",0,1,0,"")</f>
        <v>1884.6591059477564</v>
      </c>
      <c r="FY16" s="11">
        <f>_xll.PIAdvCalcDat("\\CEDPI\SEMPRA_MSR1:EDCINV"&amp;FW$2&amp;""&amp;FY$3&amp;"DAYKWH.UNIT1@NET1",Overall!$A$16,Overall!$B$16,"1d","total","time-weighted",0,1,0,"")</f>
        <v>1803.4668749453942</v>
      </c>
      <c r="FZ16" s="12">
        <f>_xll.PIAdvCalcDat("\\CEDPI\SEMPRA_MSR1:EDCINV"&amp;FW$2&amp;""&amp;FZ$3&amp;"DAYKWH.UNIT1@NET1",Overall!$A$16,Overall!$B$16,"1d","total","time-weighted",0,1,0,"")</f>
        <v>1724.7066521545464</v>
      </c>
      <c r="GA16" s="1"/>
      <c r="GB16" s="10">
        <f>_xll.PIAdvCalcDat("\\CEDPI\SEMPRA_MSR1:EDCINV"&amp;GB$2&amp;""&amp;GB$3&amp;"DAYKWH.UNIT1@NET1",Overall!$A$16,Overall!$B$16,"1d","total","time-weighted",0,1,0,"")</f>
        <v>1958.7821790710555</v>
      </c>
      <c r="GC16" s="11">
        <f>_xll.PIAdvCalcDat("\\CEDPI\SEMPRA_MSR1:EDCINV"&amp;GB$2&amp;""&amp;GC$3&amp;"DAYKWH.UNIT1@NET1",Overall!$A$16,Overall!$B$16,"1d","total","time-weighted",0,1,0,"")</f>
        <v>1843.1532944820763</v>
      </c>
      <c r="GD16" s="11">
        <f>_xll.PIAdvCalcDat("\\CEDPI\SEMPRA_MSR1:EDCINV"&amp;GB$2&amp;""&amp;GD$3&amp;"DAYKWH.UNIT1@NET1",Overall!$A$16,Overall!$B$16,"1d","total","time-weighted",0,1,0,"")</f>
        <v>1952.504097121026</v>
      </c>
      <c r="GE16" s="12">
        <f>_xll.PIAdvCalcDat("\\CEDPI\SEMPRA_MSR1:EDCINV"&amp;GB$2&amp;""&amp;GE$3&amp;"DAYKWH.UNIT1@NET1",Overall!$A$16,Overall!$B$16,"1d","total","time-weighted",0,1,0,"")</f>
        <v>1916.8355833994362</v>
      </c>
      <c r="GF16" s="1"/>
      <c r="GG16" s="10">
        <f>_xll.PIAdvCalcDat("\\CEDPI\SEMPRA_MSR1:EDCINV"&amp;GG$2&amp;""&amp;GG$3&amp;"DAYKWH.UNIT1@NET1",Overall!$A$16,Overall!$B$16,"1d","total","time-weighted",0,1,0,"")</f>
        <v>1877.5297623883102</v>
      </c>
      <c r="GH16" s="11">
        <f>_xll.PIAdvCalcDat("\\CEDPI\SEMPRA_MSR1:EDCINV"&amp;GG$2&amp;""&amp;GH$3&amp;"DAYKWH.UNIT1@NET1",Overall!$A$16,Overall!$B$16,"1d","total","time-weighted",0,1,0,"")</f>
        <v>1940.5632512389334</v>
      </c>
      <c r="GI16" s="11">
        <f>_xll.PIAdvCalcDat("\\CEDPI\SEMPRA_MSR1:EDCINV"&amp;GG$2&amp;""&amp;GI$3&amp;"DAYKWH.UNIT1@NET1",Overall!$A$16,Overall!$B$16,"1d","total","time-weighted",0,1,0,"")</f>
        <v>1721.7963228967885</v>
      </c>
      <c r="GJ16" s="12">
        <f>_xll.PIAdvCalcDat("\\CEDPI\SEMPRA_MSR1:EDCINV"&amp;GG$2&amp;""&amp;GJ$3&amp;"DAYKWH.UNIT1@NET1",Overall!$A$16,Overall!$B$16,"1d","total","time-weighted",0,1,0,"")</f>
        <v>1618.5013149251608</v>
      </c>
      <c r="GK16" s="1"/>
      <c r="GL16" s="10">
        <f>_xll.PIAdvCalcDat("\\CEDPI\SEMPRA_MSR1:EDCINV"&amp;GL$2&amp;""&amp;GL$3&amp;"DAYKWH.UNIT1@NET1",Overall!$A$16,Overall!$B$16,"1d","total","time-weighted",0,1,0,"")</f>
        <v>1902.8557394857355</v>
      </c>
      <c r="GM16" s="11">
        <f>_xll.PIAdvCalcDat("\\CEDPI\SEMPRA_MSR1:EDCINV"&amp;GL$2&amp;""&amp;GM$3&amp;"DAYKWH.UNIT1@NET1",Overall!$A$16,Overall!$B$16,"1d","total","time-weighted",0,1,0,"")</f>
        <v>1821.2928605631628</v>
      </c>
      <c r="GN16" s="11">
        <f>_xll.PIAdvCalcDat("\\CEDPI\SEMPRA_MSR1:EDCINV"&amp;GL$2&amp;""&amp;GN$3&amp;"DAYKWH.UNIT1@NET1",Overall!$A$16,Overall!$B$16,"1d","total","time-weighted",0,1,0,"")</f>
        <v>1894.249968508733</v>
      </c>
      <c r="GO16" s="12">
        <f>_xll.PIAdvCalcDat("\\CEDPI\SEMPRA_MSR1:EDCINV"&amp;GL$2&amp;""&amp;GO$3&amp;"DAYKWH.UNIT1@NET1",Overall!$A$16,Overall!$B$16,"1d","total","time-weighted",0,1,0,"")</f>
        <v>1917.8427725894462</v>
      </c>
      <c r="GP16" s="1"/>
      <c r="GQ16" s="10">
        <f>_xll.PIAdvCalcDat("\\CEDPI\SEMPRA_MSR1:EDCINV"&amp;GQ$2&amp;""&amp;GQ$3&amp;"DAYKWH.UNIT1@NET1",Overall!$A$16,Overall!$B$16,"1d","total","time-weighted",0,1,0,"")</f>
        <v>1942.2298354654583</v>
      </c>
      <c r="GR16" s="11">
        <f>_xll.PIAdvCalcDat("\\CEDPI\SEMPRA_MSR1:EDCINV"&amp;GQ$2&amp;""&amp;GR$3&amp;"DAYKWH.UNIT1@NET1",Overall!$A$16,Overall!$B$16,"1d","total","time-weighted",0,1,0,"")</f>
        <v>1925.7424061923425</v>
      </c>
      <c r="GS16" s="11">
        <f>_xll.PIAdvCalcDat("\\CEDPI\SEMPRA_MSR1:EDCINV"&amp;GQ$2&amp;""&amp;GS$3&amp;"DAYKWH.UNIT1@NET1",Overall!$A$16,Overall!$B$16,"1d","total","time-weighted",0,1,0,"")</f>
        <v>1683.2383436172704</v>
      </c>
      <c r="GT16" s="12">
        <f>_xll.PIAdvCalcDat("\\CEDPI\SEMPRA_MSR1:EDCINV"&amp;GQ$2&amp;""&amp;GT$3&amp;"DAYKWH.UNIT1@NET1",Overall!$A$16,Overall!$B$16,"1d","total","time-weighted",0,1,0,"")</f>
        <v>1681.5091459830739</v>
      </c>
      <c r="GU16" s="1"/>
      <c r="GV16" s="10">
        <f>_xll.PIAdvCalcDat("\\CEDPI\SEMPRA_MSR1:EDCINV"&amp;GV$2&amp;""&amp;GV$3&amp;"DAYKWH.UNIT1@NET1",Overall!$A$16,Overall!$B$16,"1d","total","time-weighted",0,1,0,"")</f>
        <v>1891.734750266854</v>
      </c>
      <c r="GW16" s="11">
        <f>_xll.PIAdvCalcDat("\\CEDPI\SEMPRA_MSR1:EDCINV"&amp;GV$2&amp;""&amp;GW$3&amp;"DAYKWH.UNIT1@NET1",Overall!$A$16,Overall!$B$16,"1d","total","time-weighted",0,1,0,"")</f>
        <v>1932.6294573497742</v>
      </c>
      <c r="GX16" s="11">
        <f>_xll.PIAdvCalcDat("\\CEDPI\SEMPRA_MSR1:EDCINV"&amp;GV$2&amp;""&amp;GX$3&amp;"DAYKWH.UNIT1@NET1",Overall!$A$16,Overall!$B$16,"1d","total","time-weighted",0,1,0,"")</f>
        <v>1846.531784752518</v>
      </c>
      <c r="GY16" s="12">
        <f>_xll.PIAdvCalcDat("\\CEDPI\SEMPRA_MSR1:EDCINV"&amp;GV$2&amp;""&amp;GY$3&amp;"DAYKWH.UNIT1@NET1",Overall!$A$16,Overall!$B$16,"1d","total","time-weighted",0,1,0,"")</f>
        <v>1861.5369506816746</v>
      </c>
      <c r="GZ16" s="1"/>
      <c r="HA16" s="10">
        <f>_xll.PIAdvCalcDat("\\CEDPI\SEMPRA_MSR1:EDCINV"&amp;HA$2&amp;""&amp;HA$3&amp;"DAYKWH.UNIT1@NET1",Overall!$A$16,Overall!$B$16,"1d","total","time-weighted",0,1,0,"")</f>
        <v>1965.6148410275123</v>
      </c>
      <c r="HB16" s="11">
        <f>_xll.PIAdvCalcDat("\\CEDPI\SEMPRA_MSR1:EDCINV"&amp;HA$2&amp;""&amp;HB$3&amp;"DAYKWH.UNIT1@NET1",Overall!$A$16,Overall!$B$16,"1d","total","time-weighted",0,1,0,"")</f>
        <v>1912.5288031634777</v>
      </c>
      <c r="HC16" s="11">
        <f>_xll.PIAdvCalcDat("\\CEDPI\SEMPRA_MSR1:EDCINV"&amp;HA$2&amp;""&amp;HC$3&amp;"DAYKWH.UNIT1@NET1",Overall!$A$16,Overall!$B$16,"1d","total","time-weighted",0,1,0,"")</f>
        <v>1874.9069422414464</v>
      </c>
      <c r="HD16" s="12">
        <f>_xll.PIAdvCalcDat("\\CEDPI\SEMPRA_MSR1:EDCINV"&amp;HA$2&amp;""&amp;HD$3&amp;"DAYKWH.UNIT1@NET1",Overall!$A$16,Overall!$B$16,"1d","total","time-weighted",0,1,0,"")</f>
        <v>1656.7188256639095</v>
      </c>
      <c r="HE16" s="1"/>
      <c r="HF16" s="10">
        <f>_xll.PIAdvCalcDat("\\CEDPI\SEMPRA_MSR1:EDCINV"&amp;HF$2&amp;""&amp;HF$3&amp;"DAYKWH.UNIT1@NET1",Overall!$A$16,Overall!$B$16,"1d","total","time-weighted",0,1,0,"")</f>
        <v>1843.3014385534921</v>
      </c>
      <c r="HG16" s="11">
        <f>_xll.PIAdvCalcDat("\\CEDPI\SEMPRA_MSR1:EDCINV"&amp;HF$2&amp;""&amp;HG$3&amp;"DAYKWH.UNIT1@NET1",Overall!$A$16,Overall!$B$16,"1d","total","time-weighted",0,1,0,"")</f>
        <v>1857.0123818296122</v>
      </c>
      <c r="HH16" s="11">
        <f>_xll.PIAdvCalcDat("\\CEDPI\SEMPRA_MSR1:EDCINV"&amp;HF$2&amp;""&amp;HH$3&amp;"DAYKWH.UNIT1@NET1",Overall!$A$16,Overall!$B$16,"1d","total","time-weighted",0,1,0,"")</f>
        <v>1818.1027973547655</v>
      </c>
      <c r="HI16" s="12">
        <f>_xll.PIAdvCalcDat("\\CEDPI\SEMPRA_MSR1:EDCINV"&amp;HF$2&amp;""&amp;HI$3&amp;"DAYKWH.UNIT1@NET1",Overall!$A$16,Overall!$B$16,"1d","total","time-weighted",0,1,0,"")</f>
        <v>1954.020891198043</v>
      </c>
      <c r="HJ16" s="1"/>
      <c r="HK16" s="10">
        <f>_xll.PIAdvCalcDat("\\CEDPI\SEMPRA_MSR1:EDCINV"&amp;HK$2&amp;""&amp;HK$3&amp;"DAYKWH.UNIT1@NET1",Overall!$A$16,Overall!$B$16,"1d","total","time-weighted",0,1,0,"")</f>
        <v>1921.6112739723976</v>
      </c>
      <c r="HL16" s="11">
        <f>_xll.PIAdvCalcDat("\\CEDPI\SEMPRA_MSR1:EDCINV"&amp;HK$2&amp;""&amp;HL$3&amp;"DAYKWH.UNIT1@NET1",Overall!$A$16,Overall!$B$16,"1d","total","time-weighted",0,1,0,"")</f>
        <v>1909.7284679152547</v>
      </c>
      <c r="HM16" s="11">
        <f>_xll.PIAdvCalcDat("\\CEDPI\SEMPRA_MSR1:EDCINV"&amp;HK$2&amp;""&amp;HM$3&amp;"DAYKWH.UNIT1@NET1",Overall!$A$16,Overall!$B$16,"1d","total","time-weighted",0,1,0,"")</f>
        <v>1848.381434369712</v>
      </c>
      <c r="HN16" s="12">
        <f>_xll.PIAdvCalcDat("\\CEDPI\SEMPRA_MSR1:EDCINV"&amp;HK$2&amp;""&amp;HN$3&amp;"DAYKWH.UNIT1@NET1",Overall!$A$16,Overall!$B$16,"1d","total","time-weighted",0,1,0,"")</f>
        <v>1654.0773944349673</v>
      </c>
      <c r="HO16" s="1"/>
      <c r="HP16" s="10">
        <f>_xll.PIAdvCalcDat("\\CEDPI\SEMPRA_MSR1:EDCINV"&amp;HP$2&amp;""&amp;HP$3&amp;"DAYKWH.UNIT1@NET1",Overall!$A$16,Overall!$B$16,"1d","total","time-weighted",0,1,0,"")</f>
        <v>1906.8403784068473</v>
      </c>
      <c r="HQ16" s="11">
        <f>_xll.PIAdvCalcDat("\\CEDPI\SEMPRA_MSR1:EDCINV"&amp;HP$2&amp;""&amp;HQ$3&amp;"DAYKWH.UNIT1@NET1",Overall!$A$16,Overall!$B$16,"1d","total","time-weighted",0,1,0,"")</f>
        <v>1888.6155369521932</v>
      </c>
      <c r="HR16" s="11">
        <f>_xll.PIAdvCalcDat("\\CEDPI\SEMPRA_MSR1:EDCINV"&amp;HP$2&amp;""&amp;HR$3&amp;"DAYKWH.UNIT1@NET1",Overall!$A$16,Overall!$B$16,"1d","total","time-weighted",0,1,0,"")</f>
        <v>1874.9405368240516</v>
      </c>
      <c r="HS16" s="12">
        <f>_xll.PIAdvCalcDat("\\CEDPI\SEMPRA_MSR1:EDCINV"&amp;HP$2&amp;""&amp;HS$3&amp;"DAYKWH.UNIT1@NET1",Overall!$A$16,Overall!$B$16,"1d","total","time-weighted",0,1,0,"")</f>
        <v>1953.5549337952325</v>
      </c>
      <c r="HT16" s="1"/>
      <c r="HU16" s="10">
        <f>_xll.PIAdvCalcDat("\\CEDPI\SEMPRA_MSR1:EDCINV"&amp;HU$2&amp;""&amp;HU$3&amp;"DAYKWH.UNIT1@NET1",Overall!$A$16,Overall!$B$16,"1d","total","time-weighted",0,1,0,"")</f>
        <v>1942.8312044887487</v>
      </c>
      <c r="HV16" s="11">
        <f>_xll.PIAdvCalcDat("\\CEDPI\SEMPRA_MSR1:EDCINV"&amp;HU$2&amp;""&amp;HV$3&amp;"DAYKWH.UNIT1@NET1",Overall!$A$16,Overall!$B$16,"1d","total","time-weighted",0,1,0,"")</f>
        <v>1842.6807065190912</v>
      </c>
      <c r="HW16" s="11">
        <f>_xll.PIAdvCalcDat("\\CEDPI\SEMPRA_MSR1:EDCINV"&amp;HU$2&amp;""&amp;HW$3&amp;"DAYKWH.UNIT1@NET1",Overall!$A$16,Overall!$B$16,"1d","total","time-weighted",0,1,0,"")</f>
        <v>1695.2853280946179</v>
      </c>
      <c r="HX16" s="12">
        <f>_xll.PIAdvCalcDat("\\CEDPI\SEMPRA_MSR1:EDCINV"&amp;HU$2&amp;""&amp;HX$3&amp;"DAYKWH.UNIT1@NET1",Overall!$A$16,Overall!$B$16,"1d","total","time-weighted",0,1,0,"")</f>
        <v>1692.9126811759197</v>
      </c>
      <c r="HY16" s="1"/>
      <c r="HZ16" s="10">
        <f>_xll.PIAdvCalcDat("\\CEDPI\SEMPRA_MSR1:EDCINV"&amp;HZ$2&amp;""&amp;HZ$3&amp;"DAYKWH.UNIT1@NET1",Overall!$A$16,Overall!$B$16,"1d","total","time-weighted",0,1,0,"")</f>
        <v>1914.1699808406388</v>
      </c>
      <c r="IA16" s="11">
        <f>_xll.PIAdvCalcDat("\\CEDPI\SEMPRA_MSR1:EDCINV"&amp;HZ$2&amp;""&amp;IA$3&amp;"DAYKWH.UNIT1@NET1",Overall!$A$16,Overall!$B$16,"1d","total","time-weighted",0,1,0,"")</f>
        <v>1860.862198832021</v>
      </c>
      <c r="IB16" s="11">
        <f>_xll.PIAdvCalcDat("\\CEDPI\SEMPRA_MSR1:EDCINV"&amp;HZ$2&amp;""&amp;IB$3&amp;"DAYKWH.UNIT1@NET1",Overall!$A$16,Overall!$B$16,"1d","total","time-weighted",0,1,0,"")</f>
        <v>1859.9752351132115</v>
      </c>
      <c r="IC16" s="12">
        <f>_xll.PIAdvCalcDat("\\CEDPI\SEMPRA_MSR1:EDCINV"&amp;HZ$2&amp;""&amp;IC$3&amp;"DAYKWH.UNIT1@NET1",Overall!$A$16,Overall!$B$16,"1d","total","time-weighted",0,1,0,"")</f>
        <v>1931.4782169942591</v>
      </c>
      <c r="ID16" s="1"/>
      <c r="IE16" s="10">
        <f>_xll.PIAdvCalcDat("\\CEDPI\SEMPRA_MSR1:EDCINV"&amp;IE$2&amp;""&amp;IE$3&amp;"DAYKWH.UNIT1@NET1",Overall!$A$16,Overall!$B$16,"1d","total","time-weighted",0,1,0,"")</f>
        <v>1911.6495347709372</v>
      </c>
      <c r="IF16" s="11">
        <f>_xll.PIAdvCalcDat("\\CEDPI\SEMPRA_MSR1:EDCINV"&amp;IE$2&amp;""&amp;IF$3&amp;"DAYKWH.UNIT1@NET1",Overall!$A$16,Overall!$B$16,"1d","total","time-weighted",0,1,0,"")</f>
        <v>1921.1146765931746</v>
      </c>
      <c r="IG16" s="11">
        <f>_xll.PIAdvCalcDat("\\CEDPI\SEMPRA_MSR1:EDCINV"&amp;IE$2&amp;""&amp;IG$3&amp;"DAYKWH.UNIT1@NET1",Overall!$A$16,Overall!$B$16,"1d","total","time-weighted",0,1,0,"")</f>
        <v>1731.0379810205529</v>
      </c>
      <c r="IH16" s="12">
        <f>_xll.PIAdvCalcDat("\\CEDPI\SEMPRA_MSR1:EDCINV"&amp;IE$2&amp;""&amp;IH$3&amp;"DAYKWH.UNIT1@NET1",Overall!$A$16,Overall!$B$16,"1d","total","time-weighted",0,1,0,"")</f>
        <v>1646.4880576689714</v>
      </c>
      <c r="II16" s="1"/>
      <c r="IJ16" s="10">
        <f>_xll.PIAdvCalcDat("\\CEDPI\SEMPRA_MSR1:EDCINV"&amp;IJ$2&amp;""&amp;IJ$3&amp;"DAYKWH.UNIT1@NET1",Overall!$A$16,Overall!$B$16,"1d","total","time-weighted",0,1,0,"")</f>
        <v>1920.4385657965172</v>
      </c>
      <c r="IK16" s="11">
        <f>_xll.PIAdvCalcDat("\\CEDPI\SEMPRA_MSR1:EDCINV"&amp;IJ$2&amp;""&amp;IK$3&amp;"DAYKWH.UNIT1@NET1",Overall!$A$16,Overall!$B$16,"1d","total","time-weighted",0,1,0,"")</f>
        <v>1801.5280590320676</v>
      </c>
      <c r="IL16" s="11">
        <f>_xll.PIAdvCalcDat("\\CEDPI\SEMPRA_MSR1:EDCINV"&amp;IJ$2&amp;""&amp;IL$3&amp;"DAYKWH.UNIT1@NET1",Overall!$A$16,Overall!$B$16,"1d","total","time-weighted",0,1,0,"")</f>
        <v>1851.3300847051082</v>
      </c>
      <c r="IM16" s="12">
        <f>_xll.PIAdvCalcDat("\\CEDPI\SEMPRA_MSR1:EDCINV"&amp;IJ$2&amp;""&amp;IM$3&amp;"DAYKWH.UNIT1@NET1",Overall!$A$16,Overall!$B$16,"1d","total","time-weighted",0,1,0,"")</f>
        <v>1936.4385295974973</v>
      </c>
      <c r="IN16" s="1"/>
      <c r="IO16" s="10">
        <f>_xll.PIAdvCalcDat("\\CEDPI\SEMPRA_MSR1:EDCINV"&amp;IO$2&amp;""&amp;IO$3&amp;"DAYKWH.UNIT1@NET1",Overall!$A$16,Overall!$B$16,"1d","total","time-weighted",0,1,0,"")</f>
        <v>1874.1389919958028</v>
      </c>
      <c r="IP16" s="11">
        <f>_xll.PIAdvCalcDat("\\CEDPI\SEMPRA_MSR1:EDCINV"&amp;IO$2&amp;""&amp;IP$3&amp;"DAYKWH.UNIT1@NET1",Overall!$A$16,Overall!$B$16,"1d","total","time-weighted",0,1,0,"")</f>
        <v>1861.9414482080842</v>
      </c>
      <c r="IQ16" s="11">
        <f>_xll.PIAdvCalcDat("\\CEDPI\SEMPRA_MSR1:EDCINV"&amp;IO$2&amp;""&amp;IQ$3&amp;"DAYKWH.UNIT1@NET1",Overall!$A$16,Overall!$B$16,"1d","total","time-weighted",0,1,0,"")</f>
        <v>1796.9303207490866</v>
      </c>
      <c r="IR16" s="12">
        <f>_xll.PIAdvCalcDat("\\CEDPI\SEMPRA_MSR1:EDCINV"&amp;IO$2&amp;""&amp;IR$3&amp;"DAYKWH.UNIT1@NET1",Overall!$A$16,Overall!$B$16,"1d","total","time-weighted",0,1,0,"")</f>
        <v>1727.2741280454725</v>
      </c>
      <c r="IS16" s="1"/>
      <c r="IT16" s="10">
        <f>_xll.PIAdvCalcDat("\\CEDPI\SEMPRA_MSR1:EDCINV"&amp;IT$2&amp;""&amp;IT$3&amp;"DAYKWH.UNIT1@NET1",Overall!$A$16,Overall!$B$16,"1d","total","time-weighted",0,1,0,"")</f>
        <v>1958.3292485565803</v>
      </c>
      <c r="IU16" s="11">
        <f>_xll.PIAdvCalcDat("\\CEDPI\SEMPRA_MSR1:EDCINV"&amp;IT$2&amp;""&amp;IU$3&amp;"DAYKWH.UNIT1@NET1",Overall!$A$16,Overall!$B$16,"1d","total","time-weighted",0,1,0,"")</f>
        <v>1913.8586735948788</v>
      </c>
      <c r="IV16" s="11">
        <f>_xll.PIAdvCalcDat("\\CEDPI\SEMPRA_MSR1:EDCINV"&amp;IT$2&amp;""&amp;IV$3&amp;"DAYKWH.UNIT1@NET1",Overall!$A$16,Overall!$B$16,"1d","total","time-weighted",0,1,0,"")</f>
        <v>1894.0666556615713</v>
      </c>
      <c r="IW16" s="12">
        <f>_xll.PIAdvCalcDat("\\CEDPI\SEMPRA_MSR1:EDCINV"&amp;IT$2&amp;""&amp;IW$3&amp;"DAYKWH.UNIT1@NET1",Overall!$A$16,Overall!$B$16,"1d","total","time-weighted",0,1,0,"")</f>
        <v>1852.2858473783572</v>
      </c>
      <c r="IX16" s="1"/>
      <c r="IY16" s="10">
        <f>_xll.PIAdvCalcDat("\\CEDPI\SEMPRA_MSR1:EDCINV"&amp;IY$2&amp;""&amp;IY$3&amp;"DAYKWH.UNIT1@NET1",Overall!$A$16,Overall!$B$16,"1d","total","time-weighted",0,1,0,"")</f>
        <v>1881.0986615578413</v>
      </c>
      <c r="IZ16" s="11">
        <f>_xll.PIAdvCalcDat("\\CEDPI\SEMPRA_MSR1:EDCINV"&amp;IY$2&amp;""&amp;IZ$3&amp;"DAYKWH.UNIT1@NET1",Overall!$A$16,Overall!$B$16,"1d","total","time-weighted",0,1,0,"")</f>
        <v>1865.557408485917</v>
      </c>
      <c r="JA16" s="11">
        <f>_xll.PIAdvCalcDat("\\CEDPI\SEMPRA_MSR1:EDCINV"&amp;IY$2&amp;""&amp;JA$3&amp;"DAYKWH.UNIT1@NET1",Overall!$A$16,Overall!$B$16,"1d","total","time-weighted",0,1,0,"")</f>
        <v>1865.2084152044135</v>
      </c>
      <c r="JB16" s="12">
        <f>_xll.PIAdvCalcDat("\\CEDPI\SEMPRA_MSR1:EDCINV"&amp;IY$2&amp;""&amp;JB$3&amp;"DAYKWH.UNIT1@NET1",Overall!$A$16,Overall!$B$16,"1d","total","time-weighted",0,1,0,"")</f>
        <v>1635.6914606129778</v>
      </c>
      <c r="JC16" s="1"/>
      <c r="JD16" s="10">
        <f>_xll.PIAdvCalcDat("\\CEDPI\SEMPRA_MSR1:EDCINV"&amp;JD$2&amp;""&amp;JD$3&amp;"DAYKWH.UNIT1@NET1",Overall!$A$16,Overall!$B$16,"1d","total","time-weighted",0,1,0,"")</f>
        <v>1869.0199400485817</v>
      </c>
      <c r="JE16" s="11">
        <f>_xll.PIAdvCalcDat("\\CEDPI\SEMPRA_MSR1:EDCINV"&amp;JD$2&amp;""&amp;JE$3&amp;"DAYKWH.UNIT1@NET1",Overall!$A$16,Overall!$B$16,"1d","total","time-weighted",0,1,0,"")</f>
        <v>1860.6832338878166</v>
      </c>
      <c r="JF16" s="11">
        <f>_xll.PIAdvCalcDat("\\CEDPI\SEMPRA_MSR1:EDCINV"&amp;JD$2&amp;""&amp;JF$3&amp;"DAYKWH.UNIT1@NET1",Overall!$A$16,Overall!$B$16,"1d","total","time-weighted",0,1,0,"")</f>
        <v>1778.4226077819492</v>
      </c>
      <c r="JG16" s="12">
        <f>_xll.PIAdvCalcDat("\\CEDPI\SEMPRA_MSR1:EDCINV"&amp;JD$2&amp;""&amp;JG$3&amp;"DAYKWH.UNIT1@NET1",Overall!$A$16,Overall!$B$16,"1d","total","time-weighted",0,1,0,"")</f>
        <v>1868.8535092374714</v>
      </c>
      <c r="JH16" s="1"/>
      <c r="JI16" s="10">
        <f>_xll.PIAdvCalcDat("\\CEDPI\SEMPRA_MSR1:EDCINV"&amp;JI$2&amp;""&amp;JI$3&amp;"DAYKWH.UNIT1@NET1",Overall!$A$16,Overall!$B$16,"1d","total","time-weighted",0,1,0,"")</f>
        <v>1849.8397704348927</v>
      </c>
      <c r="JJ16" s="11">
        <f>_xll.PIAdvCalcDat("\\CEDPI\SEMPRA_MSR1:EDCINV"&amp;JI$2&amp;""&amp;JJ$3&amp;"DAYKWH.UNIT1@NET1",Overall!$A$16,Overall!$B$16,"1d","total","time-weighted",0,1,0,"")</f>
        <v>1840.522400204354</v>
      </c>
      <c r="JK16" s="11">
        <f>_xll.PIAdvCalcDat("\\CEDPI\SEMPRA_MSR1:EDCINV"&amp;JI$2&amp;""&amp;JK$3&amp;"DAYKWH.UNIT1@NET1",Overall!$A$16,Overall!$B$16,"1d","total","time-weighted",0,1,0,"")</f>
        <v>1665.3792601515574</v>
      </c>
      <c r="JL16" s="12">
        <f>_xll.PIAdvCalcDat("\\CEDPI\SEMPRA_MSR1:EDCINV"&amp;JI$2&amp;""&amp;JL$3&amp;"DAYKWH.UNIT1@NET1",Overall!$A$16,Overall!$B$16,"1d","total","time-weighted",0,1,0,"")</f>
        <v>1670.4158839147324</v>
      </c>
      <c r="JM16" s="1"/>
      <c r="JN16" s="10">
        <f>_xll.PIAdvCalcDat("\\CEDPI\SEMPRA_MSR1:EDCINV"&amp;JN$2&amp;""&amp;JN$3&amp;"DAYKWH.UNIT1@NET1",Overall!$A$16,Overall!$B$16,"1d","total","time-weighted",0,1,0,"")</f>
        <v>1952.9115453709649</v>
      </c>
      <c r="JO16" s="11">
        <f>_xll.PIAdvCalcDat("\\CEDPI\SEMPRA_MSR1:EDCINV"&amp;JN$2&amp;""&amp;JO$3&amp;"DAYKWH.UNIT1@NET1",Overall!$A$16,Overall!$B$16,"1d","total","time-weighted",0,1,0,"")</f>
        <v>1803.0205539355413</v>
      </c>
      <c r="JP16" s="11">
        <f>_xll.PIAdvCalcDat("\\CEDPI\SEMPRA_MSR1:EDCINV"&amp;JN$2&amp;""&amp;JP$3&amp;"DAYKWH.UNIT1@NET1",Overall!$A$16,Overall!$B$16,"1d","total","time-weighted",0,1,0,"")</f>
        <v>1931.8668537119577</v>
      </c>
      <c r="JQ16" s="12">
        <f>_xll.PIAdvCalcDat("\\CEDPI\SEMPRA_MSR1:EDCINV"&amp;JN$2&amp;""&amp;JQ$3&amp;"DAYKWH.UNIT1@NET1",Overall!$A$16,Overall!$B$16,"1d","total","time-weighted",0,1,0,"")</f>
        <v>1902.5091717277523</v>
      </c>
      <c r="JR16" s="1"/>
      <c r="JS16" s="10">
        <f>_xll.PIAdvCalcDat("\\CEDPI\SEMPRA_MSR1:EDCINV"&amp;JS$2&amp;""&amp;JS$3&amp;"DAYKWH.UNIT1@NET1",Overall!$A$16,Overall!$B$16,"1d","total","time-weighted",0,1,0,"")</f>
        <v>1901.5340435572782</v>
      </c>
      <c r="JT16" s="11">
        <f>_xll.PIAdvCalcDat("\\CEDPI\SEMPRA_MSR1:EDCINV"&amp;JS$2&amp;""&amp;JT$3&amp;"DAYKWH.UNIT1@NET1",Overall!$A$16,Overall!$B$16,"1d","total","time-weighted",0,1,0,"")</f>
        <v>1859.565885728005</v>
      </c>
      <c r="JU16" s="11">
        <f>_xll.PIAdvCalcDat("\\CEDPI\SEMPRA_MSR1:EDCINV"&amp;JS$2&amp;""&amp;JU$3&amp;"DAYKWH.UNIT1@NET1",Overall!$A$16,Overall!$B$16,"1d","total","time-weighted",0,1,0,"")</f>
        <v>1643.5653666011747</v>
      </c>
      <c r="JV16" s="12">
        <f>_xll.PIAdvCalcDat("\\CEDPI\SEMPRA_MSR1:EDCINV"&amp;JS$2&amp;""&amp;JV$3&amp;"DAYKWH.UNIT1@NET1",Overall!$A$16,Overall!$B$16,"1d","total","time-weighted",0,1,0,"")</f>
        <v>1613.2642001945442</v>
      </c>
      <c r="JW16" s="1"/>
      <c r="JX16" s="10">
        <f>_xll.PIAdvCalcDat("\\CEDPI\SEMPRA_MSR1:EDCINV"&amp;JX$2&amp;""&amp;JX$3&amp;"DAYKWH.UNIT1@NET1",Overall!$A$16,Overall!$B$16,"1d","total","time-weighted",0,1,0,"")</f>
        <v>1832.1356076264772</v>
      </c>
      <c r="JY16" s="11">
        <f>_xll.PIAdvCalcDat("\\CEDPI\SEMPRA_MSR1:EDCINV"&amp;JX$2&amp;""&amp;JY$3&amp;"DAYKWH.UNIT1@NET1",Overall!$A$16,Overall!$B$16,"1d","total","time-weighted",0,1,0,"")</f>
        <v>1839.0894061207475</v>
      </c>
      <c r="JZ16" s="11">
        <f>_xll.PIAdvCalcDat("\\CEDPI\SEMPRA_MSR1:EDCINV"&amp;JX$2&amp;""&amp;JZ$3&amp;"DAYKWH.UNIT1@NET1",Overall!$A$16,Overall!$B$16,"1d","total","time-weighted",0,1,0,"")</f>
        <v>1829.6955657465362</v>
      </c>
      <c r="KA16" s="12">
        <f>_xll.PIAdvCalcDat("\\CEDPI\SEMPRA_MSR1:EDCINV"&amp;JX$2&amp;""&amp;KA$3&amp;"DAYKWH.UNIT1@NET1",Overall!$A$16,Overall!$B$16,"1d","total","time-weighted",0,1,0,"")</f>
        <v>1884.4028642703347</v>
      </c>
      <c r="KB16" s="1"/>
      <c r="KC16" s="10">
        <f>_xll.PIAdvCalcDat("\\CEDPI\SEMPRA_MSR1:EDCINV"&amp;KC$2&amp;""&amp;KC$3&amp;"DAYKWH.UNIT1@NET1",Overall!$A$16,Overall!$B$16,"1d","total","time-weighted",0,1,0,"")</f>
        <v>1937.1048661044767</v>
      </c>
      <c r="KD16" s="11">
        <f>_xll.PIAdvCalcDat("\\CEDPI\SEMPRA_MSR1:EDCINV"&amp;KC$2&amp;""&amp;KD$3&amp;"DAYKWH.UNIT1@NET1",Overall!$A$16,Overall!$B$16,"1d","total","time-weighted",0,1,0,"")</f>
        <v>1841.3151250973399</v>
      </c>
      <c r="KE16" s="11">
        <f>_xll.PIAdvCalcDat("\\CEDPI\SEMPRA_MSR1:EDCINV"&amp;KC$2&amp;""&amp;KE$3&amp;"DAYKWH.UNIT1@NET1",Overall!$A$16,Overall!$B$16,"1d","total","time-weighted",0,1,0,"")</f>
        <v>1820.3556549258476</v>
      </c>
      <c r="KF16" s="12">
        <f>_xll.PIAdvCalcDat("\\CEDPI\SEMPRA_MSR1:EDCINV"&amp;KC$2&amp;""&amp;KF$3&amp;"DAYKWH.UNIT1@NET1",Overall!$A$16,Overall!$B$16,"1d","total","time-weighted",0,1,0,"")</f>
        <v>2630.4099130612231</v>
      </c>
      <c r="KG16" s="1"/>
      <c r="KH16" s="10">
        <f>_xll.PIAdvCalcDat("\\CEDPI\SEMPRA_MSR1:EDCINV"&amp;KH$2&amp;""&amp;KH$3&amp;"DAYKWH.UNIT1@NET1",Overall!$A$16,Overall!$B$16,"1d","total","time-weighted",0,1,0,"")</f>
        <v>1964.885782559684</v>
      </c>
      <c r="KI16" s="11">
        <f>_xll.PIAdvCalcDat("\\CEDPI\SEMPRA_MSR1:EDCINV"&amp;KH$2&amp;""&amp;KI$3&amp;"DAYKWH.UNIT1@NET1",Overall!$A$16,Overall!$B$16,"1d","total","time-weighted",0,1,0,"")</f>
        <v>1785.0272759873892</v>
      </c>
      <c r="KJ16" s="11">
        <f>_xll.PIAdvCalcDat("\\CEDPI\SEMPRA_MSR1:EDCINV"&amp;KH$2&amp;""&amp;KJ$3&amp;"DAYKWH.UNIT1@NET1",Overall!$A$16,Overall!$B$16,"1d","total","time-weighted",0,1,0,"")</f>
        <v>1855.9630620795547</v>
      </c>
      <c r="KK16" s="12">
        <f>_xll.PIAdvCalcDat("\\CEDPI\SEMPRA_MSR1:EDCINV"&amp;KH$2&amp;""&amp;KK$3&amp;"DAYKWH.UNIT1@NET1",Overall!$A$16,Overall!$B$16,"1d","total","time-weighted",0,1,0,"")</f>
        <v>1903.4998319661779</v>
      </c>
      <c r="KL16" s="1"/>
      <c r="KM16" s="10">
        <f>_xll.PIAdvCalcDat("\\CEDPI\SEMPRA_MSR1:EDCINV"&amp;KM$2&amp;""&amp;KM$3&amp;"DAYKWH.UNIT1@NET1",Overall!$A$16,Overall!$B$16,"1d","total","time-weighted",0,1,0,"")</f>
        <v>1921.7019855174706</v>
      </c>
      <c r="KN16" s="11">
        <f>_xll.PIAdvCalcDat("\\CEDPI\SEMPRA_MSR1:EDCINV"&amp;KM$2&amp;""&amp;KN$3&amp;"DAYKWH.UNIT1@NET1",Overall!$A$16,Overall!$B$16,"1d","total","time-weighted",0,1,0,"")</f>
        <v>1863.5423585705748</v>
      </c>
      <c r="KO16" s="11">
        <f>_xll.PIAdvCalcDat("\\CEDPI\SEMPRA_MSR1:EDCINV"&amp;KM$2&amp;""&amp;KO$3&amp;"DAYKWH.UNIT1@NET1",Overall!$A$16,Overall!$B$16,"1d","total","time-weighted",0,1,0,"")</f>
        <v>1848.1876216976848</v>
      </c>
      <c r="KP16" s="12">
        <f>_xll.PIAdvCalcDat("\\CEDPI\SEMPRA_MSR1:EDCINV"&amp;KM$2&amp;""&amp;KP$3&amp;"DAYKWH.UNIT1@NET1",Overall!$A$16,Overall!$B$16,"1d","total","time-weighted",0,1,0,"")</f>
        <v>1603.0982019175058</v>
      </c>
      <c r="KQ16" s="1"/>
      <c r="KR16" s="10">
        <f>_xll.PIAdvCalcDat("\\CEDPI\SEMPRA_MSR1:EDCINV"&amp;KR$2&amp;""&amp;KR$3&amp;"DAYKWH.UNIT1@NET1",Overall!$A$16,Overall!$B$16,"1d","total","time-weighted",0,1,0,"")</f>
        <v>1915.837680912558</v>
      </c>
      <c r="KS16" s="11">
        <f>_xll.PIAdvCalcDat("\\CEDPI\SEMPRA_MSR1:EDCINV"&amp;KR$2&amp;""&amp;KS$3&amp;"DAYKWH.UNIT1@NET1",Overall!$A$16,Overall!$B$16,"1d","total","time-weighted",0,1,0,"")</f>
        <v>1826.1431099209071</v>
      </c>
      <c r="KT16" s="11">
        <f>_xll.PIAdvCalcDat("\\CEDPI\SEMPRA_MSR1:EDCINV"&amp;KR$2&amp;""&amp;KT$3&amp;"DAYKWH.UNIT1@NET1",Overall!$A$16,Overall!$B$16,"1d","total","time-weighted",0,1,0,"")</f>
        <v>1813.0761823463342</v>
      </c>
      <c r="KU16" s="12">
        <f>_xll.PIAdvCalcDat("\\CEDPI\SEMPRA_MSR1:EDCINV"&amp;KR$2&amp;""&amp;KU$3&amp;"DAYKWH.UNIT1@NET1",Overall!$A$16,Overall!$B$16,"1d","total","time-weighted",0,1,0,"")</f>
        <v>2016.8310541132478</v>
      </c>
      <c r="KV16" s="1"/>
      <c r="KW16" s="10">
        <f>_xll.PIAdvCalcDat("\\CEDPI\SEMPRA_MSR1:EDCINV"&amp;KW$2&amp;""&amp;KW$3&amp;"DAYKWH.UNIT1@NET1",Overall!$A$16,Overall!$B$16,"1d","total","time-weighted",0,1,0,"")</f>
        <v>1923.5466379917323</v>
      </c>
      <c r="KX16" s="11">
        <f>_xll.PIAdvCalcDat("\\CEDPI\SEMPRA_MSR1:EDCINV"&amp;KW$2&amp;""&amp;KX$3&amp;"DAYKWH.UNIT1@NET1",Overall!$A$16,Overall!$B$16,"1d","total","time-weighted",0,1,0,"")</f>
        <v>1894.9997587734965</v>
      </c>
      <c r="KY16" s="11">
        <f>_xll.PIAdvCalcDat("\\CEDPI\SEMPRA_MSR1:EDCINV"&amp;KW$2&amp;""&amp;KY$3&amp;"DAYKWH.UNIT1@NET1",Overall!$A$16,Overall!$B$16,"1d","total","time-weighted",0,1,0,"")</f>
        <v>1670.6711814800801</v>
      </c>
      <c r="KZ16" s="12">
        <f>_xll.PIAdvCalcDat("\\CEDPI\SEMPRA_MSR1:EDCINV"&amp;KW$2&amp;""&amp;KZ$3&amp;"DAYKWH.UNIT1@NET1",Overall!$A$16,Overall!$B$16,"1d","total","time-weighted",0,1,0,"")</f>
        <v>1610.8203249187663</v>
      </c>
      <c r="LA16" s="1"/>
      <c r="LB16" s="10">
        <f>_xll.PIAdvCalcDat("\\CEDPI\SEMPRA_MSR1:EDCINV"&amp;LB$2&amp;""&amp;LB$3&amp;"DAYKWH.UNIT1@NET1",Overall!$A$16,Overall!$B$16,"1d","total","time-weighted",0,1,0,"")</f>
        <v>1886.2565340511774</v>
      </c>
      <c r="LC16" s="11">
        <f>_xll.PIAdvCalcDat("\\CEDPI\SEMPRA_MSR1:EDCINV"&amp;LB$2&amp;""&amp;LC$3&amp;"DAYKWH.UNIT1@NET1",Overall!$A$16,Overall!$B$16,"1d","total","time-weighted",0,1,0,"")</f>
        <v>1871.6931932031532</v>
      </c>
      <c r="LD16" s="11">
        <f>_xll.PIAdvCalcDat("\\CEDPI\SEMPRA_MSR1:EDCINV"&amp;LB$2&amp;""&amp;LD$3&amp;"DAYKWH.UNIT1@NET1",Overall!$A$16,Overall!$B$16,"1d","total","time-weighted",0,1,0,"")</f>
        <v>1882.8245257467736</v>
      </c>
      <c r="LE16" s="12">
        <f>_xll.PIAdvCalcDat("\\CEDPI\SEMPRA_MSR1:EDCINV"&amp;LB$2&amp;""&amp;LE$3&amp;"DAYKWH.UNIT1@NET1",Overall!$A$16,Overall!$B$16,"1d","total","time-weighted",0,1,0,"")</f>
        <v>1912.4665988463671</v>
      </c>
      <c r="LF16" s="1"/>
      <c r="LG16" s="10">
        <f>_xll.PIAdvCalcDat("\\CEDPI\SEMPRA_MSR1:EDCINV"&amp;LG$2&amp;""&amp;LG$3&amp;"DAYKWH.UNIT1@NET1",Overall!$A$16,Overall!$B$16,"1d","total","time-weighted",0,1,0,"")</f>
        <v>1848.6023512236743</v>
      </c>
      <c r="LH16" s="11">
        <f>_xll.PIAdvCalcDat("\\CEDPI\SEMPRA_MSR1:EDCINV"&amp;LG$2&amp;""&amp;LH$3&amp;"DAYKWH.UNIT1@NET1",Overall!$A$16,Overall!$B$16,"1d","total","time-weighted",0,1,0,"")</f>
        <v>1850.4637340951551</v>
      </c>
      <c r="LI16" s="11">
        <f>_xll.PIAdvCalcDat("\\CEDPI\SEMPRA_MSR1:EDCINV"&amp;LG$2&amp;""&amp;LI$3&amp;"DAYKWH.UNIT1@NET1",Overall!$A$16,Overall!$B$16,"1d","total","time-weighted",0,1,0,"")</f>
        <v>1696.3572576025197</v>
      </c>
      <c r="LJ16" s="12">
        <f>_xll.PIAdvCalcDat("\\CEDPI\SEMPRA_MSR1:EDCINV"&amp;LG$2&amp;""&amp;LJ$3&amp;"DAYKWH.UNIT1@NET1",Overall!$A$16,Overall!$B$16,"1d","total","time-weighted",0,1,0,"")</f>
        <v>1620.6818693554987</v>
      </c>
      <c r="LK16" s="1"/>
      <c r="LL16" s="10">
        <f>_xll.PIAdvCalcDat("\\CEDPI\SEMPRA_MSR1:EDCINV"&amp;LL$2&amp;""&amp;LL$3&amp;"DAYKWH.UNIT1@NET1",Overall!$A$16,Overall!$B$16,"1d","total","time-weighted",0,1,0,"")</f>
        <v>1758.1748433262198</v>
      </c>
      <c r="LM16" s="11">
        <f>_xll.PIAdvCalcDat("\\CEDPI\SEMPRA_MSR1:EDCINV"&amp;LL$2&amp;""&amp;LM$3&amp;"DAYKWH.UNIT1@NET1",Overall!$A$16,Overall!$B$16,"1d","total","time-weighted",0,1,0,"")</f>
        <v>1646.6436190647228</v>
      </c>
      <c r="LN16" s="11">
        <f>_xll.PIAdvCalcDat("\\CEDPI\SEMPRA_MSR1:EDCINV"&amp;LL$2&amp;""&amp;LN$3&amp;"DAYKWH.UNIT1@NET1",Overall!$A$16,Overall!$B$16,"1d","total","time-weighted",0,1,0,"")</f>
        <v>1756.5243181272699</v>
      </c>
      <c r="LO16" s="12">
        <f>_xll.PIAdvCalcDat("\\CEDPI\SEMPRA_MSR1:EDCINV"&amp;LL$2&amp;""&amp;LO$3&amp;"DAYKWH.UNIT1@NET1",Overall!$A$16,Overall!$B$16,"1d","total","time-weighted",0,1,0,"")</f>
        <v>1616.866368168455</v>
      </c>
      <c r="LP16" s="1"/>
      <c r="LQ16" s="10">
        <f>_xll.PIAdvCalcDat("\\CEDPI\SEMPRA_MSR1:EDCINV"&amp;LQ$2&amp;""&amp;LQ$3&amp;"DAYKWH.UNIT1@NET1",Overall!$A$16,Overall!$B$16,"1d","total","time-weighted",0,1,0,"")</f>
        <v>1731.0106421305582</v>
      </c>
      <c r="LR16" s="11">
        <f>_xll.PIAdvCalcDat("\\CEDPI\SEMPRA_MSR1:EDCINV"&amp;LQ$2&amp;""&amp;LR$3&amp;"DAYKWH.UNIT1@NET1",Overall!$A$16,Overall!$B$16,"1d","total","time-weighted",0,1,0,"")</f>
        <v>1763.4924848194116</v>
      </c>
      <c r="LS16" s="11">
        <f>_xll.PIAdvCalcDat("\\CEDPI\SEMPRA_MSR1:EDCINV"&amp;LQ$2&amp;""&amp;LS$3&amp;"DAYKWH.UNIT1@NET1",Overall!$A$16,Overall!$B$16,"1d","total","time-weighted",0,1,0,"")</f>
        <v>1545.2529673190029</v>
      </c>
      <c r="LT16" s="12">
        <f>_xll.PIAdvCalcDat("\\CEDPI\SEMPRA_MSR1:EDCINV"&amp;LQ$2&amp;""&amp;LT$3&amp;"DAYKWH.UNIT1@NET1",Overall!$A$16,Overall!$B$16,"1d","total","time-weighted",0,1,0,"")</f>
        <v>1782.2250916485277</v>
      </c>
      <c r="LU16" s="1"/>
      <c r="LV16" s="10">
        <f>_xll.PIAdvCalcDat("\\CEDPI\SEMPRA_MSR1:EDCINV"&amp;LV$2&amp;""&amp;LV$3&amp;"DAYKWH.UNIT1@NET1",Overall!$A$16,Overall!$B$16,"1d","total","time-weighted",0,1,0,"")</f>
        <v>1541.4534938259087</v>
      </c>
      <c r="LW16" s="11">
        <f>_xll.PIAdvCalcDat("\\CEDPI\SEMPRA_MSR1:EDCINV"&amp;LV$2&amp;""&amp;LW$3&amp;"DAYKWH.UNIT1@NET1",Overall!$A$16,Overall!$B$16,"1d","total","time-weighted",0,1,0,"")</f>
        <v>1815.2049813940307</v>
      </c>
      <c r="LX16" s="11">
        <f>_xll.PIAdvCalcDat("\\CEDPI\SEMPRA_MSR1:EDCINV"&amp;LV$2&amp;""&amp;LX$3&amp;"DAYKWH.UNIT1@NET1",Overall!$A$16,Overall!$B$16,"1d","total","time-weighted",0,1,0,"")</f>
        <v>1571.8717678049525</v>
      </c>
      <c r="LY16" s="12">
        <f>_xll.PIAdvCalcDat("\\CEDPI\SEMPRA_MSR1:EDCINV"&amp;LV$2&amp;""&amp;LY$3&amp;"DAYKWH.UNIT1@NET1",Overall!$A$16,Overall!$B$16,"1d","total","time-weighted",0,1,0,"")</f>
        <v>1796.0329485533005</v>
      </c>
      <c r="LZ16" s="1"/>
      <c r="MA16" s="10">
        <f>_xll.PIAdvCalcDat("\\CEDPI\SEMPRA_MSR1:EDCINV"&amp;MA$2&amp;""&amp;MA$3&amp;"DAYKWH.UNIT1@NET1",Overall!$A$16,Overall!$B$16,"1d","total","time-weighted",0,1,0,"")</f>
        <v>1748.6794133001943</v>
      </c>
      <c r="MB16" s="11" t="str">
        <f>_xll.PIAdvCalcDat("\\CEDPI\SEMPRA_MSR1:EDCINV"&amp;MA$2&amp;""&amp;MB$3&amp;"DAYKWH.UNIT1@NET1",Overall!$A$16,Overall!$B$16,"1d","total","time-weighted",0,1,0,"")</f>
        <v>[-11059] No Good Data For Calculation</v>
      </c>
      <c r="MC16" s="11">
        <f>_xll.PIAdvCalcDat("\\CEDPI\SEMPRA_MSR1:EDCINV"&amp;MA$2&amp;""&amp;MC$3&amp;"DAYKWH.UNIT1@NET1",Overall!$A$16,Overall!$B$16,"1d","total","time-weighted",0,1,0,"")</f>
        <v>1757.4192411176043</v>
      </c>
      <c r="MD16" s="12">
        <f>_xll.PIAdvCalcDat("\\CEDPI\SEMPRA_MSR1:EDCINV"&amp;MA$2&amp;""&amp;MD$3&amp;"DAYKWH.UNIT1@NET1",Overall!$A$16,Overall!$B$16,"1d","total","time-weighted",0,1,0,"")</f>
        <v>1794.3745589482439</v>
      </c>
      <c r="ME16" s="1"/>
      <c r="MF16" s="10">
        <f>_xll.PIAdvCalcDat("\\CEDPI\SEMPRA_MSR1:EDCINV"&amp;MF$2&amp;""&amp;MF$3&amp;"DAYKWH.UNIT1@NET1",Overall!$A$16,Overall!$B$16,"1d","total","time-weighted",0,1,0,"")</f>
        <v>1789.2565688735494</v>
      </c>
      <c r="MG16" s="11">
        <f>_xll.PIAdvCalcDat("\\CEDPI\SEMPRA_MSR1:EDCINV"&amp;MF$2&amp;""&amp;MG$3&amp;"DAYKWH.UNIT1@NET1",Overall!$A$16,Overall!$B$16,"1d","total","time-weighted",0,1,0,"")</f>
        <v>1752.8114190420597</v>
      </c>
      <c r="MH16" s="11">
        <f>_xll.PIAdvCalcDat("\\CEDPI\SEMPRA_MSR1:EDCINV"&amp;MF$2&amp;""&amp;MH$3&amp;"DAYKWH.UNIT1@NET1",Overall!$A$16,Overall!$B$16,"1d","total","time-weighted",0,1,0,"")</f>
        <v>1610.6810241568605</v>
      </c>
      <c r="MI16" s="12">
        <f>_xll.PIAdvCalcDat("\\CEDPI\SEMPRA_MSR1:EDCINV"&amp;MF$2&amp;""&amp;MI$3&amp;"DAYKWH.UNIT1@NET1",Overall!$A$16,Overall!$B$16,"1d","total","time-weighted",0,1,0,"")</f>
        <v>1779.5935192418058</v>
      </c>
      <c r="MJ16" s="1"/>
      <c r="MK16" s="10">
        <f>_xll.PIAdvCalcDat("\\CEDPI\SEMPRA_MSR1:EDCINV"&amp;MK$2&amp;""&amp;MK$3&amp;"DAYKWH.UNIT1@NET1",Overall!$A$16,Overall!$B$16,"1d","total","time-weighted",0,1,0,"")</f>
        <v>1555.261651867439</v>
      </c>
      <c r="ML16" s="11">
        <f>_xll.PIAdvCalcDat("\\CEDPI\SEMPRA_MSR1:EDCINV"&amp;MK$2&amp;""&amp;ML$3&amp;"DAYKWH.UNIT1@NET1",Overall!$A$16,Overall!$B$16,"1d","total","time-weighted",0,1,0,"")</f>
        <v>1743.4561166905453</v>
      </c>
      <c r="MM16" s="11">
        <f>_xll.PIAdvCalcDat("\\CEDPI\SEMPRA_MSR1:EDCINV"&amp;MK$2&amp;""&amp;MM$3&amp;"DAYKWH.UNIT1@NET1",Overall!$A$16,Overall!$B$16,"1d","total","time-weighted",0,1,0,"")</f>
        <v>1513.7211105778806</v>
      </c>
      <c r="MN16" s="12">
        <f>_xll.PIAdvCalcDat("\\CEDPI\SEMPRA_MSR1:EDCINV"&amp;MK$2&amp;""&amp;MN$3&amp;"DAYKWH.UNIT1@NET1",Overall!$A$16,Overall!$B$16,"1d","total","time-weighted",0,1,0,"")</f>
        <v>1759.0222458579422</v>
      </c>
      <c r="MO16" s="1"/>
      <c r="MP16" s="10">
        <f>_xll.PIAdvCalcDat("\\CEDPI\SEMPRA_MSR1:EDCINV"&amp;MP$2&amp;""&amp;MP$3&amp;"DAYKWH.UNIT1@NET1",Overall!$A$16,Overall!$B$16,"1d","total","time-weighted",0,1,0,"")</f>
        <v>1917.0668804925683</v>
      </c>
      <c r="MQ16" s="11">
        <f>_xll.PIAdvCalcDat("\\CEDPI\SEMPRA_MSR1:EDCINV"&amp;MP$2&amp;""&amp;MQ$3&amp;"DAYKWH.UNIT1@NET1",Overall!$A$16,Overall!$B$16,"1d","total","time-weighted",0,1,0,"")</f>
        <v>1912.2166158354669</v>
      </c>
      <c r="MR16" s="11">
        <f>_xll.PIAdvCalcDat("\\CEDPI\SEMPRA_MSR1:EDCINV"&amp;MP$2&amp;""&amp;MR$3&amp;"DAYKWH.UNIT1@NET1",Overall!$A$16,Overall!$B$16,"1d","total","time-weighted",0,1,0,"")</f>
        <v>1908.9597095107254</v>
      </c>
      <c r="MS16" s="12">
        <f>_xll.PIAdvCalcDat("\\CEDPI\SEMPRA_MSR1:EDCINV"&amp;MP$2&amp;""&amp;MS$3&amp;"DAYKWH.UNIT1@NET1",Overall!$A$16,Overall!$B$16,"1d","total","time-weighted",0,1,0,"")</f>
        <v>1921.6589523166695</v>
      </c>
      <c r="MT16" s="1"/>
      <c r="MU16" s="10">
        <f>_xll.PIAdvCalcDat("\\CEDPI\SEMPRA_MSR1:EDCINV"&amp;MU$2&amp;""&amp;MU$3&amp;"DAYKWH.UNIT1@NET1",Overall!$A$16,Overall!$B$16,"1d","total","time-weighted",0,1,0,"")</f>
        <v>1616.2942805092616</v>
      </c>
      <c r="MV16" s="11">
        <f>_xll.PIAdvCalcDat("\\CEDPI\SEMPRA_MSR1:EDCINV"&amp;MU$2&amp;""&amp;MV$3&amp;"DAYKWH.UNIT1@NET1",Overall!$A$16,Overall!$B$16,"1d","total","time-weighted",0,1,0,"")</f>
        <v>1774.7538113014502</v>
      </c>
      <c r="MW16" s="11">
        <f>_xll.PIAdvCalcDat("\\CEDPI\SEMPRA_MSR1:EDCINV"&amp;MU$2&amp;""&amp;MW$3&amp;"DAYKWH.UNIT1@NET1",Overall!$A$16,Overall!$B$16,"1d","total","time-weighted",0,1,0,"")</f>
        <v>1607.7563249221103</v>
      </c>
      <c r="MX16" s="12">
        <f>_xll.PIAdvCalcDat("\\CEDPI\SEMPRA_MSR1:EDCINV"&amp;MU$2&amp;""&amp;MX$3&amp;"DAYKWH.UNIT1@NET1",Overall!$A$16,Overall!$B$16,"1d","total","time-weighted",0,1,0,"")</f>
        <v>1722.0245949506204</v>
      </c>
      <c r="MY16" s="1"/>
      <c r="MZ16" s="10">
        <f>_xll.PIAdvCalcDat("\\CEDPI\SEMPRA_MSR1:EDCINV"&amp;MZ$2&amp;""&amp;MZ$3&amp;"DAYKWH.UNIT1@NET1",Overall!$A$16,Overall!$B$16,"1d","total","time-weighted",0,1,0,"")</f>
        <v>1522.258102848966</v>
      </c>
      <c r="NA16" s="11">
        <f>_xll.PIAdvCalcDat("\\CEDPI\SEMPRA_MSR1:EDCINV"&amp;MZ$2&amp;""&amp;NA$3&amp;"DAYKWH.UNIT1@NET1",Overall!$A$16,Overall!$B$16,"1d","total","time-weighted",0,1,0,"")</f>
        <v>1798.8487559889747</v>
      </c>
      <c r="NB16" s="11">
        <f>_xll.PIAdvCalcDat("\\CEDPI\SEMPRA_MSR1:EDCINV"&amp;MZ$2&amp;""&amp;NB$3&amp;"DAYKWH.UNIT1@NET1",Overall!$A$16,Overall!$B$16,"1d","total","time-weighted",0,1,0,"")</f>
        <v>1603.4329314623531</v>
      </c>
      <c r="NC16" s="12">
        <f>_xll.PIAdvCalcDat("\\CEDPI\SEMPRA_MSR1:EDCINV"&amp;MZ$2&amp;""&amp;NC$3&amp;"DAYKWH.UNIT1@NET1",Overall!$A$16,Overall!$B$16,"1d","total","time-weighted",0,1,0,"")</f>
        <v>1810.3693204338645</v>
      </c>
      <c r="ND16" s="1"/>
      <c r="NE16" s="10">
        <f>_xll.PIAdvCalcDat("\\CEDPI\SEMPRA_MSR1:EDCINV"&amp;NE$2&amp;""&amp;NE$3&amp;"DAYKWH.UNIT1@NET1",Overall!$A$16,Overall!$B$16,"1d","total","time-weighted",0,1,0,"")</f>
        <v>1927.1007422035391</v>
      </c>
      <c r="NF16" s="11">
        <f>_xll.PIAdvCalcDat("\\CEDPI\SEMPRA_MSR1:EDCINV"&amp;NE$2&amp;""&amp;NF$3&amp;"DAYKWH.UNIT1@NET1",Overall!$A$16,Overall!$B$16,"1d","total","time-weighted",0,1,0,"")</f>
        <v>1895.0565653211695</v>
      </c>
      <c r="NG16" s="11">
        <f>_xll.PIAdvCalcDat("\\CEDPI\SEMPRA_MSR1:EDCINV"&amp;NE$2&amp;""&amp;NG$3&amp;"DAYKWH.UNIT1@NET1",Overall!$A$16,Overall!$B$16,"1d","total","time-weighted",0,1,0,"")</f>
        <v>1897.5436028838385</v>
      </c>
      <c r="NH16" s="12">
        <f>_xll.PIAdvCalcDat("\\CEDPI\SEMPRA_MSR1:EDCINV"&amp;NE$2&amp;""&amp;NH$3&amp;"DAYKWH.UNIT1@NET1",Overall!$A$16,Overall!$B$16,"1d","total","time-weighted",0,1,0,"")</f>
        <v>1895.7211643573876</v>
      </c>
      <c r="NI16" s="1"/>
      <c r="NJ16" s="10">
        <f>_xll.PIAdvCalcDat("\\CEDPI\SEMPRA_MSR1:EDCINV"&amp;NJ$2&amp;""&amp;NJ$3&amp;"DAYKWH.UNIT1@NET1",Overall!$A$16,Overall!$B$16,"1d","total","time-weighted",0,1,0,"")</f>
        <v>1547.7671159670419</v>
      </c>
      <c r="NK16" s="11">
        <f>_xll.PIAdvCalcDat("\\CEDPI\SEMPRA_MSR1:EDCINV"&amp;NJ$2&amp;""&amp;NK$3&amp;"DAYKWH.UNIT1@NET1",Overall!$A$16,Overall!$B$16,"1d","total","time-weighted",0,1,0,"")</f>
        <v>1734.0060919168682</v>
      </c>
      <c r="NL16" s="11">
        <f>_xll.PIAdvCalcDat("\\CEDPI\SEMPRA_MSR1:EDCINV"&amp;NJ$2&amp;""&amp;NL$3&amp;"DAYKWH.UNIT1@NET1",Overall!$A$16,Overall!$B$16,"1d","total","time-weighted",0,1,0,"")</f>
        <v>1539.994788352318</v>
      </c>
      <c r="NM16" s="12">
        <f>_xll.PIAdvCalcDat("\\CEDPI\SEMPRA_MSR1:EDCINV"&amp;NJ$2&amp;""&amp;NM$3&amp;"DAYKWH.UNIT1@NET1",Overall!$A$16,Overall!$B$16,"1d","total","time-weighted",0,1,0,"")</f>
        <v>1744.3362864518838</v>
      </c>
      <c r="NN16" s="1"/>
      <c r="NO16" s="10">
        <f>_xll.PIAdvCalcDat("\\CEDPI\SEMPRA_MSR1:EDCINV"&amp;NO$2&amp;""&amp;NO$3&amp;"DAYKWH.UNIT1@NET1",Overall!$A$16,Overall!$B$16,"1d","total","time-weighted",0,1,0,"")</f>
        <v>1615.6947667271754</v>
      </c>
      <c r="NP16" s="11">
        <f>_xll.PIAdvCalcDat("\\CEDPI\SEMPRA_MSR1:EDCINV"&amp;NO$2&amp;""&amp;NP$3&amp;"DAYKWH.UNIT1@NET1",Overall!$A$16,Overall!$B$16,"1d","total","time-weighted",0,1,0,"")</f>
        <v>1727.1449783042108</v>
      </c>
      <c r="NQ16" s="11">
        <f>_xll.PIAdvCalcDat("\\CEDPI\SEMPRA_MSR1:EDCINV"&amp;NO$2&amp;""&amp;NQ$3&amp;"DAYKWH.UNIT1@NET1",Overall!$A$16,Overall!$B$16,"1d","total","time-weighted",0,1,0,"")</f>
        <v>1575.2821597066911</v>
      </c>
      <c r="NR16" s="12">
        <f>_xll.PIAdvCalcDat("\\CEDPI\SEMPRA_MSR1:EDCINV"&amp;NO$2&amp;""&amp;NR$3&amp;"DAYKWH.UNIT1@NET1",Overall!$A$16,Overall!$B$16,"1d","total","time-weighted",0,1,0,"")</f>
        <v>1800.2510724345345</v>
      </c>
      <c r="NS16" s="1"/>
      <c r="NT16" s="10">
        <f>_xll.PIAdvCalcDat("\\CEDPI\SEMPRA_MSR1:EDCINV"&amp;NT$2&amp;""&amp;NT$3&amp;"DAYKWH.UNIT1@NET1",Overall!$A$16,Overall!$B$16,"1d","total","time-weighted",0,1,0,"")</f>
        <v>1826.3288897144851</v>
      </c>
      <c r="NU16" s="11">
        <f>_xll.PIAdvCalcDat("\\CEDPI\SEMPRA_MSR1:EDCINV"&amp;NT$2&amp;""&amp;NU$3&amp;"DAYKWH.UNIT1@NET1",Overall!$A$16,Overall!$B$16,"1d","total","time-weighted",0,1,0,"")</f>
        <v>1812.485249755902</v>
      </c>
      <c r="NV16" s="11">
        <f>_xll.PIAdvCalcDat("\\CEDPI\SEMPRA_MSR1:EDCINV"&amp;NT$2&amp;""&amp;NV$3&amp;"DAYKWH.UNIT1@NET1",Overall!$A$16,Overall!$B$16,"1d","total","time-weighted",0,1,0,"")</f>
        <v>1824.9389454920956</v>
      </c>
      <c r="NW16" s="12">
        <f>_xll.PIAdvCalcDat("\\CEDPI\SEMPRA_MSR1:EDCINV"&amp;NT$2&amp;""&amp;NW$3&amp;"DAYKWH.UNIT1@NET1",Overall!$A$16,Overall!$B$16,"1d","total","time-weighted",0,1,0,"")</f>
        <v>1821.2300200169948</v>
      </c>
      <c r="NX16" s="1"/>
      <c r="NY16" s="10">
        <f>_xll.PIAdvCalcDat("\\CEDPI\SEMPRA_MSR1:EDCINV"&amp;NY$2&amp;""&amp;NY$3&amp;"DAYKWH.UNIT1@NET1",Overall!$A$16,Overall!$B$16,"1d","total","time-weighted",0,1,0,"")</f>
        <v>1815.7136548602277</v>
      </c>
      <c r="NZ16" s="11">
        <f>_xll.PIAdvCalcDat("\\CEDPI\SEMPRA_MSR1:EDCINV"&amp;NY$2&amp;""&amp;NZ$3&amp;"DAYKWH.UNIT1@NET1",Overall!$A$16,Overall!$B$16,"1d","total","time-weighted",0,1,0,"")</f>
        <v>1831.2895120373992</v>
      </c>
      <c r="OA16" s="11">
        <f>_xll.PIAdvCalcDat("\\CEDPI\SEMPRA_MSR1:EDCINV"&amp;NY$2&amp;""&amp;OA$3&amp;"DAYKWH.UNIT1@NET1",Overall!$A$16,Overall!$B$16,"1d","total","time-weighted",0,1,0,"")</f>
        <v>1805.5712927751679</v>
      </c>
      <c r="OB16" s="12">
        <f>_xll.PIAdvCalcDat("\\CEDPI\SEMPRA_MSR1:EDCINV"&amp;NY$2&amp;""&amp;OB$3&amp;"DAYKWH.UNIT1@NET1",Overall!$A$16,Overall!$B$16,"1d","total","time-weighted",0,1,0,"")</f>
        <v>1802.7628199817234</v>
      </c>
      <c r="OC16" s="1"/>
      <c r="OD16" s="10">
        <f>_xll.PIAdvCalcDat("\\CEDPI\SEMPRA_MSR1:EDCINV"&amp;OD$2&amp;""&amp;OD$3&amp;"DAYKWH.UNIT1@NET1",Overall!$A$16,Overall!$B$16,"1d","total","time-weighted",0,1,0,"")</f>
        <v>1829.0561299730807</v>
      </c>
      <c r="OE16" s="11">
        <f>_xll.PIAdvCalcDat("\\CEDPI\SEMPRA_MSR1:EDCINV"&amp;OD$2&amp;""&amp;OE$3&amp;"DAYKWH.UNIT1@NET1",Overall!$A$16,Overall!$B$16,"1d","total","time-weighted",0,1,0,"")</f>
        <v>1835.5733782994675</v>
      </c>
      <c r="OF16" s="11">
        <f>_xll.PIAdvCalcDat("\\CEDPI\SEMPRA_MSR1:EDCINV"&amp;OD$2&amp;""&amp;OF$3&amp;"DAYKWH.UNIT1@NET1",Overall!$A$16,Overall!$B$16,"1d","total","time-weighted",0,1,0,"")</f>
        <v>1822.0112479129821</v>
      </c>
      <c r="OG16" s="12">
        <f>_xll.PIAdvCalcDat("\\CEDPI\SEMPRA_MSR1:EDCINV"&amp;OD$2&amp;""&amp;OG$3&amp;"DAYKWH.UNIT1@NET1",Overall!$A$16,Overall!$B$16,"1d","total","time-weighted",0,1,0,"")</f>
        <v>1825.1896478191602</v>
      </c>
      <c r="OH16" s="1"/>
      <c r="OI16" s="10" t="str">
        <f>_xll.PIAdvCalcDat("\\CEDPI\SEMPRA_MSR1:EDCINV"&amp;OI$2&amp;""&amp;OI$3&amp;"DAYKWH.UNIT1@NET1",Overall!$A$16,Overall!$B$16,"1d","total","time-weighted",0,1,0,"")</f>
        <v>[-11059] No Good Data For Calculation</v>
      </c>
      <c r="OJ16" s="11">
        <f>_xll.PIAdvCalcDat("\\CEDPI\SEMPRA_MSR1:EDCINV"&amp;OI$2&amp;""&amp;OJ$3&amp;"DAYKWH.UNIT1@NET1",Overall!$A$16,Overall!$B$16,"1d","total","time-weighted",0,1,0,"")</f>
        <v>1830.3929595946859</v>
      </c>
      <c r="OK16" s="11">
        <f>_xll.PIAdvCalcDat("\\CEDPI\SEMPRA_MSR1:EDCINV"&amp;OI$2&amp;""&amp;OK$3&amp;"DAYKWH.UNIT1@NET1",Overall!$A$16,Overall!$B$16,"1d","total","time-weighted",0,1,0,"")</f>
        <v>1808.911567440266</v>
      </c>
      <c r="OL16" s="12">
        <f>_xll.PIAdvCalcDat("\\CEDPI\SEMPRA_MSR1:EDCINV"&amp;OI$2&amp;""&amp;OL$3&amp;"DAYKWH.UNIT1@NET1",Overall!$A$16,Overall!$B$16,"1d","total","time-weighted",0,1,0,"")</f>
        <v>1798.975303046584</v>
      </c>
      <c r="OM16" s="1"/>
      <c r="ON16" s="10">
        <f>_xll.PIAdvCalcDat("\\CEDPI\SEMPRA_MSR1:EDCINV"&amp;ON$2&amp;""&amp;ON$3&amp;"DAYKWH.UNIT1@NET1",Overall!$A$16,Overall!$B$16,"1d","total","time-weighted",0,1,0,"")</f>
        <v>1810.217988011171</v>
      </c>
      <c r="OO16" s="11">
        <f>_xll.PIAdvCalcDat("\\CEDPI\SEMPRA_MSR1:EDCINV"&amp;ON$2&amp;""&amp;OO$3&amp;"DAYKWH.UNIT1@NET1",Overall!$A$16,Overall!$B$16,"1d","total","time-weighted",0,1,0,"")</f>
        <v>1826.2821137160815</v>
      </c>
      <c r="OP16" s="11">
        <f>_xll.PIAdvCalcDat("\\CEDPI\SEMPRA_MSR1:EDCINV"&amp;ON$2&amp;""&amp;OP$3&amp;"DAYKWH.UNIT1@NET1",Overall!$A$16,Overall!$B$16,"1d","total","time-weighted",0,1,0,"")</f>
        <v>1826.1480140569565</v>
      </c>
      <c r="OQ16" s="12">
        <f>_xll.PIAdvCalcDat("\\CEDPI\SEMPRA_MSR1:EDCINV"&amp;ON$2&amp;""&amp;OQ$3&amp;"DAYKWH.UNIT1@NET1",Overall!$A$16,Overall!$B$16,"1d","total","time-weighted",0,1,0,"")</f>
        <v>1828.2504596550073</v>
      </c>
      <c r="OR16" s="1"/>
      <c r="OS16" s="10">
        <f>_xll.PIAdvCalcDat("\\CEDPI\SEMPRA_MSR1:EDCINV"&amp;OS$2&amp;""&amp;OS$3&amp;"DAYKWH.UNIT1@NET1",Overall!$A$16,Overall!$B$16,"1d","total","time-weighted",0,1,0,"")</f>
        <v>1888.6341746338367</v>
      </c>
      <c r="OT16" s="11">
        <f>_xll.PIAdvCalcDat("\\CEDPI\SEMPRA_MSR1:EDCINV"&amp;OS$2&amp;""&amp;OT$3&amp;"DAYKWH.UNIT1@NET1",Overall!$A$16,Overall!$B$16,"1d","total","time-weighted",0,1,0,"")</f>
        <v>1903.9859513526062</v>
      </c>
      <c r="OU16" s="11">
        <f>_xll.PIAdvCalcDat("\\CEDPI\SEMPRA_MSR1:EDCINV"&amp;OS$2&amp;""&amp;OU$3&amp;"DAYKWH.UNIT1@NET1",Overall!$A$16,Overall!$B$16,"1d","total","time-weighted",0,1,0,"")</f>
        <v>1883.1736347208553</v>
      </c>
      <c r="OV16" s="12">
        <f>_xll.PIAdvCalcDat("\\CEDPI\SEMPRA_MSR1:EDCINV"&amp;OS$2&amp;""&amp;OV$3&amp;"DAYKWH.UNIT1@NET1",Overall!$A$16,Overall!$B$16,"1d","total","time-weighted",0,1,0,"")</f>
        <v>1895.8554957883111</v>
      </c>
      <c r="OW16" s="1"/>
      <c r="OX16" s="10">
        <f>_xll.PIAdvCalcDat("\\CEDPI\SEMPRA_MSR1:EDCINV"&amp;OX$2&amp;""&amp;OX$3&amp;"DAYKWH.UNIT1@NET1",Overall!$A$16,Overall!$B$16,"1d","total","time-weighted",0,1,0,"")</f>
        <v>1802.8830531744859</v>
      </c>
      <c r="OY16" s="11">
        <f>_xll.PIAdvCalcDat("\\CEDPI\SEMPRA_MSR1:EDCINV"&amp;OX$2&amp;""&amp;OY$3&amp;"DAYKWH.UNIT1@NET1",Overall!$A$16,Overall!$B$16,"1d","total","time-weighted",0,1,0,"")</f>
        <v>1900.572384042023</v>
      </c>
      <c r="OZ16" s="11">
        <f>_xll.PIAdvCalcDat("\\CEDPI\SEMPRA_MSR1:EDCINV"&amp;OX$2&amp;""&amp;OZ$3&amp;"DAYKWH.UNIT1@NET1",Overall!$A$16,Overall!$B$16,"1d","total","time-weighted",0,1,0,"")</f>
        <v>1945.9490199651505</v>
      </c>
      <c r="PA16" s="12">
        <f>_xll.PIAdvCalcDat("\\CEDPI\SEMPRA_MSR1:EDCINV"&amp;OX$2&amp;""&amp;PA$3&amp;"DAYKWH.UNIT1@NET1",Overall!$A$16,Overall!$B$16,"1d","total","time-weighted",0,1,0,"")</f>
        <v>1946.7937003709189</v>
      </c>
      <c r="PB16" s="1"/>
      <c r="PC16" s="10">
        <f>_xll.PIAdvCalcDat("\\CEDPI\SEMPRA_MSR1:EDCINV"&amp;PC$2&amp;""&amp;PC$3&amp;"DAYKWH.UNIT1@NET1",Overall!$A$16,Overall!$B$16,"1d","total","time-weighted",0,1,0,"")</f>
        <v>1904.0329009682298</v>
      </c>
      <c r="PD16" s="11">
        <f>_xll.PIAdvCalcDat("\\CEDPI\SEMPRA_MSR1:EDCINV"&amp;PC$2&amp;""&amp;PD$3&amp;"DAYKWH.UNIT1@NET1",Overall!$A$16,Overall!$B$16,"1d","total","time-weighted",0,1,0,"")</f>
        <v>1892.9763166194016</v>
      </c>
      <c r="PE16" s="11">
        <f>_xll.PIAdvCalcDat("\\CEDPI\SEMPRA_MSR1:EDCINV"&amp;PC$2&amp;""&amp;PE$3&amp;"DAYKWH.UNIT1@NET1",Overall!$A$16,Overall!$B$16,"1d","total","time-weighted",0,1,0,"")</f>
        <v>1891.0733692618298</v>
      </c>
      <c r="PF16" s="12">
        <f>_xll.PIAdvCalcDat("\\CEDPI\SEMPRA_MSR1:EDCINV"&amp;PC$2&amp;""&amp;PF$3&amp;"DAYKWH.UNIT1@NET1",Overall!$A$16,Overall!$B$16,"1d","total","time-weighted",0,1,0,"")</f>
        <v>1861.5139563346245</v>
      </c>
      <c r="PG16" s="1"/>
      <c r="PH16" s="10">
        <f>_xll.PIAdvCalcDat("\\CEDPI\SEMPRA_MSR1:EDCINV"&amp;PH$2&amp;""&amp;PH$3&amp;"DAYKWH.UNIT1@NET1",Overall!$A$16,Overall!$B$16,"1d","total","time-weighted",0,1,0,"")</f>
        <v>1948.6756680563399</v>
      </c>
      <c r="PI16" s="11">
        <f>_xll.PIAdvCalcDat("\\CEDPI\SEMPRA_MSR1:EDCINV"&amp;PH$2&amp;""&amp;PI$3&amp;"DAYKWH.UNIT1@NET1",Overall!$A$16,Overall!$B$16,"1d","total","time-weighted",0,1,0,"")</f>
        <v>1842.7976219937425</v>
      </c>
      <c r="PJ16" s="11">
        <f>_xll.PIAdvCalcDat("\\CEDPI\SEMPRA_MSR1:EDCINV"&amp;PH$2&amp;""&amp;PJ$3&amp;"DAYKWH.UNIT1@NET1",Overall!$A$16,Overall!$B$16,"1d","total","time-weighted",0,1,0,"")</f>
        <v>1936.8094641965827</v>
      </c>
      <c r="PK16" s="12">
        <f>_xll.PIAdvCalcDat("\\CEDPI\SEMPRA_MSR1:EDCINV"&amp;PH$2&amp;""&amp;PK$3&amp;"DAYKWH.UNIT1@NET1",Overall!$A$16,Overall!$B$16,"1d","total","time-weighted",0,1,0,"")</f>
        <v>2026.1969659845552</v>
      </c>
    </row>
    <row r="17" spans="1:427" ht="24.75" customHeight="1" x14ac:dyDescent="0.25">
      <c r="A17" s="8">
        <v>42596</v>
      </c>
      <c r="B17" s="8">
        <v>42597</v>
      </c>
      <c r="C17" s="16">
        <v>7.934746195793152</v>
      </c>
      <c r="D17" s="7">
        <f>_xll.PIAdvCalcDat("\\CEDPI\SEMPRA_MSR1:EDCINV"&amp;$D$2&amp;""&amp;D$3&amp;"DAYKWH.UNIT1@NET1",Overall!$A$17,Overall!$B$17,"1d","total","time-weighted",0,1,0,"")</f>
        <v>1905.3881918218817</v>
      </c>
      <c r="E17" s="9">
        <f>_xll.PIAdvCalcDat("\\CEDPI\SEMPRA_MSR1:EDCINV"&amp;$D$2&amp;""&amp;E$3&amp;"DAYKWH.UNIT1@NET1",Overall!$A$17,Overall!$B$17,"1d","total","time-weighted",0,1,0,"")</f>
        <v>1873.5743227619112</v>
      </c>
      <c r="F17" s="9">
        <f>_xll.PIAdvCalcDat("\\CEDPI\SEMPRA_MSR1:EDCINV"&amp;$D$2&amp;""&amp;F$3&amp;"DAYKWH.UNIT1@NET1",Overall!$A$17,Overall!$B$17,"1d","total","time-weighted",0,1,0,"")</f>
        <v>1881.9468959011472</v>
      </c>
      <c r="G17" s="9">
        <f>_xll.PIAdvCalcDat("\\CEDPI\SEMPRA_MSR1:EDCINV"&amp;$D$2&amp;""&amp;G$3&amp;"DAYKWH.UNIT1@NET1",Overall!$A$17,Overall!$B$17,"1d","total","time-weighted",0,1,0,"")</f>
        <v>1951.3523539849832</v>
      </c>
      <c r="H17" s="7"/>
      <c r="I17" s="10">
        <f>_xll.PIAdvCalcDat("\\CEDPI\SEMPRA_MSR1:EDCINV"&amp;I$2&amp;""&amp;I$3&amp;"DAYKWH.UNIT1@NET1",Overall!$A$17,Overall!$B$17,"1d","total","time-weighted",0,1,0,"")</f>
        <v>1907.2343142156792</v>
      </c>
      <c r="J17" s="11">
        <f>_xll.PIAdvCalcDat("\\CEDPI\SEMPRA_MSR1:EDCINV"&amp;I$2&amp;""&amp;J$3&amp;"DAYKWH.UNIT1@NET1",Overall!$A$17,Overall!$B$17,"1d","total","time-weighted",0,1,0,"")</f>
        <v>1845.3292981045804</v>
      </c>
      <c r="K17" s="11">
        <f>_xll.PIAdvCalcDat("\\CEDPI\SEMPRA_MSR1:EDCINV"&amp;I$2&amp;""&amp;K$3&amp;"DAYKWH.UNIT1@NET1",Overall!$A$17,Overall!$B$17,"1d","total","time-weighted",0,1,0,"")</f>
        <v>1847.1726747618427</v>
      </c>
      <c r="L17" s="12">
        <f>_xll.PIAdvCalcDat("\\CEDPI\SEMPRA_MSR1:EDCINV"&amp;I$2&amp;""&amp;L$3&amp;"DAYKWH.UNIT1@NET1",Overall!$A$17,Overall!$B$17,"1d","total","time-weighted",0,1,0,"")</f>
        <v>1906.1112905327259</v>
      </c>
      <c r="M17" s="1"/>
      <c r="N17" s="10">
        <f>_xll.PIAdvCalcDat("\\CEDPI\SEMPRA_MSR1:EDCINV"&amp;N$2&amp;""&amp;N$3&amp;"DAYKWH.UNIT1@NET1",Overall!$A$17,Overall!$B$17,"1d","total","time-weighted",0,1,0,"")</f>
        <v>1945.7070142961129</v>
      </c>
      <c r="O17" s="11">
        <f>_xll.PIAdvCalcDat("\\CEDPI\SEMPRA_MSR1:EDCINV"&amp;N$2&amp;""&amp;O$3&amp;"DAYKWH.UNIT1@NET1",Overall!$A$17,Overall!$B$17,"1d","total","time-weighted",0,1,0,"")</f>
        <v>1838.1071551195171</v>
      </c>
      <c r="P17" s="11">
        <f>_xll.PIAdvCalcDat("\\CEDPI\SEMPRA_MSR1:EDCINV"&amp;N$2&amp;""&amp;P$3&amp;"DAYKWH.UNIT1@NET1",Overall!$A$17,Overall!$B$17,"1d","total","time-weighted",0,1,0,"")</f>
        <v>1834.7710098913028</v>
      </c>
      <c r="Q17" s="12">
        <f>_xll.PIAdvCalcDat("\\CEDPI\SEMPRA_MSR1:EDCINV"&amp;N$2&amp;""&amp;Q$3&amp;"DAYKWH.UNIT1@NET1",Overall!$A$17,Overall!$B$17,"1d","total","time-weighted",0,1,0,"")</f>
        <v>1892.5882765993031</v>
      </c>
      <c r="R17" s="1"/>
      <c r="S17" s="10">
        <f>_xll.PIAdvCalcDat("\\CEDPI\SEMPRA_MSR1:EDCINV"&amp;S$2&amp;""&amp;S$3&amp;"DAYKWH.UNIT1@NET1",Overall!$A$17,Overall!$B$17,"1d","total","time-weighted",0,1,0,"")</f>
        <v>1893.3416003844204</v>
      </c>
      <c r="T17" s="11">
        <f>_xll.PIAdvCalcDat("\\CEDPI\SEMPRA_MSR1:EDCINV"&amp;S$2&amp;""&amp;T$3&amp;"DAYKWH.UNIT1@NET1",Overall!$A$17,Overall!$B$17,"1d","total","time-weighted",0,1,0,"")</f>
        <v>1830.7059873351793</v>
      </c>
      <c r="U17" s="11">
        <f>_xll.PIAdvCalcDat("\\CEDPI\SEMPRA_MSR1:EDCINV"&amp;S$2&amp;""&amp;U$3&amp;"DAYKWH.UNIT1@NET1",Overall!$A$17,Overall!$B$17,"1d","total","time-weighted",0,1,0,"")</f>
        <v>1825.3743818043092</v>
      </c>
      <c r="V17" s="12" t="str">
        <f>_xll.PIAdvCalcDat("\\CEDPI\SEMPRA_MSR1:EDCINV"&amp;S$2&amp;""&amp;V$3&amp;"DAYKWH.UNIT1@NET1",Overall!$A$17,Overall!$B$17,"1d","total","time-weighted",0,1,0,"")</f>
        <v>[-11059] No Good Data For Calculation</v>
      </c>
      <c r="W17" s="1"/>
      <c r="X17" s="10">
        <f>_xll.PIAdvCalcDat("\\CEDPI\SEMPRA_MSR1:EDCINV"&amp;X$2&amp;""&amp;X$3&amp;"DAYKWH.UNIT1@NET1",Overall!$A$17,Overall!$B$17,"1d","total","time-weighted",0,1,0,"")</f>
        <v>1902.4323489880658</v>
      </c>
      <c r="Y17" s="11">
        <f>_xll.PIAdvCalcDat("\\CEDPI\SEMPRA_MSR1:EDCINV"&amp;X$2&amp;""&amp;Y$3&amp;"DAYKWH.UNIT1@NET1",Overall!$A$17,Overall!$B$17,"1d","total","time-weighted",0,1,0,"")</f>
        <v>1839.5471505569888</v>
      </c>
      <c r="Z17" s="11">
        <f>_xll.PIAdvCalcDat("\\CEDPI\SEMPRA_MSR1:EDCINV"&amp;X$2&amp;""&amp;Z$3&amp;"DAYKWH.UNIT1@NET1",Overall!$A$17,Overall!$B$17,"1d","total","time-weighted",0,1,0,"")</f>
        <v>1856.4969144740783</v>
      </c>
      <c r="AA17" s="12">
        <f>_xll.PIAdvCalcDat("\\CEDPI\SEMPRA_MSR1:EDCINV"&amp;X$2&amp;""&amp;AA$3&amp;"DAYKWH.UNIT1@NET1",Overall!$A$17,Overall!$B$17,"1d","total","time-weighted",0,1,0,"")</f>
        <v>1889.1101418338274</v>
      </c>
      <c r="AB17" s="1"/>
      <c r="AC17" s="10">
        <f>_xll.PIAdvCalcDat("\\CEDPI\SEMPRA_MSR1:EDCINV"&amp;AC$2&amp;""&amp;AC$3&amp;"DAYKWH.UNIT1@NET1",Overall!$A$17,Overall!$B$17,"1d","total","time-weighted",0,1,0,"")</f>
        <v>1905.173319662018</v>
      </c>
      <c r="AD17" s="11">
        <f>_xll.PIAdvCalcDat("\\CEDPI\SEMPRA_MSR1:EDCINV"&amp;AC$2&amp;""&amp;AD$3&amp;"DAYKWH.UNIT1@NET1",Overall!$A$17,Overall!$B$17,"1d","total","time-weighted",0,1,0,"")</f>
        <v>1832.2244550246166</v>
      </c>
      <c r="AE17" s="11">
        <f>_xll.PIAdvCalcDat("\\CEDPI\SEMPRA_MSR1:EDCINV"&amp;AC$2&amp;""&amp;AE$3&amp;"DAYKWH.UNIT1@NET1",Overall!$A$17,Overall!$B$17,"1d","total","time-weighted",0,1,0,"")</f>
        <v>1827.4727523529232</v>
      </c>
      <c r="AF17" s="12">
        <f>_xll.PIAdvCalcDat("\\CEDPI\SEMPRA_MSR1:EDCINV"&amp;AC$2&amp;""&amp;AF$3&amp;"DAYKWH.UNIT1@NET1",Overall!$A$17,Overall!$B$17,"1d","total","time-weighted",0,1,0,"")</f>
        <v>1884.8538171795617</v>
      </c>
      <c r="AG17" s="1"/>
      <c r="AH17" s="10">
        <f>_xll.PIAdvCalcDat("\\CEDPI\SEMPRA_MSR1:EDCINV"&amp;AH$2&amp;""&amp;AH$3&amp;"DAYKWH.UNIT1@NET1",Overall!$A$17,Overall!$B$17,"1d","total","time-weighted",0,1,0,"")</f>
        <v>1894.49388229037</v>
      </c>
      <c r="AI17" s="11">
        <f>_xll.PIAdvCalcDat("\\CEDPI\SEMPRA_MSR1:EDCINV"&amp;AH$2&amp;""&amp;AI$3&amp;"DAYKWH.UNIT1@NET1",Overall!$A$17,Overall!$B$17,"1d","total","time-weighted",0,1,0,"")</f>
        <v>1841.2555430854961</v>
      </c>
      <c r="AJ17" s="11">
        <f>_xll.PIAdvCalcDat("\\CEDPI\SEMPRA_MSR1:EDCINV"&amp;AH$2&amp;""&amp;AJ$3&amp;"DAYKWH.UNIT1@NET1",Overall!$A$17,Overall!$B$17,"1d","total","time-weighted",0,1,0,"")</f>
        <v>1840.9749628142213</v>
      </c>
      <c r="AK17" s="12">
        <f>_xll.PIAdvCalcDat("\\CEDPI\SEMPRA_MSR1:EDCINV"&amp;AH$2&amp;""&amp;AK$3&amp;"DAYKWH.UNIT1@NET1",Overall!$A$17,Overall!$B$17,"1d","total","time-weighted",0,1,0,"")</f>
        <v>1914.3143360925617</v>
      </c>
      <c r="AL17" s="1"/>
      <c r="AM17" s="10">
        <f>_xll.PIAdvCalcDat("\\CEDPI\SEMPRA_MSR1:EDCINV"&amp;AM$2&amp;""&amp;AM$3&amp;"DAYKWH.UNIT1@NET1",Overall!$A$17,Overall!$B$17,"1d","total","time-weighted",0,1,0,"")</f>
        <v>1894.8921617905385</v>
      </c>
      <c r="AN17" s="11">
        <f>_xll.PIAdvCalcDat("\\CEDPI\SEMPRA_MSR1:EDCINV"&amp;AM$2&amp;""&amp;AN$3&amp;"DAYKWH.UNIT1@NET1",Overall!$A$17,Overall!$B$17,"1d","total","time-weighted",0,1,0,"")</f>
        <v>1838.473610866411</v>
      </c>
      <c r="AO17" s="11">
        <f>_xll.PIAdvCalcDat("\\CEDPI\SEMPRA_MSR1:EDCINV"&amp;AM$2&amp;""&amp;AO$3&amp;"DAYKWH.UNIT1@NET1",Overall!$A$17,Overall!$B$17,"1d","total","time-weighted",0,1,0,"")</f>
        <v>1831.4888394788552</v>
      </c>
      <c r="AP17" s="12">
        <f>_xll.PIAdvCalcDat("\\CEDPI\SEMPRA_MSR1:EDCINV"&amp;AM$2&amp;""&amp;AP$3&amp;"DAYKWH.UNIT1@NET1",Overall!$A$17,Overall!$B$17,"1d","total","time-weighted",0,1,0,"")</f>
        <v>1867.6926183394471</v>
      </c>
      <c r="AQ17" s="1"/>
      <c r="AR17" s="10">
        <f>_xll.PIAdvCalcDat("\\CEDPI\SEMPRA_MSR1:EDCINV"&amp;AR$2&amp;""&amp;AR$3&amp;"DAYKWH.UNIT1@NET1",Overall!$A$17,Overall!$B$17,"1d","total","time-weighted",0,1,0,"")</f>
        <v>1901.6898989285985</v>
      </c>
      <c r="AS17" s="11">
        <f>_xll.PIAdvCalcDat("\\CEDPI\SEMPRA_MSR1:EDCINV"&amp;AR$2&amp;""&amp;AS$3&amp;"DAYKWH.UNIT1@NET1",Overall!$A$17,Overall!$B$17,"1d","total","time-weighted",0,1,0,"")</f>
        <v>1826.8811319797101</v>
      </c>
      <c r="AT17" s="11">
        <f>_xll.PIAdvCalcDat("\\CEDPI\SEMPRA_MSR1:EDCINV"&amp;AR$2&amp;""&amp;AT$3&amp;"DAYKWH.UNIT1@NET1",Overall!$A$17,Overall!$B$17,"1d","total","time-weighted",0,1,0,"")</f>
        <v>1838.5871316313674</v>
      </c>
      <c r="AU17" s="12">
        <f>_xll.PIAdvCalcDat("\\CEDPI\SEMPRA_MSR1:EDCINV"&amp;AR$2&amp;""&amp;AU$3&amp;"DAYKWH.UNIT1@NET1",Overall!$A$17,Overall!$B$17,"1d","total","time-weighted",0,1,0,"")</f>
        <v>1900.8165114586441</v>
      </c>
      <c r="AV17" s="1"/>
      <c r="AW17" s="10">
        <f>_xll.PIAdvCalcDat("\\CEDPI\SEMPRA_MSR1:EDCINV"&amp;AW$2&amp;""&amp;AW$3&amp;"DAYKWH.UNIT1@NET1",Overall!$A$17,Overall!$B$17,"1d","total","time-weighted",0,1,0,"")</f>
        <v>1921.0051320850907</v>
      </c>
      <c r="AX17" s="11">
        <f>_xll.PIAdvCalcDat("\\CEDPI\SEMPRA_MSR1:EDCINV"&amp;AW$2&amp;""&amp;AX$3&amp;"DAYKWH.UNIT1@NET1",Overall!$A$17,Overall!$B$17,"1d","total","time-weighted",0,1,0,"")</f>
        <v>1848.8201477165198</v>
      </c>
      <c r="AY17" s="11">
        <f>_xll.PIAdvCalcDat("\\CEDPI\SEMPRA_MSR1:EDCINV"&amp;AW$2&amp;""&amp;AY$3&amp;"DAYKWH.UNIT1@NET1",Overall!$A$17,Overall!$B$17,"1d","total","time-weighted",0,1,0,"")</f>
        <v>1845.7721214099743</v>
      </c>
      <c r="AZ17" s="12">
        <f>_xll.PIAdvCalcDat("\\CEDPI\SEMPRA_MSR1:EDCINV"&amp;AW$2&amp;""&amp;AZ$3&amp;"DAYKWH.UNIT1@NET1",Overall!$A$17,Overall!$B$17,"1d","total","time-weighted",0,1,0,"")</f>
        <v>1915.7566589889975</v>
      </c>
      <c r="BA17" s="1"/>
      <c r="BB17" s="10">
        <f>_xll.PIAdvCalcDat("\\CEDPI\SEMPRA_MSR1:EDCINV"&amp;BB$2&amp;""&amp;BB$3&amp;"DAYKWH.UNIT1@NET1",Overall!$A$17,Overall!$B$17,"1d","total","time-weighted",0,1,0,"")</f>
        <v>1897.1946511105227</v>
      </c>
      <c r="BC17" s="11">
        <f>_xll.PIAdvCalcDat("\\CEDPI\SEMPRA_MSR1:EDCINV"&amp;BB$2&amp;""&amp;BC$3&amp;"DAYKWH.UNIT1@NET1",Overall!$A$17,Overall!$B$17,"1d","total","time-weighted",0,1,0,"")</f>
        <v>1847.210321233563</v>
      </c>
      <c r="BD17" s="11">
        <f>_xll.PIAdvCalcDat("\\CEDPI\SEMPRA_MSR1:EDCINV"&amp;BB$2&amp;""&amp;BD$3&amp;"DAYKWH.UNIT1@NET1",Overall!$A$17,Overall!$B$17,"1d","total","time-weighted",0,1,0,"")</f>
        <v>1833.0530457942446</v>
      </c>
      <c r="BE17" s="12">
        <f>_xll.PIAdvCalcDat("\\CEDPI\SEMPRA_MSR1:EDCINV"&amp;BB$2&amp;""&amp;BE$3&amp;"DAYKWH.UNIT1@NET1",Overall!$A$17,Overall!$B$17,"1d","total","time-weighted",0,1,0,"")</f>
        <v>1914.8237233803052</v>
      </c>
      <c r="BF17" s="1"/>
      <c r="BG17" s="10" t="str">
        <f>_xll.PIAdvCalcDat("\\CEDPI\SEMPRA_MSR1:EDCINV"&amp;BG$2&amp;""&amp;BG$3&amp;"DAYKWH.UNIT1@NET1",Overall!$A$17,Overall!$B$17,"1d","total","time-weighted",0,1,0,"")</f>
        <v>[-11059] No Good Data For Calculation</v>
      </c>
      <c r="BH17" s="11">
        <f>_xll.PIAdvCalcDat("\\CEDPI\SEMPRA_MSR1:EDCINV"&amp;BG$2&amp;""&amp;BH$3&amp;"DAYKWH.UNIT1@NET1",Overall!$A$17,Overall!$B$17,"1d","total","time-weighted",0,1,0,"")</f>
        <v>1852.3224326396544</v>
      </c>
      <c r="BI17" s="11">
        <f>_xll.PIAdvCalcDat("\\CEDPI\SEMPRA_MSR1:EDCINV"&amp;BG$2&amp;""&amp;BI$3&amp;"DAYKWH.UNIT1@NET1",Overall!$A$17,Overall!$B$17,"1d","total","time-weighted",0,1,0,"")</f>
        <v>1816.9000172398185</v>
      </c>
      <c r="BJ17" s="12">
        <f>_xll.PIAdvCalcDat("\\CEDPI\SEMPRA_MSR1:EDCINV"&amp;BG$2&amp;""&amp;BJ$3&amp;"DAYKWH.UNIT1@NET1",Overall!$A$17,Overall!$B$17,"1d","total","time-weighted",0,1,0,"")</f>
        <v>1869.5921370970302</v>
      </c>
      <c r="BK17" s="1"/>
      <c r="BL17" s="10">
        <f>_xll.PIAdvCalcDat("\\CEDPI\SEMPRA_MSR1:EDCINV"&amp;BL$2&amp;""&amp;BL$3&amp;"DAYKWH.UNIT1@NET1",Overall!$A$17,Overall!$B$17,"1d","total","time-weighted",0,1,0,"")</f>
        <v>1901.4952447085066</v>
      </c>
      <c r="BM17" s="11">
        <f>_xll.PIAdvCalcDat("\\CEDPI\SEMPRA_MSR1:EDCINV"&amp;BL$2&amp;""&amp;BM$3&amp;"DAYKWH.UNIT1@NET1",Overall!$A$17,Overall!$B$17,"1d","total","time-weighted",0,1,0,"")</f>
        <v>1836.2921621229953</v>
      </c>
      <c r="BN17" s="11">
        <f>_xll.PIAdvCalcDat("\\CEDPI\SEMPRA_MSR1:EDCINV"&amp;BL$2&amp;""&amp;BN$3&amp;"DAYKWH.UNIT1@NET1",Overall!$A$17,Overall!$B$17,"1d","total","time-weighted",0,1,0,"")</f>
        <v>1840.792977464715</v>
      </c>
      <c r="BO17" s="12">
        <f>_xll.PIAdvCalcDat("\\CEDPI\SEMPRA_MSR1:EDCINV"&amp;BL$2&amp;""&amp;BO$3&amp;"DAYKWH.UNIT1@NET1",Overall!$A$17,Overall!$B$17,"1d","total","time-weighted",0,1,0,"")</f>
        <v>1906.9446193831773</v>
      </c>
      <c r="BP17" s="1"/>
      <c r="BQ17" s="10">
        <f>_xll.PIAdvCalcDat("\\CEDPI\SEMPRA_MSR1:EDCINV"&amp;BQ$2&amp;""&amp;BQ$3&amp;"DAYKWH.UNIT1@NET1",Overall!$A$17,Overall!$B$17,"1d","total","time-weighted",0,1,0,"")</f>
        <v>1904.3672297035396</v>
      </c>
      <c r="BR17" s="11">
        <f>_xll.PIAdvCalcDat("\\CEDPI\SEMPRA_MSR1:EDCINV"&amp;BQ$2&amp;""&amp;BR$3&amp;"DAYKWH.UNIT1@NET1",Overall!$A$17,Overall!$B$17,"1d","total","time-weighted",0,1,0,"")</f>
        <v>1870.380704033498</v>
      </c>
      <c r="BS17" s="11">
        <f>_xll.PIAdvCalcDat("\\CEDPI\SEMPRA_MSR1:EDCINV"&amp;BQ$2&amp;""&amp;BS$3&amp;"DAYKWH.UNIT1@NET1",Overall!$A$17,Overall!$B$17,"1d","total","time-weighted",0,1,0,"")</f>
        <v>1816.7464170998701</v>
      </c>
      <c r="BT17" s="12">
        <f>_xll.PIAdvCalcDat("\\CEDPI\SEMPRA_MSR1:EDCINV"&amp;BQ$2&amp;""&amp;BT$3&amp;"DAYKWH.UNIT1@NET1",Overall!$A$17,Overall!$B$17,"1d","total","time-weighted",0,1,0,"")</f>
        <v>1885.1045613236456</v>
      </c>
      <c r="BU17" s="1"/>
      <c r="BV17" s="10">
        <f>_xll.PIAdvCalcDat("\\CEDPI\SEMPRA_MSR1:EDCINV"&amp;BV$2&amp;""&amp;BV$3&amp;"DAYKWH.UNIT1@NET1",Overall!$A$17,Overall!$B$17,"1d","total","time-weighted",0,1,0,"")</f>
        <v>1911.4705519676677</v>
      </c>
      <c r="BW17" s="11">
        <f>_xll.PIAdvCalcDat("\\CEDPI\SEMPRA_MSR1:EDCINV"&amp;BV$2&amp;""&amp;BW$3&amp;"DAYKWH.UNIT1@NET1",Overall!$A$17,Overall!$B$17,"1d","total","time-weighted",0,1,0,"")</f>
        <v>1835.4395704138783</v>
      </c>
      <c r="BX17" s="11">
        <f>_xll.PIAdvCalcDat("\\CEDPI\SEMPRA_MSR1:EDCINV"&amp;BV$2&amp;""&amp;BX$3&amp;"DAYKWH.UNIT1@NET1",Overall!$A$17,Overall!$B$17,"1d","total","time-weighted",0,1,0,"")</f>
        <v>1834.6429595138511</v>
      </c>
      <c r="BY17" s="12">
        <f>_xll.PIAdvCalcDat("\\CEDPI\SEMPRA_MSR1:EDCINV"&amp;BV$2&amp;""&amp;BY$3&amp;"DAYKWH.UNIT1@NET1",Overall!$A$17,Overall!$B$17,"1d","total","time-weighted",0,1,0,"")</f>
        <v>1902.9604199849246</v>
      </c>
      <c r="BZ17" s="1"/>
      <c r="CA17" s="10">
        <f>_xll.PIAdvCalcDat("\\CEDPI\SEMPRA_MSR1:EDCINV"&amp;CA$2&amp;""&amp;CA$3&amp;"DAYKWH.UNIT1@NET1",Overall!$A$17,Overall!$B$17,"1d","total","time-weighted",0,1,0,"")</f>
        <v>1908.0683997624478</v>
      </c>
      <c r="CB17" s="11">
        <f>_xll.PIAdvCalcDat("\\CEDPI\SEMPRA_MSR1:EDCINV"&amp;CA$2&amp;""&amp;CB$3&amp;"DAYKWH.UNIT1@NET1",Overall!$A$17,Overall!$B$17,"1d","total","time-weighted",0,1,0,"")</f>
        <v>1859.4913816273902</v>
      </c>
      <c r="CC17" s="11">
        <f>_xll.PIAdvCalcDat("\\CEDPI\SEMPRA_MSR1:EDCINV"&amp;CA$2&amp;""&amp;CC$3&amp;"DAYKWH.UNIT1@NET1",Overall!$A$17,Overall!$B$17,"1d","total","time-weighted",0,1,0,"")</f>
        <v>1767.4709988353457</v>
      </c>
      <c r="CD17" s="12">
        <f>_xll.PIAdvCalcDat("\\CEDPI\SEMPRA_MSR1:EDCINV"&amp;CA$2&amp;""&amp;CD$3&amp;"DAYKWH.UNIT1@NET1",Overall!$A$17,Overall!$B$17,"1d","total","time-weighted",0,1,0,"")</f>
        <v>1888.9961141205363</v>
      </c>
      <c r="CE17" s="1"/>
      <c r="CF17" s="10">
        <f>_xll.PIAdvCalcDat("\\CEDPI\SEMPRA_MSR1:EDCINV"&amp;CF$2&amp;""&amp;CF$3&amp;"DAYKWH.UNIT1@NET1",Overall!$A$17,Overall!$B$17,"1d","total","time-weighted",0,1,0,"")</f>
        <v>2000.4500382161257</v>
      </c>
      <c r="CG17" s="11">
        <f>_xll.PIAdvCalcDat("\\CEDPI\SEMPRA_MSR1:EDCINV"&amp;CF$2&amp;""&amp;CG$3&amp;"DAYKWH.UNIT1@NET1",Overall!$A$17,Overall!$B$17,"1d","total","time-weighted",0,1,0,"")</f>
        <v>1934.5969876039501</v>
      </c>
      <c r="CH17" s="11">
        <f>_xll.PIAdvCalcDat("\\CEDPI\SEMPRA_MSR1:EDCINV"&amp;CF$2&amp;""&amp;CH$3&amp;"DAYKWH.UNIT1@NET1",Overall!$A$17,Overall!$B$17,"1d","total","time-weighted",0,1,0,"")</f>
        <v>1886.3033430534849</v>
      </c>
      <c r="CI17" s="12">
        <f>_xll.PIAdvCalcDat("\\CEDPI\SEMPRA_MSR1:EDCINV"&amp;CF$2&amp;""&amp;CI$3&amp;"DAYKWH.UNIT1@NET1",Overall!$A$17,Overall!$B$17,"1d","total","time-weighted",0,1,0,"")</f>
        <v>1912.9453886420795</v>
      </c>
      <c r="CJ17" s="1"/>
      <c r="CK17" s="10">
        <f>_xll.PIAdvCalcDat("\\CEDPI\SEMPRA_MSR1:EDCINV"&amp;CK$2&amp;""&amp;CK$3&amp;"DAYKWH.UNIT1@NET1",Overall!$A$17,Overall!$B$17,"1d","total","time-weighted",0,1,0,"")</f>
        <v>2036.6671780699837</v>
      </c>
      <c r="CL17" s="11">
        <f>_xll.PIAdvCalcDat("\\CEDPI\SEMPRA_MSR1:EDCINV"&amp;CK$2&amp;""&amp;CL$3&amp;"DAYKWH.UNIT1@NET1",Overall!$A$17,Overall!$B$17,"1d","total","time-weighted",0,1,0,"")</f>
        <v>1928.0479051433776</v>
      </c>
      <c r="CM17" s="11">
        <f>_xll.PIAdvCalcDat("\\CEDPI\SEMPRA_MSR1:EDCINV"&amp;CK$2&amp;""&amp;CM$3&amp;"DAYKWH.UNIT1@NET1",Overall!$A$17,Overall!$B$17,"1d","total","time-weighted",0,1,0,"")</f>
        <v>1876.2664665158165</v>
      </c>
      <c r="CN17" s="12">
        <f>_xll.PIAdvCalcDat("\\CEDPI\SEMPRA_MSR1:EDCINV"&amp;CK$2&amp;""&amp;CN$3&amp;"DAYKWH.UNIT1@NET1",Overall!$A$17,Overall!$B$17,"1d","total","time-weighted",0,1,0,"")</f>
        <v>2016.8242184385479</v>
      </c>
      <c r="CO17" s="1"/>
      <c r="CP17" s="10">
        <f>_xll.PIAdvCalcDat("\\CEDPI\SEMPRA_MSR1:EDCINV"&amp;CP$2&amp;""&amp;CP$3&amp;"DAYKWH.UNIT1@NET1",Overall!$A$17,Overall!$B$17,"1d","total","time-weighted",0,1,0,"")</f>
        <v>2034.4975249601998</v>
      </c>
      <c r="CQ17" s="11">
        <f>_xll.PIAdvCalcDat("\\CEDPI\SEMPRA_MSR1:EDCINV"&amp;CP$2&amp;""&amp;CQ$3&amp;"DAYKWH.UNIT1@NET1",Overall!$A$17,Overall!$B$17,"1d","total","time-weighted",0,1,0,"")</f>
        <v>1943.9399664557311</v>
      </c>
      <c r="CR17" s="11">
        <f>_xll.PIAdvCalcDat("\\CEDPI\SEMPRA_MSR1:EDCINV"&amp;CP$2&amp;""&amp;CR$3&amp;"DAYKWH.UNIT1@NET1",Overall!$A$17,Overall!$B$17,"1d","total","time-weighted",0,1,0,"")</f>
        <v>1883.0118802912555</v>
      </c>
      <c r="CS17" s="12">
        <f>_xll.PIAdvCalcDat("\\CEDPI\SEMPRA_MSR1:EDCINV"&amp;CP$2&amp;""&amp;CS$3&amp;"DAYKWH.UNIT1@NET1",Overall!$A$17,Overall!$B$17,"1d","total","time-weighted",0,1,0,"")</f>
        <v>2010.34053755178</v>
      </c>
      <c r="CT17" s="1"/>
      <c r="CU17" s="10">
        <f>_xll.PIAdvCalcDat("\\CEDPI\SEMPRA_MSR1:EDCINV"&amp;CU$2&amp;""&amp;CU$3&amp;"DAYKWH.UNIT1@NET1",Overall!$A$17,Overall!$B$17,"1d","total","time-weighted",0,1,0,"")</f>
        <v>1977.5093903022564</v>
      </c>
      <c r="CV17" s="11">
        <f>_xll.PIAdvCalcDat("\\CEDPI\SEMPRA_MSR1:EDCINV"&amp;CU$2&amp;""&amp;CV$3&amp;"DAYKWH.UNIT1@NET1",Overall!$A$17,Overall!$B$17,"1d","total","time-weighted",0,1,0,"")</f>
        <v>1867.8307137953179</v>
      </c>
      <c r="CW17" s="11">
        <f>_xll.PIAdvCalcDat("\\CEDPI\SEMPRA_MSR1:EDCINV"&amp;CU$2&amp;""&amp;CW$3&amp;"DAYKWH.UNIT1@NET1",Overall!$A$17,Overall!$B$17,"1d","total","time-weighted",0,1,0,"")</f>
        <v>610.30109411421176</v>
      </c>
      <c r="CX17" s="12">
        <f>_xll.PIAdvCalcDat("\\CEDPI\SEMPRA_MSR1:EDCINV"&amp;CU$2&amp;""&amp;CX$3&amp;"DAYKWH.UNIT1@NET1",Overall!$A$17,Overall!$B$17,"1d","total","time-weighted",0,1,0,"")</f>
        <v>2003.9610651064722</v>
      </c>
      <c r="CY17" s="1"/>
      <c r="CZ17" s="10">
        <f>_xll.PIAdvCalcDat("\\CEDPI\SEMPRA_MSR1:EDCINV"&amp;CZ$2&amp;""&amp;CZ$3&amp;"DAYKWH.UNIT1@NET1",Overall!$A$17,Overall!$B$17,"1d","total","time-weighted",0,1,0,"")</f>
        <v>1958.9554930431921</v>
      </c>
      <c r="DA17" s="11">
        <f>_xll.PIAdvCalcDat("\\CEDPI\SEMPRA_MSR1:EDCINV"&amp;CZ$2&amp;""&amp;DA$3&amp;"DAYKWH.UNIT1@NET1",Overall!$A$17,Overall!$B$17,"1d","total","time-weighted",0,1,0,"")</f>
        <v>1983.6815451108271</v>
      </c>
      <c r="DB17" s="11">
        <f>_xll.PIAdvCalcDat("\\CEDPI\SEMPRA_MSR1:EDCINV"&amp;CZ$2&amp;""&amp;DB$3&amp;"DAYKWH.UNIT1@NET1",Overall!$A$17,Overall!$B$17,"1d","total","time-weighted",0,1,0,"")</f>
        <v>1919.3749372201162</v>
      </c>
      <c r="DC17" s="12">
        <f>_xll.PIAdvCalcDat("\\CEDPI\SEMPRA_MSR1:EDCINV"&amp;CZ$2&amp;""&amp;DC$3&amp;"DAYKWH.UNIT1@NET1",Overall!$A$17,Overall!$B$17,"1d","total","time-weighted",0,1,0,"")</f>
        <v>2069.5670925879213</v>
      </c>
      <c r="DD17" s="1"/>
      <c r="DE17" s="10">
        <f>_xll.PIAdvCalcDat("\\CEDPI\SEMPRA_MSR1:EDCINV"&amp;DE$2&amp;""&amp;DE$3&amp;"DAYKWH.UNIT1@NET1",Overall!$A$17,Overall!$B$17,"1d","total","time-weighted",0,1,0,"")</f>
        <v>2031.425772684875</v>
      </c>
      <c r="DF17" s="11">
        <f>_xll.PIAdvCalcDat("\\CEDPI\SEMPRA_MSR1:EDCINV"&amp;DE$2&amp;""&amp;DF$3&amp;"DAYKWH.UNIT1@NET1",Overall!$A$17,Overall!$B$17,"1d","total","time-weighted",0,1,0,"")</f>
        <v>1919.8526673465371</v>
      </c>
      <c r="DG17" s="11">
        <f>_xll.PIAdvCalcDat("\\CEDPI\SEMPRA_MSR1:EDCINV"&amp;DE$2&amp;""&amp;DG$3&amp;"DAYKWH.UNIT1@NET1",Overall!$A$17,Overall!$B$17,"1d","total","time-weighted",0,1,0,"")</f>
        <v>1800.6580742951101</v>
      </c>
      <c r="DH17" s="12">
        <f>_xll.PIAdvCalcDat("\\CEDPI\SEMPRA_MSR1:EDCINV"&amp;DE$2&amp;""&amp;DH$3&amp;"DAYKWH.UNIT1@NET1",Overall!$A$17,Overall!$B$17,"1d","total","time-weighted",0,1,0,"")</f>
        <v>1959.5788800766568</v>
      </c>
      <c r="DI17" s="1"/>
      <c r="DJ17" s="10">
        <f>_xll.PIAdvCalcDat("\\CEDPI\SEMPRA_MSR1:EDCINV"&amp;DJ$2&amp;""&amp;DJ$3&amp;"DAYKWH.UNIT1@NET1",Overall!$A$17,Overall!$B$17,"1d","total","time-weighted",0,1,0,"")</f>
        <v>2039.5906351316876</v>
      </c>
      <c r="DK17" s="11">
        <f>_xll.PIAdvCalcDat("\\CEDPI\SEMPRA_MSR1:EDCINV"&amp;DJ$2&amp;""&amp;DK$3&amp;"DAYKWH.UNIT1@NET1",Overall!$A$17,Overall!$B$17,"1d","total","time-weighted",0,1,0,"")</f>
        <v>1966.0403494743241</v>
      </c>
      <c r="DL17" s="11" t="str">
        <f>_xll.PIAdvCalcDat("\\CEDPI\SEMPRA_MSR1:EDCINV"&amp;DJ$2&amp;""&amp;DL$3&amp;"DAYKWH.UNIT1@NET1",Overall!$A$17,Overall!$B$17,"1d","total","time-weighted",0,1,0,"")</f>
        <v>Tag not found</v>
      </c>
      <c r="DM17" s="12">
        <f>_xll.PIAdvCalcDat("\\CEDPI\SEMPRA_MSR1:EDCINV"&amp;DJ$2&amp;""&amp;DM$3&amp;"DAYKWH.UNIT1@NET1",Overall!$A$17,Overall!$B$17,"1d","total","time-weighted",0,1,0,"")</f>
        <v>2002.5202757196425</v>
      </c>
      <c r="DN17" s="1"/>
      <c r="DO17" s="10">
        <f>_xll.PIAdvCalcDat("\\CEDPI\SEMPRA_MSR1:EDCINV"&amp;DO$2&amp;""&amp;DO$3&amp;"DAYKWH.UNIT1@NET1",Overall!$A$17,Overall!$B$17,"1d","total","time-weighted",0,1,0,"")</f>
        <v>2014.859235594216</v>
      </c>
      <c r="DP17" s="11">
        <f>_xll.PIAdvCalcDat("\\CEDPI\SEMPRA_MSR1:EDCINV"&amp;DO$2&amp;""&amp;DP$3&amp;"DAYKWH.UNIT1@NET1",Overall!$A$17,Overall!$B$17,"1d","total","time-weighted",0,1,0,"")</f>
        <v>1970.8243036694519</v>
      </c>
      <c r="DQ17" s="11">
        <f>_xll.PIAdvCalcDat("\\CEDPI\SEMPRA_MSR1:EDCINV"&amp;DO$2&amp;""&amp;DQ$3&amp;"DAYKWH.UNIT1@NET1",Overall!$A$17,Overall!$B$17,"1d","total","time-weighted",0,1,0,"")</f>
        <v>1929.1335406738558</v>
      </c>
      <c r="DR17" s="12">
        <f>_xll.PIAdvCalcDat("\\CEDPI\SEMPRA_MSR1:EDCINV"&amp;DO$2&amp;""&amp;DR$3&amp;"DAYKWH.UNIT1@NET1",Overall!$A$17,Overall!$B$17,"1d","total","time-weighted",0,1,0,"")</f>
        <v>1881.6947347316711</v>
      </c>
      <c r="DS17" s="1"/>
      <c r="DT17" s="10">
        <f>_xll.PIAdvCalcDat("\\CEDPI\SEMPRA_MSR1:EDCINV"&amp;DT$2&amp;""&amp;DT$3&amp;"DAYKWH.UNIT1@NET1",Overall!$A$17,Overall!$B$17,"1d","total","time-weighted",0,1,0,"")</f>
        <v>1894.7560471713216</v>
      </c>
      <c r="DU17" s="11">
        <f>_xll.PIAdvCalcDat("\\CEDPI\SEMPRA_MSR1:EDCINV"&amp;DT$2&amp;""&amp;DU$3&amp;"DAYKWH.UNIT1@NET1",Overall!$A$17,Overall!$B$17,"1d","total","time-weighted",0,1,0,"")</f>
        <v>1946.7151598713037</v>
      </c>
      <c r="DV17" s="11">
        <f>_xll.PIAdvCalcDat("\\CEDPI\SEMPRA_MSR1:EDCINV"&amp;DT$2&amp;""&amp;DV$3&amp;"DAYKWH.UNIT1@NET1",Overall!$A$17,Overall!$B$17,"1d","total","time-weighted",0,1,0,"")</f>
        <v>1915.2778412519765</v>
      </c>
      <c r="DW17" s="12">
        <f>_xll.PIAdvCalcDat("\\CEDPI\SEMPRA_MSR1:EDCINV"&amp;DT$2&amp;""&amp;DW$3&amp;"DAYKWH.UNIT1@NET1",Overall!$A$17,Overall!$B$17,"1d","total","time-weighted",0,1,0,"")</f>
        <v>1986.5102489417668</v>
      </c>
      <c r="DX17" s="1"/>
      <c r="DY17" s="10">
        <f>_xll.PIAdvCalcDat("\\CEDPI\SEMPRA_MSR1:EDCINV"&amp;DY$2&amp;""&amp;DY$3&amp;"DAYKWH.UNIT1@NET1",Overall!$A$17,Overall!$B$17,"1d","total","time-weighted",0,1,0,"")</f>
        <v>1937.3519098686779</v>
      </c>
      <c r="DZ17" s="11">
        <f>_xll.PIAdvCalcDat("\\CEDPI\SEMPRA_MSR1:EDCINV"&amp;DY$2&amp;""&amp;DZ$3&amp;"DAYKWH.UNIT1@NET1",Overall!$A$17,Overall!$B$17,"1d","total","time-weighted",0,1,0,"")</f>
        <v>1918.9756750127628</v>
      </c>
      <c r="EA17" s="11">
        <f>_xll.PIAdvCalcDat("\\CEDPI\SEMPRA_MSR1:EDCINV"&amp;DY$2&amp;""&amp;EA$3&amp;"DAYKWH.UNIT1@NET1",Overall!$A$17,Overall!$B$17,"1d","total","time-weighted",0,1,0,"")</f>
        <v>1875.8804438172729</v>
      </c>
      <c r="EB17" s="12">
        <f>_xll.PIAdvCalcDat("\\CEDPI\SEMPRA_MSR1:EDCINV"&amp;DY$2&amp;""&amp;EB$3&amp;"DAYKWH.UNIT1@NET1",Overall!$A$17,Overall!$B$17,"1d","total","time-weighted",0,1,0,"")</f>
        <v>1918.1909790235115</v>
      </c>
      <c r="EC17" s="1"/>
      <c r="ED17" s="10">
        <f>_xll.PIAdvCalcDat("\\CEDPI\SEMPRA_MSR1:EDCINV"&amp;ED$2&amp;""&amp;ED$3&amp;"DAYKWH.UNIT1@NET1",Overall!$A$17,Overall!$B$17,"1d","total","time-weighted",0,1,0,"")</f>
        <v>2044.2466200141143</v>
      </c>
      <c r="EE17" s="11">
        <f>_xll.PIAdvCalcDat("\\CEDPI\SEMPRA_MSR1:EDCINV"&amp;ED$2&amp;""&amp;EE$3&amp;"DAYKWH.UNIT1@NET1",Overall!$A$17,Overall!$B$17,"1d","total","time-weighted",0,1,0,"")</f>
        <v>2032.3325912110902</v>
      </c>
      <c r="EF17" s="11">
        <f>_xll.PIAdvCalcDat("\\CEDPI\SEMPRA_MSR1:EDCINV"&amp;ED$2&amp;""&amp;EF$3&amp;"DAYKWH.UNIT1@NET1",Overall!$A$17,Overall!$B$17,"1d","total","time-weighted",0,1,0,"")</f>
        <v>1996.065534250394</v>
      </c>
      <c r="EG17" s="12">
        <f>_xll.PIAdvCalcDat("\\CEDPI\SEMPRA_MSR1:EDCINV"&amp;ED$2&amp;""&amp;EG$3&amp;"DAYKWH.UNIT1@NET1",Overall!$A$17,Overall!$B$17,"1d","total","time-weighted",0,1,0,"")</f>
        <v>1959.7075659985303</v>
      </c>
      <c r="EH17" s="1"/>
      <c r="EI17" s="10">
        <f>_xll.PIAdvCalcDat("\\CEDPI\SEMPRA_MSR1:EDCINV"&amp;EI$2&amp;""&amp;EI$3&amp;"DAYKWH.UNIT1@NET1",Overall!$A$17,Overall!$B$17,"1d","total","time-weighted",0,1,0,"")</f>
        <v>2003.764123907813</v>
      </c>
      <c r="EJ17" s="11">
        <f>_xll.PIAdvCalcDat("\\CEDPI\SEMPRA_MSR1:EDCINV"&amp;EI$2&amp;""&amp;EJ$3&amp;"DAYKWH.UNIT1@NET1",Overall!$A$17,Overall!$B$17,"1d","total","time-weighted",0,1,0,"")</f>
        <v>1835.6259427162547</v>
      </c>
      <c r="EK17" s="11">
        <f>_xll.PIAdvCalcDat("\\CEDPI\SEMPRA_MSR1:EDCINV"&amp;EI$2&amp;""&amp;EK$3&amp;"DAYKWH.UNIT1@NET1",Overall!$A$17,Overall!$B$17,"1d","total","time-weighted",0,1,0,"")</f>
        <v>1897.5214867149305</v>
      </c>
      <c r="EL17" s="12">
        <f>_xll.PIAdvCalcDat("\\CEDPI\SEMPRA_MSR1:EDCINV"&amp;EI$2&amp;""&amp;EL$3&amp;"DAYKWH.UNIT1@NET1",Overall!$A$17,Overall!$B$17,"1d","total","time-weighted",0,1,0,"")</f>
        <v>1949.4680492473015</v>
      </c>
      <c r="EM17" s="1"/>
      <c r="EN17" s="10">
        <f>_xll.PIAdvCalcDat("\\CEDPI\SEMPRA_MSR1:EDCINV"&amp;EN$2&amp;""&amp;EN$3&amp;"DAYKWH.UNIT1@NET1",Overall!$A$17,Overall!$B$17,"1d","total","time-weighted",0,1,0,"")</f>
        <v>2046.332446815484</v>
      </c>
      <c r="EO17" s="11">
        <f>_xll.PIAdvCalcDat("\\CEDPI\SEMPRA_MSR1:EDCINV"&amp;EN$2&amp;""&amp;EO$3&amp;"DAYKWH.UNIT1@NET1",Overall!$A$17,Overall!$B$17,"1d","total","time-weighted",0,1,0,"")</f>
        <v>1981.1985719408999</v>
      </c>
      <c r="EP17" s="11">
        <f>_xll.PIAdvCalcDat("\\CEDPI\SEMPRA_MSR1:EDCINV"&amp;EN$2&amp;""&amp;EP$3&amp;"DAYKWH.UNIT1@NET1",Overall!$A$17,Overall!$B$17,"1d","total","time-weighted",0,1,0,"")</f>
        <v>1952.4416406038849</v>
      </c>
      <c r="EQ17" s="12">
        <f>_xll.PIAdvCalcDat("\\CEDPI\SEMPRA_MSR1:EDCINV"&amp;EN$2&amp;""&amp;EQ$3&amp;"DAYKWH.UNIT1@NET1",Overall!$A$17,Overall!$B$17,"1d","total","time-weighted",0,1,0,"")</f>
        <v>2060.8167230308513</v>
      </c>
      <c r="ER17" s="1"/>
      <c r="ES17" s="10">
        <f>_xll.PIAdvCalcDat("\\CEDPI\SEMPRA_MSR1:EDCINV"&amp;ES$2&amp;""&amp;ES$3&amp;"DAYKWH.UNIT1@NET1",Overall!$A$17,Overall!$B$17,"1d","total","time-weighted",0,1,0,"")</f>
        <v>2054.4199883256379</v>
      </c>
      <c r="ET17" s="11">
        <f>_xll.PIAdvCalcDat("\\CEDPI\SEMPRA_MSR1:EDCINV"&amp;ES$2&amp;""&amp;ET$3&amp;"DAYKWH.UNIT1@NET1",Overall!$A$17,Overall!$B$17,"1d","total","time-weighted",0,1,0,"")</f>
        <v>1957.0831097076002</v>
      </c>
      <c r="EU17" s="11">
        <f>_xll.PIAdvCalcDat("\\CEDPI\SEMPRA_MSR1:EDCINV"&amp;ES$2&amp;""&amp;EU$3&amp;"DAYKWH.UNIT1@NET1",Overall!$A$17,Overall!$B$17,"1d","total","time-weighted",0,1,0,"")</f>
        <v>1967.6899316702263</v>
      </c>
      <c r="EV17" s="12">
        <f>_xll.PIAdvCalcDat("\\CEDPI\SEMPRA_MSR1:EDCINV"&amp;ES$2&amp;""&amp;EV$3&amp;"DAYKWH.UNIT1@NET1",Overall!$A$17,Overall!$B$17,"1d","total","time-weighted",0,1,0,"")</f>
        <v>2007.3356695939956</v>
      </c>
      <c r="EW17" s="1"/>
      <c r="EX17" s="10">
        <f>_xll.PIAdvCalcDat("\\CEDPI\SEMPRA_MSR1:EDCINV"&amp;EX$2&amp;""&amp;EX$3&amp;"DAYKWH.UNIT1@NET1",Overall!$A$17,Overall!$B$17,"1d","total","time-weighted",0,1,0,"")</f>
        <v>1917.2714990000106</v>
      </c>
      <c r="EY17" s="11">
        <f>_xll.PIAdvCalcDat("\\CEDPI\SEMPRA_MSR1:EDCINV"&amp;EX$2&amp;""&amp;EY$3&amp;"DAYKWH.UNIT1@NET1",Overall!$A$17,Overall!$B$17,"1d","total","time-weighted",0,1,0,"")</f>
        <v>1853.5640095208762</v>
      </c>
      <c r="EZ17" s="11">
        <f>_xll.PIAdvCalcDat("\\CEDPI\SEMPRA_MSR1:EDCINV"&amp;EX$2&amp;""&amp;EZ$3&amp;"DAYKWH.UNIT1@NET1",Overall!$A$17,Overall!$B$17,"1d","total","time-weighted",0,1,0,"")</f>
        <v>1876.4185363389477</v>
      </c>
      <c r="FA17" s="12">
        <f>_xll.PIAdvCalcDat("\\CEDPI\SEMPRA_MSR1:EDCINV"&amp;EX$2&amp;""&amp;FA$3&amp;"DAYKWH.UNIT1@NET1",Overall!$A$17,Overall!$B$17,"1d","total","time-weighted",0,1,0,"")</f>
        <v>1921.7162649700902</v>
      </c>
      <c r="FB17" s="1"/>
      <c r="FC17" s="10">
        <f>_xll.PIAdvCalcDat("\\CEDPI\SEMPRA_MSR1:EDCINV"&amp;FC$2&amp;""&amp;FC$3&amp;"DAYKWH.UNIT1@NET1",Overall!$A$17,Overall!$B$17,"1d","total","time-weighted",0,1,0,"")</f>
        <v>2010.8176883018368</v>
      </c>
      <c r="FD17" s="11">
        <f>_xll.PIAdvCalcDat("\\CEDPI\SEMPRA_MSR1:EDCINV"&amp;FC$2&amp;""&amp;FD$3&amp;"DAYKWH.UNIT1@NET1",Overall!$A$17,Overall!$B$17,"1d","total","time-weighted",0,1,0,"")</f>
        <v>1923.8844289868698</v>
      </c>
      <c r="FE17" s="11">
        <f>_xll.PIAdvCalcDat("\\CEDPI\SEMPRA_MSR1:EDCINV"&amp;FC$2&amp;""&amp;FE$3&amp;"DAYKWH.UNIT1@NET1",Overall!$A$17,Overall!$B$17,"1d","total","time-weighted",0,1,0,"")</f>
        <v>1912.3191577171362</v>
      </c>
      <c r="FF17" s="12">
        <f>_xll.PIAdvCalcDat("\\CEDPI\SEMPRA_MSR1:EDCINV"&amp;FC$2&amp;""&amp;FF$3&amp;"DAYKWH.UNIT1@NET1",Overall!$A$17,Overall!$B$17,"1d","total","time-weighted",0,1,0,"")</f>
        <v>1971.540469776178</v>
      </c>
      <c r="FG17" s="1"/>
      <c r="FH17" s="10">
        <f>_xll.PIAdvCalcDat("\\CEDPI\SEMPRA_MSR1:EDCINV"&amp;FH$2&amp;""&amp;FH$3&amp;"DAYKWH.UNIT1@NET1",Overall!$A$17,Overall!$B$17,"1d","total","time-weighted",0,1,0,"")</f>
        <v>1953.6940887674843</v>
      </c>
      <c r="FI17" s="11">
        <f>_xll.PIAdvCalcDat("\\CEDPI\SEMPRA_MSR1:EDCINV"&amp;FH$2&amp;""&amp;FI$3&amp;"DAYKWH.UNIT1@NET1",Overall!$A$17,Overall!$B$17,"1d","total","time-weighted",0,1,0,"")</f>
        <v>1890.7382401810974</v>
      </c>
      <c r="FJ17" s="11">
        <f>_xll.PIAdvCalcDat("\\CEDPI\SEMPRA_MSR1:EDCINV"&amp;FH$2&amp;""&amp;FJ$3&amp;"DAYKWH.UNIT1@NET1",Overall!$A$17,Overall!$B$17,"1d","total","time-weighted",0,1,0,"")</f>
        <v>1909.9102383690019</v>
      </c>
      <c r="FK17" s="12">
        <f>_xll.PIAdvCalcDat("\\CEDPI\SEMPRA_MSR1:EDCINV"&amp;FH$2&amp;""&amp;FK$3&amp;"DAYKWH.UNIT1@NET1",Overall!$A$17,Overall!$B$17,"1d","total","time-weighted",0,1,0,"")</f>
        <v>1883.7971241973185</v>
      </c>
      <c r="FL17" s="1"/>
      <c r="FM17" s="10">
        <f>_xll.PIAdvCalcDat("\\CEDPI\SEMPRA_MSR1:EDCINV"&amp;FM$2&amp;""&amp;FM$3&amp;"DAYKWH.UNIT1@NET1",Overall!$A$17,Overall!$B$17,"1d","total","time-weighted",0,1,0,"")</f>
        <v>2012.7158681481003</v>
      </c>
      <c r="FN17" s="11" t="str">
        <f>_xll.PIAdvCalcDat("\\CEDPI\SEMPRA_MSR1:EDCINV"&amp;FM$2&amp;""&amp;FN$3&amp;"DAYKWH.UNIT1@NET1",Overall!$A$17,Overall!$B$17,"1d","total","time-weighted",0,1,0,"")</f>
        <v>[-11059] No Good Data For Calculation</v>
      </c>
      <c r="FO17" s="11">
        <f>_xll.PIAdvCalcDat("\\CEDPI\SEMPRA_MSR1:EDCINV"&amp;FM$2&amp;""&amp;FO$3&amp;"DAYKWH.UNIT1@NET1",Overall!$A$17,Overall!$B$17,"1d","total","time-weighted",0,1,0,"")</f>
        <v>1799.4633237584108</v>
      </c>
      <c r="FP17" s="12">
        <f>_xll.PIAdvCalcDat("\\CEDPI\SEMPRA_MSR1:EDCINV"&amp;FM$2&amp;""&amp;FP$3&amp;"DAYKWH.UNIT1@NET1",Overall!$A$17,Overall!$B$17,"1d","total","time-weighted",0,1,0,"")</f>
        <v>1710.2676013605221</v>
      </c>
      <c r="FQ17" s="1"/>
      <c r="FR17" s="10">
        <f>_xll.PIAdvCalcDat("\\CEDPI\SEMPRA_MSR1:EDCINV"&amp;FR$2&amp;""&amp;FR$3&amp;"DAYKWH.UNIT1@NET1",Overall!$A$17,Overall!$B$17,"1d","total","time-weighted",0,1,0,"")</f>
        <v>1991.3474774244421</v>
      </c>
      <c r="FS17" s="11">
        <f>_xll.PIAdvCalcDat("\\CEDPI\SEMPRA_MSR1:EDCINV"&amp;FR$2&amp;""&amp;FS$3&amp;"DAYKWH.UNIT1@NET1",Overall!$A$17,Overall!$B$17,"1d","total","time-weighted",0,1,0,"")</f>
        <v>1952.535756774573</v>
      </c>
      <c r="FT17" s="11">
        <f>_xll.PIAdvCalcDat("\\CEDPI\SEMPRA_MSR1:EDCINV"&amp;FR$2&amp;""&amp;FT$3&amp;"DAYKWH.UNIT1@NET1",Overall!$A$17,Overall!$B$17,"1d","total","time-weighted",0,1,0,"")</f>
        <v>1956.0099613295558</v>
      </c>
      <c r="FU17" s="12">
        <f>_xll.PIAdvCalcDat("\\CEDPI\SEMPRA_MSR1:EDCINV"&amp;FR$2&amp;""&amp;FU$3&amp;"DAYKWH.UNIT1@NET1",Overall!$A$17,Overall!$B$17,"1d","total","time-weighted",0,1,0,"")</f>
        <v>2037.8622444931534</v>
      </c>
      <c r="FV17" s="1"/>
      <c r="FW17" s="10">
        <f>_xll.PIAdvCalcDat("\\CEDPI\SEMPRA_MSR1:EDCINV"&amp;FW$2&amp;""&amp;FW$3&amp;"DAYKWH.UNIT1@NET1",Overall!$A$17,Overall!$B$17,"1d","total","time-weighted",0,1,0,"")</f>
        <v>1990.6503293874437</v>
      </c>
      <c r="FX17" s="11">
        <f>_xll.PIAdvCalcDat("\\CEDPI\SEMPRA_MSR1:EDCINV"&amp;FW$2&amp;""&amp;FX$3&amp;"DAYKWH.UNIT1@NET1",Overall!$A$17,Overall!$B$17,"1d","total","time-weighted",0,1,0,"")</f>
        <v>1925.5691667150554</v>
      </c>
      <c r="FY17" s="11">
        <f>_xll.PIAdvCalcDat("\\CEDPI\SEMPRA_MSR1:EDCINV"&amp;FW$2&amp;""&amp;FY$3&amp;"DAYKWH.UNIT1@NET1",Overall!$A$17,Overall!$B$17,"1d","total","time-weighted",0,1,0,"")</f>
        <v>1844.211156839322</v>
      </c>
      <c r="FZ17" s="12">
        <f>_xll.PIAdvCalcDat("\\CEDPI\SEMPRA_MSR1:EDCINV"&amp;FW$2&amp;""&amp;FZ$3&amp;"DAYKWH.UNIT1@NET1",Overall!$A$17,Overall!$B$17,"1d","total","time-weighted",0,1,0,"")</f>
        <v>1762.9648685332563</v>
      </c>
      <c r="GA17" s="1"/>
      <c r="GB17" s="10">
        <f>_xll.PIAdvCalcDat("\\CEDPI\SEMPRA_MSR1:EDCINV"&amp;GB$2&amp;""&amp;GB$3&amp;"DAYKWH.UNIT1@NET1",Overall!$A$17,Overall!$B$17,"1d","total","time-weighted",0,1,0,"")</f>
        <v>2003.3353762715985</v>
      </c>
      <c r="GC17" s="11">
        <f>_xll.PIAdvCalcDat("\\CEDPI\SEMPRA_MSR1:EDCINV"&amp;GB$2&amp;""&amp;GC$3&amp;"DAYKWH.UNIT1@NET1",Overall!$A$17,Overall!$B$17,"1d","total","time-weighted",0,1,0,"")</f>
        <v>1891.255519063121</v>
      </c>
      <c r="GD17" s="11">
        <f>_xll.PIAdvCalcDat("\\CEDPI\SEMPRA_MSR1:EDCINV"&amp;GB$2&amp;""&amp;GD$3&amp;"DAYKWH.UNIT1@NET1",Overall!$A$17,Overall!$B$17,"1d","total","time-weighted",0,1,0,"")</f>
        <v>1991.5348296295804</v>
      </c>
      <c r="GE17" s="12">
        <f>_xll.PIAdvCalcDat("\\CEDPI\SEMPRA_MSR1:EDCINV"&amp;GB$2&amp;""&amp;GE$3&amp;"DAYKWH.UNIT1@NET1",Overall!$A$17,Overall!$B$17,"1d","total","time-weighted",0,1,0,"")</f>
        <v>1963.2233189933609</v>
      </c>
      <c r="GF17" s="1"/>
      <c r="GG17" s="10">
        <f>_xll.PIAdvCalcDat("\\CEDPI\SEMPRA_MSR1:EDCINV"&amp;GG$2&amp;""&amp;GG$3&amp;"DAYKWH.UNIT1@NET1",Overall!$A$17,Overall!$B$17,"1d","total","time-weighted",0,1,0,"")</f>
        <v>1921.4577722798474</v>
      </c>
      <c r="GH17" s="11">
        <f>_xll.PIAdvCalcDat("\\CEDPI\SEMPRA_MSR1:EDCINV"&amp;GG$2&amp;""&amp;GH$3&amp;"DAYKWH.UNIT1@NET1",Overall!$A$17,Overall!$B$17,"1d","total","time-weighted",0,1,0,"")</f>
        <v>1985.063850258241</v>
      </c>
      <c r="GI17" s="11">
        <f>_xll.PIAdvCalcDat("\\CEDPI\SEMPRA_MSR1:EDCINV"&amp;GG$2&amp;""&amp;GI$3&amp;"DAYKWH.UNIT1@NET1",Overall!$A$17,Overall!$B$17,"1d","total","time-weighted",0,1,0,"")</f>
        <v>1759.6261554067612</v>
      </c>
      <c r="GJ17" s="12">
        <f>_xll.PIAdvCalcDat("\\CEDPI\SEMPRA_MSR1:EDCINV"&amp;GG$2&amp;""&amp;GJ$3&amp;"DAYKWH.UNIT1@NET1",Overall!$A$17,Overall!$B$17,"1d","total","time-weighted",0,1,0,"")</f>
        <v>1661.3815209934453</v>
      </c>
      <c r="GK17" s="1"/>
      <c r="GL17" s="10">
        <f>_xll.PIAdvCalcDat("\\CEDPI\SEMPRA_MSR1:EDCINV"&amp;GL$2&amp;""&amp;GL$3&amp;"DAYKWH.UNIT1@NET1",Overall!$A$17,Overall!$B$17,"1d","total","time-weighted",0,1,0,"")</f>
        <v>1949.4723111276192</v>
      </c>
      <c r="GM17" s="11">
        <f>_xll.PIAdvCalcDat("\\CEDPI\SEMPRA_MSR1:EDCINV"&amp;GL$2&amp;""&amp;GM$3&amp;"DAYKWH.UNIT1@NET1",Overall!$A$17,Overall!$B$17,"1d","total","time-weighted",0,1,0,"")</f>
        <v>1872.6183781472214</v>
      </c>
      <c r="GN17" s="11">
        <f>_xll.PIAdvCalcDat("\\CEDPI\SEMPRA_MSR1:EDCINV"&amp;GL$2&amp;""&amp;GN$3&amp;"DAYKWH.UNIT1@NET1",Overall!$A$17,Overall!$B$17,"1d","total","time-weighted",0,1,0,"")</f>
        <v>1942.5623301813209</v>
      </c>
      <c r="GO17" s="12">
        <f>_xll.PIAdvCalcDat("\\CEDPI\SEMPRA_MSR1:EDCINV"&amp;GL$2&amp;""&amp;GO$3&amp;"DAYKWH.UNIT1@NET1",Overall!$A$17,Overall!$B$17,"1d","total","time-weighted",0,1,0,"")</f>
        <v>1962.6149777958983</v>
      </c>
      <c r="GP17" s="1"/>
      <c r="GQ17" s="10">
        <f>_xll.PIAdvCalcDat("\\CEDPI\SEMPRA_MSR1:EDCINV"&amp;GQ$2&amp;""&amp;GQ$3&amp;"DAYKWH.UNIT1@NET1",Overall!$A$17,Overall!$B$17,"1d","total","time-weighted",0,1,0,"")</f>
        <v>1984.8675750932259</v>
      </c>
      <c r="GR17" s="11">
        <f>_xll.PIAdvCalcDat("\\CEDPI\SEMPRA_MSR1:EDCINV"&amp;GQ$2&amp;""&amp;GR$3&amp;"DAYKWH.UNIT1@NET1",Overall!$A$17,Overall!$B$17,"1d","total","time-weighted",0,1,0,"")</f>
        <v>1962.4163167887789</v>
      </c>
      <c r="GS17" s="11">
        <f>_xll.PIAdvCalcDat("\\CEDPI\SEMPRA_MSR1:EDCINV"&amp;GQ$2&amp;""&amp;GS$3&amp;"DAYKWH.UNIT1@NET1",Overall!$A$17,Overall!$B$17,"1d","total","time-weighted",0,1,0,"")</f>
        <v>1729.6021746720746</v>
      </c>
      <c r="GT17" s="12">
        <f>_xll.PIAdvCalcDat("\\CEDPI\SEMPRA_MSR1:EDCINV"&amp;GQ$2&amp;""&amp;GT$3&amp;"DAYKWH.UNIT1@NET1",Overall!$A$17,Overall!$B$17,"1d","total","time-weighted",0,1,0,"")</f>
        <v>1723.6572443107796</v>
      </c>
      <c r="GU17" s="1"/>
      <c r="GV17" s="10">
        <f>_xll.PIAdvCalcDat("\\CEDPI\SEMPRA_MSR1:EDCINV"&amp;GV$2&amp;""&amp;GV$3&amp;"DAYKWH.UNIT1@NET1",Overall!$A$17,Overall!$B$17,"1d","total","time-weighted",0,1,0,"")</f>
        <v>1958.7248757520097</v>
      </c>
      <c r="GW17" s="11">
        <f>_xll.PIAdvCalcDat("\\CEDPI\SEMPRA_MSR1:EDCINV"&amp;GV$2&amp;""&amp;GW$3&amp;"DAYKWH.UNIT1@NET1",Overall!$A$17,Overall!$B$17,"1d","total","time-weighted",0,1,0,"")</f>
        <v>1974.2798902633278</v>
      </c>
      <c r="GX17" s="11">
        <f>_xll.PIAdvCalcDat("\\CEDPI\SEMPRA_MSR1:EDCINV"&amp;GV$2&amp;""&amp;GX$3&amp;"DAYKWH.UNIT1@NET1",Overall!$A$17,Overall!$B$17,"1d","total","time-weighted",0,1,0,"")</f>
        <v>1880.7402488870873</v>
      </c>
      <c r="GY17" s="12">
        <f>_xll.PIAdvCalcDat("\\CEDPI\SEMPRA_MSR1:EDCINV"&amp;GV$2&amp;""&amp;GY$3&amp;"DAYKWH.UNIT1@NET1",Overall!$A$17,Overall!$B$17,"1d","total","time-weighted",0,1,0,"")</f>
        <v>1913.6996616739084</v>
      </c>
      <c r="GZ17" s="1"/>
      <c r="HA17" s="10">
        <f>_xll.PIAdvCalcDat("\\CEDPI\SEMPRA_MSR1:EDCINV"&amp;HA$2&amp;""&amp;HA$3&amp;"DAYKWH.UNIT1@NET1",Overall!$A$17,Overall!$B$17,"1d","total","time-weighted",0,1,0,"")</f>
        <v>2007.4909455586287</v>
      </c>
      <c r="HB17" s="11">
        <f>_xll.PIAdvCalcDat("\\CEDPI\SEMPRA_MSR1:EDCINV"&amp;HA$2&amp;""&amp;HB$3&amp;"DAYKWH.UNIT1@NET1",Overall!$A$17,Overall!$B$17,"1d","total","time-weighted",0,1,0,"")</f>
        <v>1953.6661177084147</v>
      </c>
      <c r="HC17" s="11">
        <f>_xll.PIAdvCalcDat("\\CEDPI\SEMPRA_MSR1:EDCINV"&amp;HA$2&amp;""&amp;HC$3&amp;"DAYKWH.UNIT1@NET1",Overall!$A$17,Overall!$B$17,"1d","total","time-weighted",0,1,0,"")</f>
        <v>1915.3357413998267</v>
      </c>
      <c r="HD17" s="12">
        <f>_xll.PIAdvCalcDat("\\CEDPI\SEMPRA_MSR1:EDCINV"&amp;HA$2&amp;""&amp;HD$3&amp;"DAYKWH.UNIT1@NET1",Overall!$A$17,Overall!$B$17,"1d","total","time-weighted",0,1,0,"")</f>
        <v>1700.3364988731814</v>
      </c>
      <c r="HE17" s="1"/>
      <c r="HF17" s="10">
        <f>_xll.PIAdvCalcDat("\\CEDPI\SEMPRA_MSR1:EDCINV"&amp;HF$2&amp;""&amp;HF$3&amp;"DAYKWH.UNIT1@NET1",Overall!$A$17,Overall!$B$17,"1d","total","time-weighted",0,1,0,"")</f>
        <v>1895.6186600651147</v>
      </c>
      <c r="HG17" s="11">
        <f>_xll.PIAdvCalcDat("\\CEDPI\SEMPRA_MSR1:EDCINV"&amp;HF$2&amp;""&amp;HG$3&amp;"DAYKWH.UNIT1@NET1",Overall!$A$17,Overall!$B$17,"1d","total","time-weighted",0,1,0,"")</f>
        <v>1904.8541816571831</v>
      </c>
      <c r="HH17" s="11">
        <f>_xll.PIAdvCalcDat("\\CEDPI\SEMPRA_MSR1:EDCINV"&amp;HF$2&amp;""&amp;HH$3&amp;"DAYKWH.UNIT1@NET1",Overall!$A$17,Overall!$B$17,"1d","total","time-weighted",0,1,0,"")</f>
        <v>1867.9356283221859</v>
      </c>
      <c r="HI17" s="12">
        <f>_xll.PIAdvCalcDat("\\CEDPI\SEMPRA_MSR1:EDCINV"&amp;HF$2&amp;""&amp;HI$3&amp;"DAYKWH.UNIT1@NET1",Overall!$A$17,Overall!$B$17,"1d","total","time-weighted",0,1,0,"")</f>
        <v>1999.3506404809025</v>
      </c>
      <c r="HJ17" s="1"/>
      <c r="HK17" s="10">
        <f>_xll.PIAdvCalcDat("\\CEDPI\SEMPRA_MSR1:EDCINV"&amp;HK$2&amp;""&amp;HK$3&amp;"DAYKWH.UNIT1@NET1",Overall!$A$17,Overall!$B$17,"1d","total","time-weighted",0,1,0,"")</f>
        <v>1971.2669321461619</v>
      </c>
      <c r="HL17" s="11">
        <f>_xll.PIAdvCalcDat("\\CEDPI\SEMPRA_MSR1:EDCINV"&amp;HK$2&amp;""&amp;HL$3&amp;"DAYKWH.UNIT1@NET1",Overall!$A$17,Overall!$B$17,"1d","total","time-weighted",0,1,0,"")</f>
        <v>1950.8725062855906</v>
      </c>
      <c r="HM17" s="11">
        <f>_xll.PIAdvCalcDat("\\CEDPI\SEMPRA_MSR1:EDCINV"&amp;HK$2&amp;""&amp;HM$3&amp;"DAYKWH.UNIT1@NET1",Overall!$A$17,Overall!$B$17,"1d","total","time-weighted",0,1,0,"")</f>
        <v>1895.515093688927</v>
      </c>
      <c r="HN17" s="12">
        <f>_xll.PIAdvCalcDat("\\CEDPI\SEMPRA_MSR1:EDCINV"&amp;HK$2&amp;""&amp;HN$3&amp;"DAYKWH.UNIT1@NET1",Overall!$A$17,Overall!$B$17,"1d","total","time-weighted",0,1,0,"")</f>
        <v>1696.021439538288</v>
      </c>
      <c r="HO17" s="1"/>
      <c r="HP17" s="10">
        <f>_xll.PIAdvCalcDat("\\CEDPI\SEMPRA_MSR1:EDCINV"&amp;HP$2&amp;""&amp;HP$3&amp;"DAYKWH.UNIT1@NET1",Overall!$A$17,Overall!$B$17,"1d","total","time-weighted",0,1,0,"")</f>
        <v>1958.3917837840825</v>
      </c>
      <c r="HQ17" s="11">
        <f>_xll.PIAdvCalcDat("\\CEDPI\SEMPRA_MSR1:EDCINV"&amp;HP$2&amp;""&amp;HQ$3&amp;"DAYKWH.UNIT1@NET1",Overall!$A$17,Overall!$B$17,"1d","total","time-weighted",0,1,0,"")</f>
        <v>1932.562754934404</v>
      </c>
      <c r="HR17" s="11">
        <f>_xll.PIAdvCalcDat("\\CEDPI\SEMPRA_MSR1:EDCINV"&amp;HP$2&amp;""&amp;HR$3&amp;"DAYKWH.UNIT1@NET1",Overall!$A$17,Overall!$B$17,"1d","total","time-weighted",0,1,0,"")</f>
        <v>1919.2606256370743</v>
      </c>
      <c r="HS17" s="12">
        <f>_xll.PIAdvCalcDat("\\CEDPI\SEMPRA_MSR1:EDCINV"&amp;HP$2&amp;""&amp;HS$3&amp;"DAYKWH.UNIT1@NET1",Overall!$A$17,Overall!$B$17,"1d","total","time-weighted",0,1,0,"")</f>
        <v>2001.2703294901532</v>
      </c>
      <c r="HT17" s="1"/>
      <c r="HU17" s="10">
        <f>_xll.PIAdvCalcDat("\\CEDPI\SEMPRA_MSR1:EDCINV"&amp;HU$2&amp;""&amp;HU$3&amp;"DAYKWH.UNIT1@NET1",Overall!$A$17,Overall!$B$17,"1d","total","time-weighted",0,1,0,"")</f>
        <v>1991.4969904839929</v>
      </c>
      <c r="HV17" s="11">
        <f>_xll.PIAdvCalcDat("\\CEDPI\SEMPRA_MSR1:EDCINV"&amp;HU$2&amp;""&amp;HV$3&amp;"DAYKWH.UNIT1@NET1",Overall!$A$17,Overall!$B$17,"1d","total","time-weighted",0,1,0,"")</f>
        <v>1887.986836998534</v>
      </c>
      <c r="HW17" s="11">
        <f>_xll.PIAdvCalcDat("\\CEDPI\SEMPRA_MSR1:EDCINV"&amp;HU$2&amp;""&amp;HW$3&amp;"DAYKWH.UNIT1@NET1",Overall!$A$17,Overall!$B$17,"1d","total","time-weighted",0,1,0,"")</f>
        <v>1742.6846855697354</v>
      </c>
      <c r="HX17" s="12">
        <f>_xll.PIAdvCalcDat("\\CEDPI\SEMPRA_MSR1:EDCINV"&amp;HU$2&amp;""&amp;HX$3&amp;"DAYKWH.UNIT1@NET1",Overall!$A$17,Overall!$B$17,"1d","total","time-weighted",0,1,0,"")</f>
        <v>1734.5603385215625</v>
      </c>
      <c r="HY17" s="1"/>
      <c r="HZ17" s="10">
        <f>_xll.PIAdvCalcDat("\\CEDPI\SEMPRA_MSR1:EDCINV"&amp;HZ$2&amp;""&amp;HZ$3&amp;"DAYKWH.UNIT1@NET1",Overall!$A$17,Overall!$B$17,"1d","total","time-weighted",0,1,0,"")</f>
        <v>1965.9997716775501</v>
      </c>
      <c r="IA17" s="11">
        <f>_xll.PIAdvCalcDat("\\CEDPI\SEMPRA_MSR1:EDCINV"&amp;HZ$2&amp;""&amp;IA$3&amp;"DAYKWH.UNIT1@NET1",Overall!$A$17,Overall!$B$17,"1d","total","time-weighted",0,1,0,"")</f>
        <v>1909.0932449481097</v>
      </c>
      <c r="IB17" s="11">
        <f>_xll.PIAdvCalcDat("\\CEDPI\SEMPRA_MSR1:EDCINV"&amp;HZ$2&amp;""&amp;IB$3&amp;"DAYKWH.UNIT1@NET1",Overall!$A$17,Overall!$B$17,"1d","total","time-weighted",0,1,0,"")</f>
        <v>1908.6558449731122</v>
      </c>
      <c r="IC17" s="12">
        <f>_xll.PIAdvCalcDat("\\CEDPI\SEMPRA_MSR1:EDCINV"&amp;HZ$2&amp;""&amp;IC$3&amp;"DAYKWH.UNIT1@NET1",Overall!$A$17,Overall!$B$17,"1d","total","time-weighted",0,1,0,"")</f>
        <v>1984.4296494562202</v>
      </c>
      <c r="ID17" s="1"/>
      <c r="IE17" s="10">
        <f>_xll.PIAdvCalcDat("\\CEDPI\SEMPRA_MSR1:EDCINV"&amp;IE$2&amp;""&amp;IE$3&amp;"DAYKWH.UNIT1@NET1",Overall!$A$17,Overall!$B$17,"1d","total","time-weighted",0,1,0,"")</f>
        <v>1966.0810240753481</v>
      </c>
      <c r="IF17" s="11">
        <f>_xll.PIAdvCalcDat("\\CEDPI\SEMPRA_MSR1:EDCINV"&amp;IE$2&amp;""&amp;IF$3&amp;"DAYKWH.UNIT1@NET1",Overall!$A$17,Overall!$B$17,"1d","total","time-weighted",0,1,0,"")</f>
        <v>1965.7454382279418</v>
      </c>
      <c r="IG17" s="11">
        <f>_xll.PIAdvCalcDat("\\CEDPI\SEMPRA_MSR1:EDCINV"&amp;IE$2&amp;""&amp;IG$3&amp;"DAYKWH.UNIT1@NET1",Overall!$A$17,Overall!$B$17,"1d","total","time-weighted",0,1,0,"")</f>
        <v>1782.7897162578483</v>
      </c>
      <c r="IH17" s="12">
        <f>_xll.PIAdvCalcDat("\\CEDPI\SEMPRA_MSR1:EDCINV"&amp;IE$2&amp;""&amp;IH$3&amp;"DAYKWH.UNIT1@NET1",Overall!$A$17,Overall!$B$17,"1d","total","time-weighted",0,1,0,"")</f>
        <v>1696.3711380047041</v>
      </c>
      <c r="II17" s="1"/>
      <c r="IJ17" s="10">
        <f>_xll.PIAdvCalcDat("\\CEDPI\SEMPRA_MSR1:EDCINV"&amp;IJ$2&amp;""&amp;IJ$3&amp;"DAYKWH.UNIT1@NET1",Overall!$A$17,Overall!$B$17,"1d","total","time-weighted",0,1,0,"")</f>
        <v>1985.3479921460289</v>
      </c>
      <c r="IK17" s="11">
        <f>_xll.PIAdvCalcDat("\\CEDPI\SEMPRA_MSR1:EDCINV"&amp;IJ$2&amp;""&amp;IK$3&amp;"DAYKWH.UNIT1@NET1",Overall!$A$17,Overall!$B$17,"1d","total","time-weighted",0,1,0,"")</f>
        <v>1857.529439256384</v>
      </c>
      <c r="IL17" s="11">
        <f>_xll.PIAdvCalcDat("\\CEDPI\SEMPRA_MSR1:EDCINV"&amp;IJ$2&amp;""&amp;IL$3&amp;"DAYKWH.UNIT1@NET1",Overall!$A$17,Overall!$B$17,"1d","total","time-weighted",0,1,0,"")</f>
        <v>1900.493114743615</v>
      </c>
      <c r="IM17" s="12">
        <f>_xll.PIAdvCalcDat("\\CEDPI\SEMPRA_MSR1:EDCINV"&amp;IJ$2&amp;""&amp;IM$3&amp;"DAYKWH.UNIT1@NET1",Overall!$A$17,Overall!$B$17,"1d","total","time-weighted",0,1,0,"")</f>
        <v>1987.0556589652608</v>
      </c>
      <c r="IN17" s="1"/>
      <c r="IO17" s="10">
        <f>_xll.PIAdvCalcDat("\\CEDPI\SEMPRA_MSR1:EDCINV"&amp;IO$2&amp;""&amp;IO$3&amp;"DAYKWH.UNIT1@NET1",Overall!$A$17,Overall!$B$17,"1d","total","time-weighted",0,1,0,"")</f>
        <v>1928.2272280349848</v>
      </c>
      <c r="IP17" s="11">
        <f>_xll.PIAdvCalcDat("\\CEDPI\SEMPRA_MSR1:EDCINV"&amp;IO$2&amp;""&amp;IP$3&amp;"DAYKWH.UNIT1@NET1",Overall!$A$17,Overall!$B$17,"1d","total","time-weighted",0,1,0,"")</f>
        <v>1909.5548361913609</v>
      </c>
      <c r="IQ17" s="11">
        <f>_xll.PIAdvCalcDat("\\CEDPI\SEMPRA_MSR1:EDCINV"&amp;IO$2&amp;""&amp;IQ$3&amp;"DAYKWH.UNIT1@NET1",Overall!$A$17,Overall!$B$17,"1d","total","time-weighted",0,1,0,"")</f>
        <v>1843.900790801508</v>
      </c>
      <c r="IR17" s="12">
        <f>_xll.PIAdvCalcDat("\\CEDPI\SEMPRA_MSR1:EDCINV"&amp;IO$2&amp;""&amp;IR$3&amp;"DAYKWH.UNIT1@NET1",Overall!$A$17,Overall!$B$17,"1d","total","time-weighted",0,1,0,"")</f>
        <v>1764.3438597189565</v>
      </c>
      <c r="IS17" s="1"/>
      <c r="IT17" s="10">
        <f>_xll.PIAdvCalcDat("\\CEDPI\SEMPRA_MSR1:EDCINV"&amp;IT$2&amp;""&amp;IT$3&amp;"DAYKWH.UNIT1@NET1",Overall!$A$17,Overall!$B$17,"1d","total","time-weighted",0,1,0,"")</f>
        <v>2010.5740377817958</v>
      </c>
      <c r="IU17" s="11">
        <f>_xll.PIAdvCalcDat("\\CEDPI\SEMPRA_MSR1:EDCINV"&amp;IT$2&amp;""&amp;IU$3&amp;"DAYKWH.UNIT1@NET1",Overall!$A$17,Overall!$B$17,"1d","total","time-weighted",0,1,0,"")</f>
        <v>1962.3380142774422</v>
      </c>
      <c r="IV17" s="11">
        <f>_xll.PIAdvCalcDat("\\CEDPI\SEMPRA_MSR1:EDCINV"&amp;IT$2&amp;""&amp;IV$3&amp;"DAYKWH.UNIT1@NET1",Overall!$A$17,Overall!$B$17,"1d","total","time-weighted",0,1,0,"")</f>
        <v>1945.6358369960835</v>
      </c>
      <c r="IW17" s="12">
        <f>_xll.PIAdvCalcDat("\\CEDPI\SEMPRA_MSR1:EDCINV"&amp;IT$2&amp;""&amp;IW$3&amp;"DAYKWH.UNIT1@NET1",Overall!$A$17,Overall!$B$17,"1d","total","time-weighted",0,1,0,"")</f>
        <v>1913.7205841176233</v>
      </c>
      <c r="IX17" s="1"/>
      <c r="IY17" s="10">
        <f>_xll.PIAdvCalcDat("\\CEDPI\SEMPRA_MSR1:EDCINV"&amp;IY$2&amp;""&amp;IY$3&amp;"DAYKWH.UNIT1@NET1",Overall!$A$17,Overall!$B$17,"1d","total","time-weighted",0,1,0,"")</f>
        <v>1935.0419311737103</v>
      </c>
      <c r="IZ17" s="11">
        <f>_xll.PIAdvCalcDat("\\CEDPI\SEMPRA_MSR1:EDCINV"&amp;IY$2&amp;""&amp;IZ$3&amp;"DAYKWH.UNIT1@NET1",Overall!$A$17,Overall!$B$17,"1d","total","time-weighted",0,1,0,"")</f>
        <v>1911.3268506492495</v>
      </c>
      <c r="JA17" s="11">
        <f>_xll.PIAdvCalcDat("\\CEDPI\SEMPRA_MSR1:EDCINV"&amp;IY$2&amp;""&amp;JA$3&amp;"DAYKWH.UNIT1@NET1",Overall!$A$17,Overall!$B$17,"1d","total","time-weighted",0,1,0,"")</f>
        <v>1910.2119110845706</v>
      </c>
      <c r="JB17" s="12">
        <f>_xll.PIAdvCalcDat("\\CEDPI\SEMPRA_MSR1:EDCINV"&amp;IY$2&amp;""&amp;JB$3&amp;"DAYKWH.UNIT1@NET1",Overall!$A$17,Overall!$B$17,"1d","total","time-weighted",0,1,0,"")</f>
        <v>1682.3880629047842</v>
      </c>
      <c r="JC17" s="1"/>
      <c r="JD17" s="10">
        <f>_xll.PIAdvCalcDat("\\CEDPI\SEMPRA_MSR1:EDCINV"&amp;JD$2&amp;""&amp;JD$3&amp;"DAYKWH.UNIT1@NET1",Overall!$A$17,Overall!$B$17,"1d","total","time-weighted",0,1,0,"")</f>
        <v>1928.9166563187559</v>
      </c>
      <c r="JE17" s="11">
        <f>_xll.PIAdvCalcDat("\\CEDPI\SEMPRA_MSR1:EDCINV"&amp;JD$2&amp;""&amp;JE$3&amp;"DAYKWH.UNIT1@NET1",Overall!$A$17,Overall!$B$17,"1d","total","time-weighted",0,1,0,"")</f>
        <v>1913.3667926434941</v>
      </c>
      <c r="JF17" s="11">
        <f>_xll.PIAdvCalcDat("\\CEDPI\SEMPRA_MSR1:EDCINV"&amp;JD$2&amp;""&amp;JF$3&amp;"DAYKWH.UNIT1@NET1",Overall!$A$17,Overall!$B$17,"1d","total","time-weighted",0,1,0,"")</f>
        <v>1838.2195207498203</v>
      </c>
      <c r="JG17" s="12">
        <f>_xll.PIAdvCalcDat("\\CEDPI\SEMPRA_MSR1:EDCINV"&amp;JD$2&amp;""&amp;JG$3&amp;"DAYKWH.UNIT1@NET1",Overall!$A$17,Overall!$B$17,"1d","total","time-weighted",0,1,0,"")</f>
        <v>1925.6350358753514</v>
      </c>
      <c r="JH17" s="1"/>
      <c r="JI17" s="10">
        <f>_xll.PIAdvCalcDat("\\CEDPI\SEMPRA_MSR1:EDCINV"&amp;JI$2&amp;""&amp;JI$3&amp;"DAYKWH.UNIT1@NET1",Overall!$A$17,Overall!$B$17,"1d","total","time-weighted",0,1,0,"")</f>
        <v>1904.1299562657887</v>
      </c>
      <c r="JJ17" s="11">
        <f>_xll.PIAdvCalcDat("\\CEDPI\SEMPRA_MSR1:EDCINV"&amp;JI$2&amp;""&amp;JJ$3&amp;"DAYKWH.UNIT1@NET1",Overall!$A$17,Overall!$B$17,"1d","total","time-weighted",0,1,0,"")</f>
        <v>1892.4551527524202</v>
      </c>
      <c r="JK17" s="11">
        <f>_xll.PIAdvCalcDat("\\CEDPI\SEMPRA_MSR1:EDCINV"&amp;JI$2&amp;""&amp;JK$3&amp;"DAYKWH.UNIT1@NET1",Overall!$A$17,Overall!$B$17,"1d","total","time-weighted",0,1,0,"")</f>
        <v>1715.163311774465</v>
      </c>
      <c r="JL17" s="12">
        <f>_xll.PIAdvCalcDat("\\CEDPI\SEMPRA_MSR1:EDCINV"&amp;JI$2&amp;""&amp;JL$3&amp;"DAYKWH.UNIT1@NET1",Overall!$A$17,Overall!$B$17,"1d","total","time-weighted",0,1,0,"")</f>
        <v>1716.952197639609</v>
      </c>
      <c r="JM17" s="1"/>
      <c r="JN17" s="10">
        <f>_xll.PIAdvCalcDat("\\CEDPI\SEMPRA_MSR1:EDCINV"&amp;JN$2&amp;""&amp;JN$3&amp;"DAYKWH.UNIT1@NET1",Overall!$A$17,Overall!$B$17,"1d","total","time-weighted",0,1,0,"")</f>
        <v>2005.5498962134257</v>
      </c>
      <c r="JO17" s="11">
        <f>_xll.PIAdvCalcDat("\\CEDPI\SEMPRA_MSR1:EDCINV"&amp;JN$2&amp;""&amp;JO$3&amp;"DAYKWH.UNIT1@NET1",Overall!$A$17,Overall!$B$17,"1d","total","time-weighted",0,1,0,"")</f>
        <v>1864.8121783586764</v>
      </c>
      <c r="JP17" s="11">
        <f>_xll.PIAdvCalcDat("\\CEDPI\SEMPRA_MSR1:EDCINV"&amp;JN$2&amp;""&amp;JP$3&amp;"DAYKWH.UNIT1@NET1",Overall!$A$17,Overall!$B$17,"1d","total","time-weighted",0,1,0,"")</f>
        <v>1981.1720967270612</v>
      </c>
      <c r="JQ17" s="12">
        <f>_xll.PIAdvCalcDat("\\CEDPI\SEMPRA_MSR1:EDCINV"&amp;JN$2&amp;""&amp;JQ$3&amp;"DAYKWH.UNIT1@NET1",Overall!$A$17,Overall!$B$17,"1d","total","time-weighted",0,1,0,"")</f>
        <v>1956.5457193080226</v>
      </c>
      <c r="JR17" s="1"/>
      <c r="JS17" s="10">
        <f>_xll.PIAdvCalcDat("\\CEDPI\SEMPRA_MSR1:EDCINV"&amp;JS$2&amp;""&amp;JS$3&amp;"DAYKWH.UNIT1@NET1",Overall!$A$17,Overall!$B$17,"1d","total","time-weighted",0,1,0,"")</f>
        <v>1956.3935573339945</v>
      </c>
      <c r="JT17" s="11">
        <f>_xll.PIAdvCalcDat("\\CEDPI\SEMPRA_MSR1:EDCINV"&amp;JS$2&amp;""&amp;JT$3&amp;"DAYKWH.UNIT1@NET1",Overall!$A$17,Overall!$B$17,"1d","total","time-weighted",0,1,0,"")</f>
        <v>1910.3172510808286</v>
      </c>
      <c r="JU17" s="11">
        <f>_xll.PIAdvCalcDat("\\CEDPI\SEMPRA_MSR1:EDCINV"&amp;JS$2&amp;""&amp;JU$3&amp;"DAYKWH.UNIT1@NET1",Overall!$A$17,Overall!$B$17,"1d","total","time-weighted",0,1,0,"")</f>
        <v>1697.5728795417047</v>
      </c>
      <c r="JV17" s="12">
        <f>_xll.PIAdvCalcDat("\\CEDPI\SEMPRA_MSR1:EDCINV"&amp;JS$2&amp;""&amp;JV$3&amp;"DAYKWH.UNIT1@NET1",Overall!$A$17,Overall!$B$17,"1d","total","time-weighted",0,1,0,"")</f>
        <v>1665.9965260809449</v>
      </c>
      <c r="JW17" s="1"/>
      <c r="JX17" s="10">
        <f>_xll.PIAdvCalcDat("\\CEDPI\SEMPRA_MSR1:EDCINV"&amp;JX$2&amp;""&amp;JX$3&amp;"DAYKWH.UNIT1@NET1",Overall!$A$17,Overall!$B$17,"1d","total","time-weighted",0,1,0,"")</f>
        <v>1896.200661186142</v>
      </c>
      <c r="JY17" s="11">
        <f>_xll.PIAdvCalcDat("\\CEDPI\SEMPRA_MSR1:EDCINV"&amp;JX$2&amp;""&amp;JY$3&amp;"DAYKWH.UNIT1@NET1",Overall!$A$17,Overall!$B$17,"1d","total","time-weighted",0,1,0,"")</f>
        <v>1892.1100455519295</v>
      </c>
      <c r="JZ17" s="11">
        <f>_xll.PIAdvCalcDat("\\CEDPI\SEMPRA_MSR1:EDCINV"&amp;JX$2&amp;""&amp;JZ$3&amp;"DAYKWH.UNIT1@NET1",Overall!$A$17,Overall!$B$17,"1d","total","time-weighted",0,1,0,"")</f>
        <v>1884.0171361349178</v>
      </c>
      <c r="KA17" s="12">
        <f>_xll.PIAdvCalcDat("\\CEDPI\SEMPRA_MSR1:EDCINV"&amp;JX$2&amp;""&amp;KA$3&amp;"DAYKWH.UNIT1@NET1",Overall!$A$17,Overall!$B$17,"1d","total","time-weighted",0,1,0,"")</f>
        <v>1941.4828938746978</v>
      </c>
      <c r="KB17" s="1"/>
      <c r="KC17" s="10">
        <f>_xll.PIAdvCalcDat("\\CEDPI\SEMPRA_MSR1:EDCINV"&amp;KC$2&amp;""&amp;KC$3&amp;"DAYKWH.UNIT1@NET1",Overall!$A$17,Overall!$B$17,"1d","total","time-weighted",0,1,0,"")</f>
        <v>1986.3418629992566</v>
      </c>
      <c r="KD17" s="11">
        <f>_xll.PIAdvCalcDat("\\CEDPI\SEMPRA_MSR1:EDCINV"&amp;KC$2&amp;""&amp;KD$3&amp;"DAYKWH.UNIT1@NET1",Overall!$A$17,Overall!$B$17,"1d","total","time-weighted",0,1,0,"")</f>
        <v>1896.975129379183</v>
      </c>
      <c r="KE17" s="11">
        <f>_xll.PIAdvCalcDat("\\CEDPI\SEMPRA_MSR1:EDCINV"&amp;KC$2&amp;""&amp;KE$3&amp;"DAYKWH.UNIT1@NET1",Overall!$A$17,Overall!$B$17,"1d","total","time-weighted",0,1,0,"")</f>
        <v>1873.8778720737098</v>
      </c>
      <c r="KF17" s="12">
        <f>_xll.PIAdvCalcDat("\\CEDPI\SEMPRA_MSR1:EDCINV"&amp;KC$2&amp;""&amp;KF$3&amp;"DAYKWH.UNIT1@NET1",Overall!$A$17,Overall!$B$17,"1d","total","time-weighted",0,1,0,"")</f>
        <v>2560.1301605995477</v>
      </c>
      <c r="KG17" s="1"/>
      <c r="KH17" s="10">
        <f>_xll.PIAdvCalcDat("\\CEDPI\SEMPRA_MSR1:EDCINV"&amp;KH$2&amp;""&amp;KH$3&amp;"DAYKWH.UNIT1@NET1",Overall!$A$17,Overall!$B$17,"1d","total","time-weighted",0,1,0,"")</f>
        <v>2012.0884424483052</v>
      </c>
      <c r="KI17" s="11">
        <f>_xll.PIAdvCalcDat("\\CEDPI\SEMPRA_MSR1:EDCINV"&amp;KH$2&amp;""&amp;KI$3&amp;"DAYKWH.UNIT1@NET1",Overall!$A$17,Overall!$B$17,"1d","total","time-weighted",0,1,0,"")</f>
        <v>1844.3009255772474</v>
      </c>
      <c r="KJ17" s="11">
        <f>_xll.PIAdvCalcDat("\\CEDPI\SEMPRA_MSR1:EDCINV"&amp;KH$2&amp;""&amp;KJ$3&amp;"DAYKWH.UNIT1@NET1",Overall!$A$17,Overall!$B$17,"1d","total","time-weighted",0,1,0,"")</f>
        <v>1908.0350019619741</v>
      </c>
      <c r="KK17" s="12">
        <f>_xll.PIAdvCalcDat("\\CEDPI\SEMPRA_MSR1:EDCINV"&amp;KH$2&amp;""&amp;KK$3&amp;"DAYKWH.UNIT1@NET1",Overall!$A$17,Overall!$B$17,"1d","total","time-weighted",0,1,0,"")</f>
        <v>1957.7223708795077</v>
      </c>
      <c r="KL17" s="1"/>
      <c r="KM17" s="10">
        <f>_xll.PIAdvCalcDat("\\CEDPI\SEMPRA_MSR1:EDCINV"&amp;KM$2&amp;""&amp;KM$3&amp;"DAYKWH.UNIT1@NET1",Overall!$A$17,Overall!$B$17,"1d","total","time-weighted",0,1,0,"")</f>
        <v>1973.174198964826</v>
      </c>
      <c r="KN17" s="11">
        <f>_xll.PIAdvCalcDat("\\CEDPI\SEMPRA_MSR1:EDCINV"&amp;KM$2&amp;""&amp;KN$3&amp;"DAYKWH.UNIT1@NET1",Overall!$A$17,Overall!$B$17,"1d","total","time-weighted",0,1,0,"")</f>
        <v>1913.8324433030668</v>
      </c>
      <c r="KO17" s="11">
        <f>_xll.PIAdvCalcDat("\\CEDPI\SEMPRA_MSR1:EDCINV"&amp;KM$2&amp;""&amp;KO$3&amp;"DAYKWH.UNIT1@NET1",Overall!$A$17,Overall!$B$17,"1d","total","time-weighted",0,1,0,"")</f>
        <v>1898.9585460818869</v>
      </c>
      <c r="KP17" s="12">
        <f>_xll.PIAdvCalcDat("\\CEDPI\SEMPRA_MSR1:EDCINV"&amp;KM$2&amp;""&amp;KP$3&amp;"DAYKWH.UNIT1@NET1",Overall!$A$17,Overall!$B$17,"1d","total","time-weighted",0,1,0,"")</f>
        <v>1656.8959648909986</v>
      </c>
      <c r="KQ17" s="1"/>
      <c r="KR17" s="10">
        <f>_xll.PIAdvCalcDat("\\CEDPI\SEMPRA_MSR1:EDCINV"&amp;KR$2&amp;""&amp;KR$3&amp;"DAYKWH.UNIT1@NET1",Overall!$A$17,Overall!$B$17,"1d","total","time-weighted",0,1,0,"")</f>
        <v>1968.0495878967715</v>
      </c>
      <c r="KS17" s="11">
        <f>_xll.PIAdvCalcDat("\\CEDPI\SEMPRA_MSR1:EDCINV"&amp;KR$2&amp;""&amp;KS$3&amp;"DAYKWH.UNIT1@NET1",Overall!$A$17,Overall!$B$17,"1d","total","time-weighted",0,1,0,"")</f>
        <v>1881.6374419880658</v>
      </c>
      <c r="KT17" s="11">
        <f>_xll.PIAdvCalcDat("\\CEDPI\SEMPRA_MSR1:EDCINV"&amp;KR$2&amp;""&amp;KT$3&amp;"DAYKWH.UNIT1@NET1",Overall!$A$17,Overall!$B$17,"1d","total","time-weighted",0,1,0,"")</f>
        <v>1875.5699391729527</v>
      </c>
      <c r="KU17" s="12">
        <f>_xll.PIAdvCalcDat("\\CEDPI\SEMPRA_MSR1:EDCINV"&amp;KR$2&amp;""&amp;KU$3&amp;"DAYKWH.UNIT1@NET1",Overall!$A$17,Overall!$B$17,"1d","total","time-weighted",0,1,0,"")</f>
        <v>2065.4853728761932</v>
      </c>
      <c r="KV17" s="1"/>
      <c r="KW17" s="10">
        <f>_xll.PIAdvCalcDat("\\CEDPI\SEMPRA_MSR1:EDCINV"&amp;KW$2&amp;""&amp;KW$3&amp;"DAYKWH.UNIT1@NET1",Overall!$A$17,Overall!$B$17,"1d","total","time-weighted",0,1,0,"")</f>
        <v>1973.1769168865555</v>
      </c>
      <c r="KX17" s="11">
        <f>_xll.PIAdvCalcDat("\\CEDPI\SEMPRA_MSR1:EDCINV"&amp;KW$2&amp;""&amp;KX$3&amp;"DAYKWH.UNIT1@NET1",Overall!$A$17,Overall!$B$17,"1d","total","time-weighted",0,1,0,"")</f>
        <v>1941.4354812090098</v>
      </c>
      <c r="KY17" s="11">
        <f>_xll.PIAdvCalcDat("\\CEDPI\SEMPRA_MSR1:EDCINV"&amp;KW$2&amp;""&amp;KY$3&amp;"DAYKWH.UNIT1@NET1",Overall!$A$17,Overall!$B$17,"1d","total","time-weighted",0,1,0,"")</f>
        <v>1723.406812463538</v>
      </c>
      <c r="KZ17" s="12">
        <f>_xll.PIAdvCalcDat("\\CEDPI\SEMPRA_MSR1:EDCINV"&amp;KW$2&amp;""&amp;KZ$3&amp;"DAYKWH.UNIT1@NET1",Overall!$A$17,Overall!$B$17,"1d","total","time-weighted",0,1,0,"")</f>
        <v>1663.0515379837493</v>
      </c>
      <c r="LA17" s="1"/>
      <c r="LB17" s="10">
        <f>_xll.PIAdvCalcDat("\\CEDPI\SEMPRA_MSR1:EDCINV"&amp;LB$2&amp;""&amp;LB$3&amp;"DAYKWH.UNIT1@NET1",Overall!$A$17,Overall!$B$17,"1d","total","time-weighted",0,1,0,"")</f>
        <v>1946.0205227555896</v>
      </c>
      <c r="LC17" s="11">
        <f>_xll.PIAdvCalcDat("\\CEDPI\SEMPRA_MSR1:EDCINV"&amp;LB$2&amp;""&amp;LC$3&amp;"DAYKWH.UNIT1@NET1",Overall!$A$17,Overall!$B$17,"1d","total","time-weighted",0,1,0,"")</f>
        <v>1923.7682329823815</v>
      </c>
      <c r="LD17" s="11">
        <f>_xll.PIAdvCalcDat("\\CEDPI\SEMPRA_MSR1:EDCINV"&amp;LB$2&amp;""&amp;LD$3&amp;"DAYKWH.UNIT1@NET1",Overall!$A$17,Overall!$B$17,"1d","total","time-weighted",0,1,0,"")</f>
        <v>1935.1183462162298</v>
      </c>
      <c r="LE17" s="12">
        <f>_xll.PIAdvCalcDat("\\CEDPI\SEMPRA_MSR1:EDCINV"&amp;LB$2&amp;""&amp;LE$3&amp;"DAYKWH.UNIT1@NET1",Overall!$A$17,Overall!$B$17,"1d","total","time-weighted",0,1,0,"")</f>
        <v>1965.1681266335584</v>
      </c>
      <c r="LF17" s="1"/>
      <c r="LG17" s="10">
        <f>_xll.PIAdvCalcDat("\\CEDPI\SEMPRA_MSR1:EDCINV"&amp;LG$2&amp;""&amp;LG$3&amp;"DAYKWH.UNIT1@NET1",Overall!$A$17,Overall!$B$17,"1d","total","time-weighted",0,1,0,"")</f>
        <v>1908.3848256451465</v>
      </c>
      <c r="LH17" s="11">
        <f>_xll.PIAdvCalcDat("\\CEDPI\SEMPRA_MSR1:EDCINV"&amp;LG$2&amp;""&amp;LH$3&amp;"DAYKWH.UNIT1@NET1",Overall!$A$17,Overall!$B$17,"1d","total","time-weighted",0,1,0,"")</f>
        <v>1902.2399950771992</v>
      </c>
      <c r="LI17" s="11">
        <f>_xll.PIAdvCalcDat("\\CEDPI\SEMPRA_MSR1:EDCINV"&amp;LG$2&amp;""&amp;LI$3&amp;"DAYKWH.UNIT1@NET1",Overall!$A$17,Overall!$B$17,"1d","total","time-weighted",0,1,0,"")</f>
        <v>1749.8998836015712</v>
      </c>
      <c r="LJ17" s="12">
        <f>_xll.PIAdvCalcDat("\\CEDPI\SEMPRA_MSR1:EDCINV"&amp;LG$2&amp;""&amp;LJ$3&amp;"DAYKWH.UNIT1@NET1",Overall!$A$17,Overall!$B$17,"1d","total","time-weighted",0,1,0,"")</f>
        <v>1676.5300829206324</v>
      </c>
      <c r="LK17" s="1"/>
      <c r="LL17" s="10">
        <f>_xll.PIAdvCalcDat("\\CEDPI\SEMPRA_MSR1:EDCINV"&amp;LL$2&amp;""&amp;LL$3&amp;"DAYKWH.UNIT1@NET1",Overall!$A$17,Overall!$B$17,"1d","total","time-weighted",0,1,0,"")</f>
        <v>1812.2509223426264</v>
      </c>
      <c r="LM17" s="11">
        <f>_xll.PIAdvCalcDat("\\CEDPI\SEMPRA_MSR1:EDCINV"&amp;LL$2&amp;""&amp;LM$3&amp;"DAYKWH.UNIT1@NET1",Overall!$A$17,Overall!$B$17,"1d","total","time-weighted",0,1,0,"")</f>
        <v>1694.0721161212734</v>
      </c>
      <c r="LN17" s="11">
        <f>_xll.PIAdvCalcDat("\\CEDPI\SEMPRA_MSR1:EDCINV"&amp;LL$2&amp;""&amp;LN$3&amp;"DAYKWH.UNIT1@NET1",Overall!$A$17,Overall!$B$17,"1d","total","time-weighted",0,1,0,"")</f>
        <v>1808.3290940745626</v>
      </c>
      <c r="LO17" s="12">
        <f>_xll.PIAdvCalcDat("\\CEDPI\SEMPRA_MSR1:EDCINV"&amp;LL$2&amp;""&amp;LO$3&amp;"DAYKWH.UNIT1@NET1",Overall!$A$17,Overall!$B$17,"1d","total","time-weighted",0,1,0,"")</f>
        <v>1711.4835023510022</v>
      </c>
      <c r="LP17" s="1"/>
      <c r="LQ17" s="10">
        <f>_xll.PIAdvCalcDat("\\CEDPI\SEMPRA_MSR1:EDCINV"&amp;LQ$2&amp;""&amp;LQ$3&amp;"DAYKWH.UNIT1@NET1",Overall!$A$17,Overall!$B$17,"1d","total","time-weighted",0,1,0,"")</f>
        <v>1780.1355474710879</v>
      </c>
      <c r="LR17" s="11">
        <f>_xll.PIAdvCalcDat("\\CEDPI\SEMPRA_MSR1:EDCINV"&amp;LQ$2&amp;""&amp;LR$3&amp;"DAYKWH.UNIT1@NET1",Overall!$A$17,Overall!$B$17,"1d","total","time-weighted",0,1,0,"")</f>
        <v>1815.9449072756331</v>
      </c>
      <c r="LS17" s="11">
        <f>_xll.PIAdvCalcDat("\\CEDPI\SEMPRA_MSR1:EDCINV"&amp;LQ$2&amp;""&amp;LS$3&amp;"DAYKWH.UNIT1@NET1",Overall!$A$17,Overall!$B$17,"1d","total","time-weighted",0,1,0,"")</f>
        <v>1593.3307710353179</v>
      </c>
      <c r="LT17" s="12">
        <f>_xll.PIAdvCalcDat("\\CEDPI\SEMPRA_MSR1:EDCINV"&amp;LQ$2&amp;""&amp;LT$3&amp;"DAYKWH.UNIT1@NET1",Overall!$A$17,Overall!$B$17,"1d","total","time-weighted",0,1,0,"")</f>
        <v>1835.2901869969071</v>
      </c>
      <c r="LU17" s="1"/>
      <c r="LV17" s="10">
        <f>_xll.PIAdvCalcDat("\\CEDPI\SEMPRA_MSR1:EDCINV"&amp;LV$2&amp;""&amp;LV$3&amp;"DAYKWH.UNIT1@NET1",Overall!$A$17,Overall!$B$17,"1d","total","time-weighted",0,1,0,"")</f>
        <v>1587.2739725049962</v>
      </c>
      <c r="LW17" s="11">
        <f>_xll.PIAdvCalcDat("\\CEDPI\SEMPRA_MSR1:EDCINV"&amp;LV$2&amp;""&amp;LW$3&amp;"DAYKWH.UNIT1@NET1",Overall!$A$17,Overall!$B$17,"1d","total","time-weighted",0,1,0,"")</f>
        <v>1865.6766345791652</v>
      </c>
      <c r="LX17" s="11">
        <f>_xll.PIAdvCalcDat("\\CEDPI\SEMPRA_MSR1:EDCINV"&amp;LV$2&amp;""&amp;LX$3&amp;"DAYKWH.UNIT1@NET1",Overall!$A$17,Overall!$B$17,"1d","total","time-weighted",0,1,0,"")</f>
        <v>1615.437770318953</v>
      </c>
      <c r="LY17" s="12">
        <f>_xll.PIAdvCalcDat("\\CEDPI\SEMPRA_MSR1:EDCINV"&amp;LV$2&amp;""&amp;LY$3&amp;"DAYKWH.UNIT1@NET1",Overall!$A$17,Overall!$B$17,"1d","total","time-weighted",0,1,0,"")</f>
        <v>1848.3882255369335</v>
      </c>
      <c r="LZ17" s="1"/>
      <c r="MA17" s="10">
        <f>_xll.PIAdvCalcDat("\\CEDPI\SEMPRA_MSR1:EDCINV"&amp;MA$2&amp;""&amp;MA$3&amp;"DAYKWH.UNIT1@NET1",Overall!$A$17,Overall!$B$17,"1d","total","time-weighted",0,1,0,"")</f>
        <v>1810.0401155569184</v>
      </c>
      <c r="MB17" s="11" t="str">
        <f>_xll.PIAdvCalcDat("\\CEDPI\SEMPRA_MSR1:EDCINV"&amp;MA$2&amp;""&amp;MB$3&amp;"DAYKWH.UNIT1@NET1",Overall!$A$17,Overall!$B$17,"1d","total","time-weighted",0,1,0,"")</f>
        <v>[-11059] No Good Data For Calculation</v>
      </c>
      <c r="MC17" s="11">
        <f>_xll.PIAdvCalcDat("\\CEDPI\SEMPRA_MSR1:EDCINV"&amp;MA$2&amp;""&amp;MC$3&amp;"DAYKWH.UNIT1@NET1",Overall!$A$17,Overall!$B$17,"1d","total","time-weighted",0,1,0,"")</f>
        <v>1817.0224590936</v>
      </c>
      <c r="MD17" s="12">
        <f>_xll.PIAdvCalcDat("\\CEDPI\SEMPRA_MSR1:EDCINV"&amp;MA$2&amp;""&amp;MD$3&amp;"DAYKWH.UNIT1@NET1",Overall!$A$17,Overall!$B$17,"1d","total","time-weighted",0,1,0,"")</f>
        <v>1849.5180423218073</v>
      </c>
      <c r="ME17" s="1"/>
      <c r="MF17" s="10">
        <f>_xll.PIAdvCalcDat("\\CEDPI\SEMPRA_MSR1:EDCINV"&amp;MF$2&amp;""&amp;MF$3&amp;"DAYKWH.UNIT1@NET1",Overall!$A$17,Overall!$B$17,"1d","total","time-weighted",0,1,0,"")</f>
        <v>1845.074898944481</v>
      </c>
      <c r="MG17" s="11">
        <f>_xll.PIAdvCalcDat("\\CEDPI\SEMPRA_MSR1:EDCINV"&amp;MF$2&amp;""&amp;MG$3&amp;"DAYKWH.UNIT1@NET1",Overall!$A$17,Overall!$B$17,"1d","total","time-weighted",0,1,0,"")</f>
        <v>1815.0184846076418</v>
      </c>
      <c r="MH17" s="11">
        <f>_xll.PIAdvCalcDat("\\CEDPI\SEMPRA_MSR1:EDCINV"&amp;MF$2&amp;""&amp;MH$3&amp;"DAYKWH.UNIT1@NET1",Overall!$A$17,Overall!$B$17,"1d","total","time-weighted",0,1,0,"")</f>
        <v>1658.5963152762679</v>
      </c>
      <c r="MI17" s="12">
        <f>_xll.PIAdvCalcDat("\\CEDPI\SEMPRA_MSR1:EDCINV"&amp;MF$2&amp;""&amp;MI$3&amp;"DAYKWH.UNIT1@NET1",Overall!$A$17,Overall!$B$17,"1d","total","time-weighted",0,1,0,"")</f>
        <v>1834.9455251646664</v>
      </c>
      <c r="MJ17" s="1"/>
      <c r="MK17" s="10">
        <f>_xll.PIAdvCalcDat("\\CEDPI\SEMPRA_MSR1:EDCINV"&amp;MK$2&amp;""&amp;MK$3&amp;"DAYKWH.UNIT1@NET1",Overall!$A$17,Overall!$B$17,"1d","total","time-weighted",0,1,0,"")</f>
        <v>1608.1226810043263</v>
      </c>
      <c r="ML17" s="11">
        <f>_xll.PIAdvCalcDat("\\CEDPI\SEMPRA_MSR1:EDCINV"&amp;MK$2&amp;""&amp;ML$3&amp;"DAYKWH.UNIT1@NET1",Overall!$A$17,Overall!$B$17,"1d","total","time-weighted",0,1,0,"")</f>
        <v>1803.9276320194263</v>
      </c>
      <c r="MM17" s="11">
        <f>_xll.PIAdvCalcDat("\\CEDPI\SEMPRA_MSR1:EDCINV"&amp;MK$2&amp;""&amp;MM$3&amp;"DAYKWH.UNIT1@NET1",Overall!$A$17,Overall!$B$17,"1d","total","time-weighted",0,1,0,"")</f>
        <v>1573.9922247394099</v>
      </c>
      <c r="MN17" s="12">
        <f>_xll.PIAdvCalcDat("\\CEDPI\SEMPRA_MSR1:EDCINV"&amp;MK$2&amp;""&amp;MN$3&amp;"DAYKWH.UNIT1@NET1",Overall!$A$17,Overall!$B$17,"1d","total","time-weighted",0,1,0,"")</f>
        <v>1817.1660384117233</v>
      </c>
      <c r="MO17" s="1"/>
      <c r="MP17" s="10">
        <f>_xll.PIAdvCalcDat("\\CEDPI\SEMPRA_MSR1:EDCINV"&amp;MP$2&amp;""&amp;MP$3&amp;"DAYKWH.UNIT1@NET1",Overall!$A$17,Overall!$B$17,"1d","total","time-weighted",0,1,0,"")</f>
        <v>1969.3039393101342</v>
      </c>
      <c r="MQ17" s="11">
        <f>_xll.PIAdvCalcDat("\\CEDPI\SEMPRA_MSR1:EDCINV"&amp;MP$2&amp;""&amp;MQ$3&amp;"DAYKWH.UNIT1@NET1",Overall!$A$17,Overall!$B$17,"1d","total","time-weighted",0,1,0,"")</f>
        <v>1965.462679594591</v>
      </c>
      <c r="MR17" s="11">
        <f>_xll.PIAdvCalcDat("\\CEDPI\SEMPRA_MSR1:EDCINV"&amp;MP$2&amp;""&amp;MR$3&amp;"DAYKWH.UNIT1@NET1",Overall!$A$17,Overall!$B$17,"1d","total","time-weighted",0,1,0,"")</f>
        <v>1961.4482209944522</v>
      </c>
      <c r="MS17" s="12">
        <f>_xll.PIAdvCalcDat("\\CEDPI\SEMPRA_MSR1:EDCINV"&amp;MP$2&amp;""&amp;MS$3&amp;"DAYKWH.UNIT1@NET1",Overall!$A$17,Overall!$B$17,"1d","total","time-weighted",0,1,0,"")</f>
        <v>1979.7233173189691</v>
      </c>
      <c r="MT17" s="1"/>
      <c r="MU17" s="10">
        <f>_xll.PIAdvCalcDat("\\CEDPI\SEMPRA_MSR1:EDCINV"&amp;MU$2&amp;""&amp;MU$3&amp;"DAYKWH.UNIT1@NET1",Overall!$A$17,Overall!$B$17,"1d","total","time-weighted",0,1,0,"")</f>
        <v>1668.547213530466</v>
      </c>
      <c r="MV17" s="11">
        <f>_xll.PIAdvCalcDat("\\CEDPI\SEMPRA_MSR1:EDCINV"&amp;MU$2&amp;""&amp;MV$3&amp;"DAYKWH.UNIT1@NET1",Overall!$A$17,Overall!$B$17,"1d","total","time-weighted",0,1,0,"")</f>
        <v>1833.6880847984548</v>
      </c>
      <c r="MW17" s="11">
        <f>_xll.PIAdvCalcDat("\\CEDPI\SEMPRA_MSR1:EDCINV"&amp;MU$2&amp;""&amp;MW$3&amp;"DAYKWH.UNIT1@NET1",Overall!$A$17,Overall!$B$17,"1d","total","time-weighted",0,1,0,"")</f>
        <v>1655.6084720013414</v>
      </c>
      <c r="MX17" s="12">
        <f>_xll.PIAdvCalcDat("\\CEDPI\SEMPRA_MSR1:EDCINV"&amp;MU$2&amp;""&amp;MX$3&amp;"DAYKWH.UNIT1@NET1",Overall!$A$17,Overall!$B$17,"1d","total","time-weighted",0,1,0,"")</f>
        <v>1787.0719777118097</v>
      </c>
      <c r="MY17" s="1"/>
      <c r="MZ17" s="10">
        <f>_xll.PIAdvCalcDat("\\CEDPI\SEMPRA_MSR1:EDCINV"&amp;MZ$2&amp;""&amp;MZ$3&amp;"DAYKWH.UNIT1@NET1",Overall!$A$17,Overall!$B$17,"1d","total","time-weighted",0,1,0,"")</f>
        <v>1579.0468533755923</v>
      </c>
      <c r="NA17" s="11">
        <f>_xll.PIAdvCalcDat("\\CEDPI\SEMPRA_MSR1:EDCINV"&amp;MZ$2&amp;""&amp;NA$3&amp;"DAYKWH.UNIT1@NET1",Overall!$A$17,Overall!$B$17,"1d","total","time-weighted",0,1,0,"")</f>
        <v>1857.1305786781352</v>
      </c>
      <c r="NB17" s="11">
        <f>_xll.PIAdvCalcDat("\\CEDPI\SEMPRA_MSR1:EDCINV"&amp;MZ$2&amp;""&amp;NB$3&amp;"DAYKWH.UNIT1@NET1",Overall!$A$17,Overall!$B$17,"1d","total","time-weighted",0,1,0,"")</f>
        <v>1648.7532380339021</v>
      </c>
      <c r="NC17" s="12">
        <f>_xll.PIAdvCalcDat("\\CEDPI\SEMPRA_MSR1:EDCINV"&amp;MZ$2&amp;""&amp;NC$3&amp;"DAYKWH.UNIT1@NET1",Overall!$A$17,Overall!$B$17,"1d","total","time-weighted",0,1,0,"")</f>
        <v>1869.3963458134792</v>
      </c>
      <c r="ND17" s="1"/>
      <c r="NE17" s="10">
        <f>_xll.PIAdvCalcDat("\\CEDPI\SEMPRA_MSR1:EDCINV"&amp;NE$2&amp;""&amp;NE$3&amp;"DAYKWH.UNIT1@NET1",Overall!$A$17,Overall!$B$17,"1d","total","time-weighted",0,1,0,"")</f>
        <v>1980.4521464694665</v>
      </c>
      <c r="NF17" s="11">
        <f>_xll.PIAdvCalcDat("\\CEDPI\SEMPRA_MSR1:EDCINV"&amp;NE$2&amp;""&amp;NF$3&amp;"DAYKWH.UNIT1@NET1",Overall!$A$17,Overall!$B$17,"1d","total","time-weighted",0,1,0,"")</f>
        <v>1949.6909148554421</v>
      </c>
      <c r="NG17" s="11">
        <f>_xll.PIAdvCalcDat("\\CEDPI\SEMPRA_MSR1:EDCINV"&amp;NE$2&amp;""&amp;NG$3&amp;"DAYKWH.UNIT1@NET1",Overall!$A$17,Overall!$B$17,"1d","total","time-weighted",0,1,0,"")</f>
        <v>1954.4404340606018</v>
      </c>
      <c r="NH17" s="12">
        <f>_xll.PIAdvCalcDat("\\CEDPI\SEMPRA_MSR1:EDCINV"&amp;NE$2&amp;""&amp;NH$3&amp;"DAYKWH.UNIT1@NET1",Overall!$A$17,Overall!$B$17,"1d","total","time-weighted",0,1,0,"")</f>
        <v>1951.574261784144</v>
      </c>
      <c r="NI17" s="1"/>
      <c r="NJ17" s="10">
        <f>_xll.PIAdvCalcDat("\\CEDPI\SEMPRA_MSR1:EDCINV"&amp;NJ$2&amp;""&amp;NJ$3&amp;"DAYKWH.UNIT1@NET1",Overall!$A$17,Overall!$B$17,"1d","total","time-weighted",0,1,0,"")</f>
        <v>1602.6776844416345</v>
      </c>
      <c r="NK17" s="11">
        <f>_xll.PIAdvCalcDat("\\CEDPI\SEMPRA_MSR1:EDCINV"&amp;NJ$2&amp;""&amp;NK$3&amp;"DAYKWH.UNIT1@NET1",Overall!$A$17,Overall!$B$17,"1d","total","time-weighted",0,1,0,"")</f>
        <v>1799.0650086729738</v>
      </c>
      <c r="NL17" s="11">
        <f>_xll.PIAdvCalcDat("\\CEDPI\SEMPRA_MSR1:EDCINV"&amp;NJ$2&amp;""&amp;NL$3&amp;"DAYKWH.UNIT1@NET1",Overall!$A$17,Overall!$B$17,"1d","total","time-weighted",0,1,0,"")</f>
        <v>1597.5383283983406</v>
      </c>
      <c r="NM17" s="12">
        <f>_xll.PIAdvCalcDat("\\CEDPI\SEMPRA_MSR1:EDCINV"&amp;NJ$2&amp;""&amp;NM$3&amp;"DAYKWH.UNIT1@NET1",Overall!$A$17,Overall!$B$17,"1d","total","time-weighted",0,1,0,"")</f>
        <v>1805.6855676016528</v>
      </c>
      <c r="NN17" s="1"/>
      <c r="NO17" s="10">
        <f>_xll.PIAdvCalcDat("\\CEDPI\SEMPRA_MSR1:EDCINV"&amp;NO$2&amp;""&amp;NO$3&amp;"DAYKWH.UNIT1@NET1",Overall!$A$17,Overall!$B$17,"1d","total","time-weighted",0,1,0,"")</f>
        <v>1669.6606446207638</v>
      </c>
      <c r="NP17" s="11">
        <f>_xll.PIAdvCalcDat("\\CEDPI\SEMPRA_MSR1:EDCINV"&amp;NO$2&amp;""&amp;NP$3&amp;"DAYKWH.UNIT1@NET1",Overall!$A$17,Overall!$B$17,"1d","total","time-weighted",0,1,0,"")</f>
        <v>1790.8634304361804</v>
      </c>
      <c r="NQ17" s="11">
        <f>_xll.PIAdvCalcDat("\\CEDPI\SEMPRA_MSR1:EDCINV"&amp;NO$2&amp;""&amp;NQ$3&amp;"DAYKWH.UNIT1@NET1",Overall!$A$17,Overall!$B$17,"1d","total","time-weighted",0,1,0,"")</f>
        <v>1630.8326221709992</v>
      </c>
      <c r="NR17" s="12">
        <f>_xll.PIAdvCalcDat("\\CEDPI\SEMPRA_MSR1:EDCINV"&amp;NO$2&amp;""&amp;NR$3&amp;"DAYKWH.UNIT1@NET1",Overall!$A$17,Overall!$B$17,"1d","total","time-weighted",0,1,0,"")</f>
        <v>1860.2869744796719</v>
      </c>
      <c r="NS17" s="1"/>
      <c r="NT17" s="10">
        <f>_xll.PIAdvCalcDat("\\CEDPI\SEMPRA_MSR1:EDCINV"&amp;NT$2&amp;""&amp;NT$3&amp;"DAYKWH.UNIT1@NET1",Overall!$A$17,Overall!$B$17,"1d","total","time-weighted",0,1,0,"")</f>
        <v>1888.402475419239</v>
      </c>
      <c r="NU17" s="11">
        <f>_xll.PIAdvCalcDat("\\CEDPI\SEMPRA_MSR1:EDCINV"&amp;NT$2&amp;""&amp;NU$3&amp;"DAYKWH.UNIT1@NET1",Overall!$A$17,Overall!$B$17,"1d","total","time-weighted",0,1,0,"")</f>
        <v>1876.84107158138</v>
      </c>
      <c r="NV17" s="11">
        <f>_xll.PIAdvCalcDat("\\CEDPI\SEMPRA_MSR1:EDCINV"&amp;NT$2&amp;""&amp;NV$3&amp;"DAYKWH.UNIT1@NET1",Overall!$A$17,Overall!$B$17,"1d","total","time-weighted",0,1,0,"")</f>
        <v>1886.293809386925</v>
      </c>
      <c r="NW17" s="12">
        <f>_xll.PIAdvCalcDat("\\CEDPI\SEMPRA_MSR1:EDCINV"&amp;NT$2&amp;""&amp;NW$3&amp;"DAYKWH.UNIT1@NET1",Overall!$A$17,Overall!$B$17,"1d","total","time-weighted",0,1,0,"")</f>
        <v>1882.0052515224281</v>
      </c>
      <c r="NX17" s="1"/>
      <c r="NY17" s="10">
        <f>_xll.PIAdvCalcDat("\\CEDPI\SEMPRA_MSR1:EDCINV"&amp;NY$2&amp;""&amp;NY$3&amp;"DAYKWH.UNIT1@NET1",Overall!$A$17,Overall!$B$17,"1d","total","time-weighted",0,1,0,"")</f>
        <v>1874.3705701957761</v>
      </c>
      <c r="NZ17" s="11">
        <f>_xll.PIAdvCalcDat("\\CEDPI\SEMPRA_MSR1:EDCINV"&amp;NY$2&amp;""&amp;NZ$3&amp;"DAYKWH.UNIT1@NET1",Overall!$A$17,Overall!$B$17,"1d","total","time-weighted",0,1,0,"")</f>
        <v>1893.2572922559045</v>
      </c>
      <c r="OA17" s="11">
        <f>_xll.PIAdvCalcDat("\\CEDPI\SEMPRA_MSR1:EDCINV"&amp;NY$2&amp;""&amp;OA$3&amp;"DAYKWH.UNIT1@NET1",Overall!$A$17,Overall!$B$17,"1d","total","time-weighted",0,1,0,"")</f>
        <v>1868.9521104674993</v>
      </c>
      <c r="OB17" s="12">
        <f>_xll.PIAdvCalcDat("\\CEDPI\SEMPRA_MSR1:EDCINV"&amp;NY$2&amp;""&amp;OB$3&amp;"DAYKWH.UNIT1@NET1",Overall!$A$17,Overall!$B$17,"1d","total","time-weighted",0,1,0,"")</f>
        <v>1865.5617545670398</v>
      </c>
      <c r="OC17" s="1"/>
      <c r="OD17" s="10">
        <f>_xll.PIAdvCalcDat("\\CEDPI\SEMPRA_MSR1:EDCINV"&amp;OD$2&amp;""&amp;OD$3&amp;"DAYKWH.UNIT1@NET1",Overall!$A$17,Overall!$B$17,"1d","total","time-weighted",0,1,0,"")</f>
        <v>1889.8314593897653</v>
      </c>
      <c r="OE17" s="11">
        <f>_xll.PIAdvCalcDat("\\CEDPI\SEMPRA_MSR1:EDCINV"&amp;OD$2&amp;""&amp;OE$3&amp;"DAYKWH.UNIT1@NET1",Overall!$A$17,Overall!$B$17,"1d","total","time-weighted",0,1,0,"")</f>
        <v>1893.8459038897884</v>
      </c>
      <c r="OF17" s="11">
        <f>_xll.PIAdvCalcDat("\\CEDPI\SEMPRA_MSR1:EDCINV"&amp;OD$2&amp;""&amp;OF$3&amp;"DAYKWH.UNIT1@NET1",Overall!$A$17,Overall!$B$17,"1d","total","time-weighted",0,1,0,"")</f>
        <v>1882.3814060997722</v>
      </c>
      <c r="OG17" s="12">
        <f>_xll.PIAdvCalcDat("\\CEDPI\SEMPRA_MSR1:EDCINV"&amp;OD$2&amp;""&amp;OG$3&amp;"DAYKWH.UNIT1@NET1",Overall!$A$17,Overall!$B$17,"1d","total","time-weighted",0,1,0,"")</f>
        <v>1884.9378894838333</v>
      </c>
      <c r="OH17" s="1"/>
      <c r="OI17" s="10" t="str">
        <f>_xll.PIAdvCalcDat("\\CEDPI\SEMPRA_MSR1:EDCINV"&amp;OI$2&amp;""&amp;OI$3&amp;"DAYKWH.UNIT1@NET1",Overall!$A$17,Overall!$B$17,"1d","total","time-weighted",0,1,0,"")</f>
        <v>[-11059] No Good Data For Calculation</v>
      </c>
      <c r="OJ17" s="11">
        <f>_xll.PIAdvCalcDat("\\CEDPI\SEMPRA_MSR1:EDCINV"&amp;OI$2&amp;""&amp;OJ$3&amp;"DAYKWH.UNIT1@NET1",Overall!$A$17,Overall!$B$17,"1d","total","time-weighted",0,1,0,"")</f>
        <v>1890.8159955469489</v>
      </c>
      <c r="OK17" s="11">
        <f>_xll.PIAdvCalcDat("\\CEDPI\SEMPRA_MSR1:EDCINV"&amp;OI$2&amp;""&amp;OK$3&amp;"DAYKWH.UNIT1@NET1",Overall!$A$17,Overall!$B$17,"1d","total","time-weighted",0,1,0,"")</f>
        <v>1869.5657300014252</v>
      </c>
      <c r="OL17" s="12">
        <f>_xll.PIAdvCalcDat("\\CEDPI\SEMPRA_MSR1:EDCINV"&amp;OI$2&amp;""&amp;OL$3&amp;"DAYKWH.UNIT1@NET1",Overall!$A$17,Overall!$B$17,"1d","total","time-weighted",0,1,0,"")</f>
        <v>1863.4204034667459</v>
      </c>
      <c r="OM17" s="1"/>
      <c r="ON17" s="10">
        <f>_xll.PIAdvCalcDat("\\CEDPI\SEMPRA_MSR1:EDCINV"&amp;ON$2&amp;""&amp;ON$3&amp;"DAYKWH.UNIT1@NET1",Overall!$A$17,Overall!$B$17,"1d","total","time-weighted",0,1,0,"")</f>
        <v>1873.9271915525674</v>
      </c>
      <c r="OO17" s="11">
        <f>_xll.PIAdvCalcDat("\\CEDPI\SEMPRA_MSR1:EDCINV"&amp;ON$2&amp;""&amp;OO$3&amp;"DAYKWH.UNIT1@NET1",Overall!$A$17,Overall!$B$17,"1d","total","time-weighted",0,1,0,"")</f>
        <v>1885.3221422501927</v>
      </c>
      <c r="OP17" s="11">
        <f>_xll.PIAdvCalcDat("\\CEDPI\SEMPRA_MSR1:EDCINV"&amp;ON$2&amp;""&amp;OP$3&amp;"DAYKWH.UNIT1@NET1",Overall!$A$17,Overall!$B$17,"1d","total","time-weighted",0,1,0,"")</f>
        <v>1886.9945826972973</v>
      </c>
      <c r="OQ17" s="12">
        <f>_xll.PIAdvCalcDat("\\CEDPI\SEMPRA_MSR1:EDCINV"&amp;ON$2&amp;""&amp;OQ$3&amp;"DAYKWH.UNIT1@NET1",Overall!$A$17,Overall!$B$17,"1d","total","time-weighted",0,1,0,"")</f>
        <v>1887.2497782377113</v>
      </c>
      <c r="OR17" s="1"/>
      <c r="OS17" s="10">
        <f>_xll.PIAdvCalcDat("\\CEDPI\SEMPRA_MSR1:EDCINV"&amp;OS$2&amp;""&amp;OS$3&amp;"DAYKWH.UNIT1@NET1",Overall!$A$17,Overall!$B$17,"1d","total","time-weighted",0,1,0,"")</f>
        <v>1945.1989652952886</v>
      </c>
      <c r="OT17" s="11">
        <f>_xll.PIAdvCalcDat("\\CEDPI\SEMPRA_MSR1:EDCINV"&amp;OS$2&amp;""&amp;OT$3&amp;"DAYKWH.UNIT1@NET1",Overall!$A$17,Overall!$B$17,"1d","total","time-weighted",0,1,0,"")</f>
        <v>1960.136014273982</v>
      </c>
      <c r="OU17" s="11">
        <f>_xll.PIAdvCalcDat("\\CEDPI\SEMPRA_MSR1:EDCINV"&amp;OS$2&amp;""&amp;OU$3&amp;"DAYKWH.UNIT1@NET1",Overall!$A$17,Overall!$B$17,"1d","total","time-weighted",0,1,0,"")</f>
        <v>1946.0028659113889</v>
      </c>
      <c r="OV17" s="12">
        <f>_xll.PIAdvCalcDat("\\CEDPI\SEMPRA_MSR1:EDCINV"&amp;OS$2&amp;""&amp;OV$3&amp;"DAYKWH.UNIT1@NET1",Overall!$A$17,Overall!$B$17,"1d","total","time-weighted",0,1,0,"")</f>
        <v>1958.9469828950421</v>
      </c>
      <c r="OW17" s="1"/>
      <c r="OX17" s="10">
        <f>_xll.PIAdvCalcDat("\\CEDPI\SEMPRA_MSR1:EDCINV"&amp;OX$2&amp;""&amp;OX$3&amp;"DAYKWH.UNIT1@NET1",Overall!$A$17,Overall!$B$17,"1d","total","time-weighted",0,1,0,"")</f>
        <v>1867.5763842299225</v>
      </c>
      <c r="OY17" s="11">
        <f>_xll.PIAdvCalcDat("\\CEDPI\SEMPRA_MSR1:EDCINV"&amp;OX$2&amp;""&amp;OY$3&amp;"DAYKWH.UNIT1@NET1",Overall!$A$17,Overall!$B$17,"1d","total","time-weighted",0,1,0,"")</f>
        <v>1961.2434051525372</v>
      </c>
      <c r="OZ17" s="11">
        <f>_xll.PIAdvCalcDat("\\CEDPI\SEMPRA_MSR1:EDCINV"&amp;OX$2&amp;""&amp;OZ$3&amp;"DAYKWH.UNIT1@NET1",Overall!$A$17,Overall!$B$17,"1d","total","time-weighted",0,1,0,"")</f>
        <v>2003.4648807899582</v>
      </c>
      <c r="PA17" s="12">
        <f>_xll.PIAdvCalcDat("\\CEDPI\SEMPRA_MSR1:EDCINV"&amp;OX$2&amp;""&amp;PA$3&amp;"DAYKWH.UNIT1@NET1",Overall!$A$17,Overall!$B$17,"1d","total","time-weighted",0,1,0,"")</f>
        <v>1999.384783402651</v>
      </c>
      <c r="PB17" s="1"/>
      <c r="PC17" s="10">
        <f>_xll.PIAdvCalcDat("\\CEDPI\SEMPRA_MSR1:EDCINV"&amp;PC$2&amp;""&amp;PC$3&amp;"DAYKWH.UNIT1@NET1",Overall!$A$17,Overall!$B$17,"1d","total","time-weighted",0,1,0,"")</f>
        <v>1958.1543894861632</v>
      </c>
      <c r="PD17" s="11">
        <f>_xll.PIAdvCalcDat("\\CEDPI\SEMPRA_MSR1:EDCINV"&amp;PC$2&amp;""&amp;PD$3&amp;"DAYKWH.UNIT1@NET1",Overall!$A$17,Overall!$B$17,"1d","total","time-weighted",0,1,0,"")</f>
        <v>1948.6215392844599</v>
      </c>
      <c r="PE17" s="11">
        <f>_xll.PIAdvCalcDat("\\CEDPI\SEMPRA_MSR1:EDCINV"&amp;PC$2&amp;""&amp;PE$3&amp;"DAYKWH.UNIT1@NET1",Overall!$A$17,Overall!$B$17,"1d","total","time-weighted",0,1,0,"")</f>
        <v>1950.751679040445</v>
      </c>
      <c r="PF17" s="12">
        <f>_xll.PIAdvCalcDat("\\CEDPI\SEMPRA_MSR1:EDCINV"&amp;PC$2&amp;""&amp;PF$3&amp;"DAYKWH.UNIT1@NET1",Overall!$A$17,Overall!$B$17,"1d","total","time-weighted",0,1,0,"")</f>
        <v>1919.503333362419</v>
      </c>
      <c r="PG17" s="1"/>
      <c r="PH17" s="10">
        <f>_xll.PIAdvCalcDat("\\CEDPI\SEMPRA_MSR1:EDCINV"&amp;PH$2&amp;""&amp;PH$3&amp;"DAYKWH.UNIT1@NET1",Overall!$A$17,Overall!$B$17,"1d","total","time-weighted",0,1,0,"")</f>
        <v>2001.1368586401552</v>
      </c>
      <c r="PI17" s="11">
        <f>_xll.PIAdvCalcDat("\\CEDPI\SEMPRA_MSR1:EDCINV"&amp;PH$2&amp;""&amp;PI$3&amp;"DAYKWH.UNIT1@NET1",Overall!$A$17,Overall!$B$17,"1d","total","time-weighted",0,1,0,"")</f>
        <v>1900.5071847897113</v>
      </c>
      <c r="PJ17" s="11">
        <f>_xll.PIAdvCalcDat("\\CEDPI\SEMPRA_MSR1:EDCINV"&amp;PH$2&amp;""&amp;PJ$3&amp;"DAYKWH.UNIT1@NET1",Overall!$A$17,Overall!$B$17,"1d","total","time-weighted",0,1,0,"")</f>
        <v>1987.9343948738776</v>
      </c>
      <c r="PK17" s="12">
        <f>_xll.PIAdvCalcDat("\\CEDPI\SEMPRA_MSR1:EDCINV"&amp;PH$2&amp;""&amp;PK$3&amp;"DAYKWH.UNIT1@NET1",Overall!$A$17,Overall!$B$17,"1d","total","time-weighted",0,1,0,"")</f>
        <v>2072.161651421186</v>
      </c>
    </row>
    <row r="18" spans="1:427" ht="24.75" customHeight="1" x14ac:dyDescent="0.25">
      <c r="A18" s="8">
        <v>42597</v>
      </c>
      <c r="B18" s="8">
        <v>42598</v>
      </c>
      <c r="C18" s="16">
        <v>6.7690968604087827</v>
      </c>
      <c r="D18" s="7">
        <f>_xll.PIAdvCalcDat("\\CEDPI\SEMPRA_MSR1:EDCINV"&amp;$D$2&amp;""&amp;D$3&amp;"DAYKWH.UNIT1@NET1",Overall!$A$18,Overall!$B$18,"1d","total","time-weighted",0,1,0,"")</f>
        <v>1921.2735334106808</v>
      </c>
      <c r="E18" s="9">
        <f>_xll.PIAdvCalcDat("\\CEDPI\SEMPRA_MSR1:EDCINV"&amp;$D$2&amp;""&amp;E$3&amp;"DAYKWH.UNIT1@NET1",Overall!$A$18,Overall!$B$18,"1d","total","time-weighted",0,1,0,"")</f>
        <v>1881.8594091403127</v>
      </c>
      <c r="F18" s="9">
        <f>_xll.PIAdvCalcDat("\\CEDPI\SEMPRA_MSR1:EDCINV"&amp;$D$2&amp;""&amp;F$3&amp;"DAYKWH.UNIT1@NET1",Overall!$A$18,Overall!$B$18,"1d","total","time-weighted",0,1,0,"")</f>
        <v>1822.6715821147093</v>
      </c>
      <c r="G18" s="9">
        <f>_xll.PIAdvCalcDat("\\CEDPI\SEMPRA_MSR1:EDCINV"&amp;$D$2&amp;""&amp;G$3&amp;"DAYKWH.UNIT1@NET1",Overall!$A$18,Overall!$B$18,"1d","total","time-weighted",0,1,0,"")</f>
        <v>1970.4356133732392</v>
      </c>
      <c r="H18" s="7"/>
      <c r="I18" s="10">
        <f>_xll.PIAdvCalcDat("\\CEDPI\SEMPRA_MSR1:EDCINV"&amp;I$2&amp;""&amp;I$3&amp;"DAYKWH.UNIT1@NET1",Overall!$A$18,Overall!$B$18,"1d","total","time-weighted",0,1,0,"")</f>
        <v>1875.5648631476363</v>
      </c>
      <c r="J18" s="11">
        <f>_xll.PIAdvCalcDat("\\CEDPI\SEMPRA_MSR1:EDCINV"&amp;I$2&amp;""&amp;J$3&amp;"DAYKWH.UNIT1@NET1",Overall!$A$18,Overall!$B$18,"1d","total","time-weighted",0,1,0,"")</f>
        <v>1841.6848655557521</v>
      </c>
      <c r="K18" s="11">
        <f>_xll.PIAdvCalcDat("\\CEDPI\SEMPRA_MSR1:EDCINV"&amp;I$2&amp;""&amp;K$3&amp;"DAYKWH.UNIT1@NET1",Overall!$A$18,Overall!$B$18,"1d","total","time-weighted",0,1,0,"")</f>
        <v>1849.3691383164073</v>
      </c>
      <c r="L18" s="12">
        <f>_xll.PIAdvCalcDat("\\CEDPI\SEMPRA_MSR1:EDCINV"&amp;I$2&amp;""&amp;L$3&amp;"DAYKWH.UNIT1@NET1",Overall!$A$18,Overall!$B$18,"1d","total","time-weighted",0,1,0,"")</f>
        <v>1910.945690526371</v>
      </c>
      <c r="M18" s="1"/>
      <c r="N18" s="10">
        <f>_xll.PIAdvCalcDat("\\CEDPI\SEMPRA_MSR1:EDCINV"&amp;N$2&amp;""&amp;N$3&amp;"DAYKWH.UNIT1@NET1",Overall!$A$18,Overall!$B$18,"1d","total","time-weighted",0,1,0,"")</f>
        <v>1962.188177669942</v>
      </c>
      <c r="O18" s="11">
        <f>_xll.PIAdvCalcDat("\\CEDPI\SEMPRA_MSR1:EDCINV"&amp;N$2&amp;""&amp;O$3&amp;"DAYKWH.UNIT1@NET1",Overall!$A$18,Overall!$B$18,"1d","total","time-weighted",0,1,0,"")</f>
        <v>1847.4632244104332</v>
      </c>
      <c r="P18" s="11">
        <f>_xll.PIAdvCalcDat("\\CEDPI\SEMPRA_MSR1:EDCINV"&amp;N$2&amp;""&amp;P$3&amp;"DAYKWH.UNIT1@NET1",Overall!$A$18,Overall!$B$18,"1d","total","time-weighted",0,1,0,"")</f>
        <v>1840.034539642405</v>
      </c>
      <c r="Q18" s="12">
        <f>_xll.PIAdvCalcDat("\\CEDPI\SEMPRA_MSR1:EDCINV"&amp;N$2&amp;""&amp;Q$3&amp;"DAYKWH.UNIT1@NET1",Overall!$A$18,Overall!$B$18,"1d","total","time-weighted",0,1,0,"")</f>
        <v>1903.56530914359</v>
      </c>
      <c r="R18" s="1"/>
      <c r="S18" s="10">
        <f>_xll.PIAdvCalcDat("\\CEDPI\SEMPRA_MSR1:EDCINV"&amp;S$2&amp;""&amp;S$3&amp;"DAYKWH.UNIT1@NET1",Overall!$A$18,Overall!$B$18,"1d","total","time-weighted",0,1,0,"")</f>
        <v>1906.2453326744569</v>
      </c>
      <c r="T18" s="11">
        <f>_xll.PIAdvCalcDat("\\CEDPI\SEMPRA_MSR1:EDCINV"&amp;S$2&amp;""&amp;T$3&amp;"DAYKWH.UNIT1@NET1",Overall!$A$18,Overall!$B$18,"1d","total","time-weighted",0,1,0,"")</f>
        <v>1834.4087656029883</v>
      </c>
      <c r="U18" s="11">
        <f>_xll.PIAdvCalcDat("\\CEDPI\SEMPRA_MSR1:EDCINV"&amp;S$2&amp;""&amp;U$3&amp;"DAYKWH.UNIT1@NET1",Overall!$A$18,Overall!$B$18,"1d","total","time-weighted",0,1,0,"")</f>
        <v>1826.628485472866</v>
      </c>
      <c r="V18" s="12" t="str">
        <f>_xll.PIAdvCalcDat("\\CEDPI\SEMPRA_MSR1:EDCINV"&amp;S$2&amp;""&amp;V$3&amp;"DAYKWH.UNIT1@NET1",Overall!$A$18,Overall!$B$18,"1d","total","time-weighted",0,1,0,"")</f>
        <v>[-11059] No Good Data For Calculation</v>
      </c>
      <c r="W18" s="1"/>
      <c r="X18" s="10">
        <f>_xll.PIAdvCalcDat("\\CEDPI\SEMPRA_MSR1:EDCINV"&amp;X$2&amp;""&amp;X$3&amp;"DAYKWH.UNIT1@NET1",Overall!$A$18,Overall!$B$18,"1d","total","time-weighted",0,1,0,"")</f>
        <v>1919.6869624553428</v>
      </c>
      <c r="Y18" s="11">
        <f>_xll.PIAdvCalcDat("\\CEDPI\SEMPRA_MSR1:EDCINV"&amp;X$2&amp;""&amp;Y$3&amp;"DAYKWH.UNIT1@NET1",Overall!$A$18,Overall!$B$18,"1d","total","time-weighted",0,1,0,"")</f>
        <v>1843.6921231987685</v>
      </c>
      <c r="Z18" s="11">
        <f>_xll.PIAdvCalcDat("\\CEDPI\SEMPRA_MSR1:EDCINV"&amp;X$2&amp;""&amp;Z$3&amp;"DAYKWH.UNIT1@NET1",Overall!$A$18,Overall!$B$18,"1d","total","time-weighted",0,1,0,"")</f>
        <v>1865.6508265582511</v>
      </c>
      <c r="AA18" s="12">
        <f>_xll.PIAdvCalcDat("\\CEDPI\SEMPRA_MSR1:EDCINV"&amp;X$2&amp;""&amp;AA$3&amp;"DAYKWH.UNIT1@NET1",Overall!$A$18,Overall!$B$18,"1d","total","time-weighted",0,1,0,"")</f>
        <v>1900.9256018843205</v>
      </c>
      <c r="AB18" s="1"/>
      <c r="AC18" s="10">
        <f>_xll.PIAdvCalcDat("\\CEDPI\SEMPRA_MSR1:EDCINV"&amp;AC$2&amp;""&amp;AC$3&amp;"DAYKWH.UNIT1@NET1",Overall!$A$18,Overall!$B$18,"1d","total","time-weighted",0,1,0,"")</f>
        <v>1917.2075207772862</v>
      </c>
      <c r="AD18" s="11">
        <f>_xll.PIAdvCalcDat("\\CEDPI\SEMPRA_MSR1:EDCINV"&amp;AC$2&amp;""&amp;AD$3&amp;"DAYKWH.UNIT1@NET1",Overall!$A$18,Overall!$B$18,"1d","total","time-weighted",0,1,0,"")</f>
        <v>1837.3434177909651</v>
      </c>
      <c r="AE18" s="11">
        <f>_xll.PIAdvCalcDat("\\CEDPI\SEMPRA_MSR1:EDCINV"&amp;AC$2&amp;""&amp;AE$3&amp;"DAYKWH.UNIT1@NET1",Overall!$A$18,Overall!$B$18,"1d","total","time-weighted",0,1,0,"")</f>
        <v>1828.5271405326382</v>
      </c>
      <c r="AF18" s="12">
        <f>_xll.PIAdvCalcDat("\\CEDPI\SEMPRA_MSR1:EDCINV"&amp;AC$2&amp;""&amp;AF$3&amp;"DAYKWH.UNIT1@NET1",Overall!$A$18,Overall!$B$18,"1d","total","time-weighted",0,1,0,"")</f>
        <v>1888.8769028708286</v>
      </c>
      <c r="AG18" s="1"/>
      <c r="AH18" s="10">
        <f>_xll.PIAdvCalcDat("\\CEDPI\SEMPRA_MSR1:EDCINV"&amp;AH$2&amp;""&amp;AH$3&amp;"DAYKWH.UNIT1@NET1",Overall!$A$18,Overall!$B$18,"1d","total","time-weighted",0,1,0,"")</f>
        <v>1907.3947476947167</v>
      </c>
      <c r="AI18" s="11">
        <f>_xll.PIAdvCalcDat("\\CEDPI\SEMPRA_MSR1:EDCINV"&amp;AH$2&amp;""&amp;AI$3&amp;"DAYKWH.UNIT1@NET1",Overall!$A$18,Overall!$B$18,"1d","total","time-weighted",0,1,0,"")</f>
        <v>1845.6745732965471</v>
      </c>
      <c r="AJ18" s="11">
        <f>_xll.PIAdvCalcDat("\\CEDPI\SEMPRA_MSR1:EDCINV"&amp;AH$2&amp;""&amp;AJ$3&amp;"DAYKWH.UNIT1@NET1",Overall!$A$18,Overall!$B$18,"1d","total","time-weighted",0,1,0,"")</f>
        <v>1841.1663480695961</v>
      </c>
      <c r="AK18" s="12">
        <f>_xll.PIAdvCalcDat("\\CEDPI\SEMPRA_MSR1:EDCINV"&amp;AH$2&amp;""&amp;AK$3&amp;"DAYKWH.UNIT1@NET1",Overall!$A$18,Overall!$B$18,"1d","total","time-weighted",0,1,0,"")</f>
        <v>1925.5153868891309</v>
      </c>
      <c r="AL18" s="1"/>
      <c r="AM18" s="10">
        <f>_xll.PIAdvCalcDat("\\CEDPI\SEMPRA_MSR1:EDCINV"&amp;AM$2&amp;""&amp;AM$3&amp;"DAYKWH.UNIT1@NET1",Overall!$A$18,Overall!$B$18,"1d","total","time-weighted",0,1,0,"")</f>
        <v>1906.1355493705125</v>
      </c>
      <c r="AN18" s="11">
        <f>_xll.PIAdvCalcDat("\\CEDPI\SEMPRA_MSR1:EDCINV"&amp;AM$2&amp;""&amp;AN$3&amp;"DAYKWH.UNIT1@NET1",Overall!$A$18,Overall!$B$18,"1d","total","time-weighted",0,1,0,"")</f>
        <v>1843.6239266893667</v>
      </c>
      <c r="AO18" s="11">
        <f>_xll.PIAdvCalcDat("\\CEDPI\SEMPRA_MSR1:EDCINV"&amp;AM$2&amp;""&amp;AO$3&amp;"DAYKWH.UNIT1@NET1",Overall!$A$18,Overall!$B$18,"1d","total","time-weighted",0,1,0,"")</f>
        <v>1830.3079230648682</v>
      </c>
      <c r="AP18" s="12">
        <f>_xll.PIAdvCalcDat("\\CEDPI\SEMPRA_MSR1:EDCINV"&amp;AM$2&amp;""&amp;AP$3&amp;"DAYKWH.UNIT1@NET1",Overall!$A$18,Overall!$B$18,"1d","total","time-weighted",0,1,0,"")</f>
        <v>1868.3699701936366</v>
      </c>
      <c r="AQ18" s="1"/>
      <c r="AR18" s="10">
        <f>_xll.PIAdvCalcDat("\\CEDPI\SEMPRA_MSR1:EDCINV"&amp;AR$2&amp;""&amp;AR$3&amp;"DAYKWH.UNIT1@NET1",Overall!$A$18,Overall!$B$18,"1d","total","time-weighted",0,1,0,"")</f>
        <v>1913.5936576790598</v>
      </c>
      <c r="AS18" s="11">
        <f>_xll.PIAdvCalcDat("\\CEDPI\SEMPRA_MSR1:EDCINV"&amp;AR$2&amp;""&amp;AS$3&amp;"DAYKWH.UNIT1@NET1",Overall!$A$18,Overall!$B$18,"1d","total","time-weighted",0,1,0,"")</f>
        <v>1827.4344819699793</v>
      </c>
      <c r="AT18" s="11">
        <f>_xll.PIAdvCalcDat("\\CEDPI\SEMPRA_MSR1:EDCINV"&amp;AR$2&amp;""&amp;AT$3&amp;"DAYKWH.UNIT1@NET1",Overall!$A$18,Overall!$B$18,"1d","total","time-weighted",0,1,0,"")</f>
        <v>1845.5865242457508</v>
      </c>
      <c r="AU18" s="12">
        <f>_xll.PIAdvCalcDat("\\CEDPI\SEMPRA_MSR1:EDCINV"&amp;AR$2&amp;""&amp;AU$3&amp;"DAYKWH.UNIT1@NET1",Overall!$A$18,Overall!$B$18,"1d","total","time-weighted",0,1,0,"")</f>
        <v>1913.6308313409343</v>
      </c>
      <c r="AV18" s="1"/>
      <c r="AW18" s="10">
        <f>_xll.PIAdvCalcDat("\\CEDPI\SEMPRA_MSR1:EDCINV"&amp;AW$2&amp;""&amp;AW$3&amp;"DAYKWH.UNIT1@NET1",Overall!$A$18,Overall!$B$18,"1d","total","time-weighted",0,1,0,"")</f>
        <v>1936.0185137564345</v>
      </c>
      <c r="AX18" s="11">
        <f>_xll.PIAdvCalcDat("\\CEDPI\SEMPRA_MSR1:EDCINV"&amp;AW$2&amp;""&amp;AX$3&amp;"DAYKWH.UNIT1@NET1",Overall!$A$18,Overall!$B$18,"1d","total","time-weighted",0,1,0,"")</f>
        <v>1855.0531214424736</v>
      </c>
      <c r="AY18" s="11">
        <f>_xll.PIAdvCalcDat("\\CEDPI\SEMPRA_MSR1:EDCINV"&amp;AW$2&amp;""&amp;AY$3&amp;"DAYKWH.UNIT1@NET1",Overall!$A$18,Overall!$B$18,"1d","total","time-weighted",0,1,0,"")</f>
        <v>1851.511666316648</v>
      </c>
      <c r="AZ18" s="12">
        <f>_xll.PIAdvCalcDat("\\CEDPI\SEMPRA_MSR1:EDCINV"&amp;AW$2&amp;""&amp;AZ$3&amp;"DAYKWH.UNIT1@NET1",Overall!$A$18,Overall!$B$18,"1d","total","time-weighted",0,1,0,"")</f>
        <v>1896.7521374049052</v>
      </c>
      <c r="BA18" s="1"/>
      <c r="BB18" s="10">
        <f>_xll.PIAdvCalcDat("\\CEDPI\SEMPRA_MSR1:EDCINV"&amp;BB$2&amp;""&amp;BB$3&amp;"DAYKWH.UNIT1@NET1",Overall!$A$18,Overall!$B$18,"1d","total","time-weighted",0,1,0,"")</f>
        <v>1902.7759802327778</v>
      </c>
      <c r="BC18" s="11">
        <f>_xll.PIAdvCalcDat("\\CEDPI\SEMPRA_MSR1:EDCINV"&amp;BB$2&amp;""&amp;BC$3&amp;"DAYKWH.UNIT1@NET1",Overall!$A$18,Overall!$B$18,"1d","total","time-weighted",0,1,0,"")</f>
        <v>1855.6102434583574</v>
      </c>
      <c r="BD18" s="11">
        <f>_xll.PIAdvCalcDat("\\CEDPI\SEMPRA_MSR1:EDCINV"&amp;BB$2&amp;""&amp;BD$3&amp;"DAYKWH.UNIT1@NET1",Overall!$A$18,Overall!$B$18,"1d","total","time-weighted",0,1,0,"")</f>
        <v>1835.2845259595097</v>
      </c>
      <c r="BE18" s="12">
        <f>_xll.PIAdvCalcDat("\\CEDPI\SEMPRA_MSR1:EDCINV"&amp;BB$2&amp;""&amp;BE$3&amp;"DAYKWH.UNIT1@NET1",Overall!$A$18,Overall!$B$18,"1d","total","time-weighted",0,1,0,"")</f>
        <v>1927.4059114088004</v>
      </c>
      <c r="BF18" s="1"/>
      <c r="BG18" s="10" t="str">
        <f>_xll.PIAdvCalcDat("\\CEDPI\SEMPRA_MSR1:EDCINV"&amp;BG$2&amp;""&amp;BG$3&amp;"DAYKWH.UNIT1@NET1",Overall!$A$18,Overall!$B$18,"1d","total","time-weighted",0,1,0,"")</f>
        <v>[-11059] No Good Data For Calculation</v>
      </c>
      <c r="BH18" s="11">
        <f>_xll.PIAdvCalcDat("\\CEDPI\SEMPRA_MSR1:EDCINV"&amp;BG$2&amp;""&amp;BH$3&amp;"DAYKWH.UNIT1@NET1",Overall!$A$18,Overall!$B$18,"1d","total","time-weighted",0,1,0,"")</f>
        <v>1855.3100533402528</v>
      </c>
      <c r="BI18" s="11">
        <f>_xll.PIAdvCalcDat("\\CEDPI\SEMPRA_MSR1:EDCINV"&amp;BG$2&amp;""&amp;BI$3&amp;"DAYKWH.UNIT1@NET1",Overall!$A$18,Overall!$B$18,"1d","total","time-weighted",0,1,0,"")</f>
        <v>1810.4982863338612</v>
      </c>
      <c r="BJ18" s="12">
        <f>_xll.PIAdvCalcDat("\\CEDPI\SEMPRA_MSR1:EDCINV"&amp;BG$2&amp;""&amp;BJ$3&amp;"DAYKWH.UNIT1@NET1",Overall!$A$18,Overall!$B$18,"1d","total","time-weighted",0,1,0,"")</f>
        <v>1873.755872796824</v>
      </c>
      <c r="BK18" s="1"/>
      <c r="BL18" s="10">
        <f>_xll.PIAdvCalcDat("\\CEDPI\SEMPRA_MSR1:EDCINV"&amp;BL$2&amp;""&amp;BL$3&amp;"DAYKWH.UNIT1@NET1",Overall!$A$18,Overall!$B$18,"1d","total","time-weighted",0,1,0,"")</f>
        <v>1906.133915083539</v>
      </c>
      <c r="BM18" s="11">
        <f>_xll.PIAdvCalcDat("\\CEDPI\SEMPRA_MSR1:EDCINV"&amp;BL$2&amp;""&amp;BM$3&amp;"DAYKWH.UNIT1@NET1",Overall!$A$18,Overall!$B$18,"1d","total","time-weighted",0,1,0,"")</f>
        <v>1834.9598842407411</v>
      </c>
      <c r="BN18" s="11">
        <f>_xll.PIAdvCalcDat("\\CEDPI\SEMPRA_MSR1:EDCINV"&amp;BL$2&amp;""&amp;BN$3&amp;"DAYKWH.UNIT1@NET1",Overall!$A$18,Overall!$B$18,"1d","total","time-weighted",0,1,0,"")</f>
        <v>1839.4296427209758</v>
      </c>
      <c r="BO18" s="12">
        <f>_xll.PIAdvCalcDat("\\CEDPI\SEMPRA_MSR1:EDCINV"&amp;BL$2&amp;""&amp;BO$3&amp;"DAYKWH.UNIT1@NET1",Overall!$A$18,Overall!$B$18,"1d","total","time-weighted",0,1,0,"")</f>
        <v>1918.6159942891013</v>
      </c>
      <c r="BP18" s="1"/>
      <c r="BQ18" s="10">
        <f>_xll.PIAdvCalcDat("\\CEDPI\SEMPRA_MSR1:EDCINV"&amp;BQ$2&amp;""&amp;BQ$3&amp;"DAYKWH.UNIT1@NET1",Overall!$A$18,Overall!$B$18,"1d","total","time-weighted",0,1,0,"")</f>
        <v>1913.0721598074078</v>
      </c>
      <c r="BR18" s="11">
        <f>_xll.PIAdvCalcDat("\\CEDPI\SEMPRA_MSR1:EDCINV"&amp;BQ$2&amp;""&amp;BR$3&amp;"DAYKWH.UNIT1@NET1",Overall!$A$18,Overall!$B$18,"1d","total","time-weighted",0,1,0,"")</f>
        <v>1874.5350269660453</v>
      </c>
      <c r="BS18" s="11">
        <f>_xll.PIAdvCalcDat("\\CEDPI\SEMPRA_MSR1:EDCINV"&amp;BQ$2&amp;""&amp;BS$3&amp;"DAYKWH.UNIT1@NET1",Overall!$A$18,Overall!$B$18,"1d","total","time-weighted",0,1,0,"")</f>
        <v>1812.3487515522802</v>
      </c>
      <c r="BT18" s="12">
        <f>_xll.PIAdvCalcDat("\\CEDPI\SEMPRA_MSR1:EDCINV"&amp;BQ$2&amp;""&amp;BT$3&amp;"DAYKWH.UNIT1@NET1",Overall!$A$18,Overall!$B$18,"1d","total","time-weighted",0,1,0,"")</f>
        <v>1885.2474944345611</v>
      </c>
      <c r="BU18" s="1"/>
      <c r="BV18" s="10">
        <f>_xll.PIAdvCalcDat("\\CEDPI\SEMPRA_MSR1:EDCINV"&amp;BV$2&amp;""&amp;BV$3&amp;"DAYKWH.UNIT1@NET1",Overall!$A$18,Overall!$B$18,"1d","total","time-weighted",0,1,0,"")</f>
        <v>1921.5537344552488</v>
      </c>
      <c r="BW18" s="11">
        <f>_xll.PIAdvCalcDat("\\CEDPI\SEMPRA_MSR1:EDCINV"&amp;BV$2&amp;""&amp;BW$3&amp;"DAYKWH.UNIT1@NET1",Overall!$A$18,Overall!$B$18,"1d","total","time-weighted",0,1,0,"")</f>
        <v>1838.6772401287317</v>
      </c>
      <c r="BX18" s="11">
        <f>_xll.PIAdvCalcDat("\\CEDPI\SEMPRA_MSR1:EDCINV"&amp;BV$2&amp;""&amp;BX$3&amp;"DAYKWH.UNIT1@NET1",Overall!$A$18,Overall!$B$18,"1d","total","time-weighted",0,1,0,"")</f>
        <v>1836.2948790688067</v>
      </c>
      <c r="BY18" s="12">
        <f>_xll.PIAdvCalcDat("\\CEDPI\SEMPRA_MSR1:EDCINV"&amp;BV$2&amp;""&amp;BY$3&amp;"DAYKWH.UNIT1@NET1",Overall!$A$18,Overall!$B$18,"1d","total","time-weighted",0,1,0,"")</f>
        <v>1910.0929120483111</v>
      </c>
      <c r="BZ18" s="1"/>
      <c r="CA18" s="10">
        <f>_xll.PIAdvCalcDat("\\CEDPI\SEMPRA_MSR1:EDCINV"&amp;CA$2&amp;""&amp;CA$3&amp;"DAYKWH.UNIT1@NET1",Overall!$A$18,Overall!$B$18,"1d","total","time-weighted",0,1,0,"")</f>
        <v>1913.9876468477426</v>
      </c>
      <c r="CB18" s="11">
        <f>_xll.PIAdvCalcDat("\\CEDPI\SEMPRA_MSR1:EDCINV"&amp;CA$2&amp;""&amp;CB$3&amp;"DAYKWH.UNIT1@NET1",Overall!$A$18,Overall!$B$18,"1d","total","time-weighted",0,1,0,"")</f>
        <v>1857.4183683699659</v>
      </c>
      <c r="CC18" s="11">
        <f>_xll.PIAdvCalcDat("\\CEDPI\SEMPRA_MSR1:EDCINV"&amp;CA$2&amp;""&amp;CC$3&amp;"DAYKWH.UNIT1@NET1",Overall!$A$18,Overall!$B$18,"1d","total","time-weighted",0,1,0,"")</f>
        <v>1828.1476046335322</v>
      </c>
      <c r="CD18" s="12">
        <f>_xll.PIAdvCalcDat("\\CEDPI\SEMPRA_MSR1:EDCINV"&amp;CA$2&amp;""&amp;CD$3&amp;"DAYKWH.UNIT1@NET1",Overall!$A$18,Overall!$B$18,"1d","total","time-weighted",0,1,0,"")</f>
        <v>1885.1179638491678</v>
      </c>
      <c r="CE18" s="1"/>
      <c r="CF18" s="10">
        <f>_xll.PIAdvCalcDat("\\CEDPI\SEMPRA_MSR1:EDCINV"&amp;CF$2&amp;""&amp;CF$3&amp;"DAYKWH.UNIT1@NET1",Overall!$A$18,Overall!$B$18,"1d","total","time-weighted",0,1,0,"")</f>
        <v>2021.661978970119</v>
      </c>
      <c r="CG18" s="11">
        <f>_xll.PIAdvCalcDat("\\CEDPI\SEMPRA_MSR1:EDCINV"&amp;CF$2&amp;""&amp;CG$3&amp;"DAYKWH.UNIT1@NET1",Overall!$A$18,Overall!$B$18,"1d","total","time-weighted",0,1,0,"")</f>
        <v>1947.2424400617504</v>
      </c>
      <c r="CH18" s="11">
        <f>_xll.PIAdvCalcDat("\\CEDPI\SEMPRA_MSR1:EDCINV"&amp;CF$2&amp;""&amp;CH$3&amp;"DAYKWH.UNIT1@NET1",Overall!$A$18,Overall!$B$18,"1d","total","time-weighted",0,1,0,"")</f>
        <v>1890.9223045365497</v>
      </c>
      <c r="CI18" s="12">
        <f>_xll.PIAdvCalcDat("\\CEDPI\SEMPRA_MSR1:EDCINV"&amp;CF$2&amp;""&amp;CI$3&amp;"DAYKWH.UNIT1@NET1",Overall!$A$18,Overall!$B$18,"1d","total","time-weighted",0,1,0,"")</f>
        <v>1869.5704183046503</v>
      </c>
      <c r="CJ18" s="1"/>
      <c r="CK18" s="10">
        <f>_xll.PIAdvCalcDat("\\CEDPI\SEMPRA_MSR1:EDCINV"&amp;CK$2&amp;""&amp;CK$3&amp;"DAYKWH.UNIT1@NET1",Overall!$A$18,Overall!$B$18,"1d","total","time-weighted",0,1,0,"")</f>
        <v>2049.2649544018991</v>
      </c>
      <c r="CL18" s="11">
        <f>_xll.PIAdvCalcDat("\\CEDPI\SEMPRA_MSR1:EDCINV"&amp;CK$2&amp;""&amp;CL$3&amp;"DAYKWH.UNIT1@NET1",Overall!$A$18,Overall!$B$18,"1d","total","time-weighted",0,1,0,"")</f>
        <v>1934.7339270333491</v>
      </c>
      <c r="CM18" s="11">
        <f>_xll.PIAdvCalcDat("\\CEDPI\SEMPRA_MSR1:EDCINV"&amp;CK$2&amp;""&amp;CM$3&amp;"DAYKWH.UNIT1@NET1",Overall!$A$18,Overall!$B$18,"1d","total","time-weighted",0,1,0,"")</f>
        <v>1872.3432249155005</v>
      </c>
      <c r="CN18" s="12">
        <f>_xll.PIAdvCalcDat("\\CEDPI\SEMPRA_MSR1:EDCINV"&amp;CK$2&amp;""&amp;CN$3&amp;"DAYKWH.UNIT1@NET1",Overall!$A$18,Overall!$B$18,"1d","total","time-weighted",0,1,0,"")</f>
        <v>2025.6871876573061</v>
      </c>
      <c r="CO18" s="1"/>
      <c r="CP18" s="10">
        <f>_xll.PIAdvCalcDat("\\CEDPI\SEMPRA_MSR1:EDCINV"&amp;CP$2&amp;""&amp;CP$3&amp;"DAYKWH.UNIT1@NET1",Overall!$A$18,Overall!$B$18,"1d","total","time-weighted",0,1,0,"")</f>
        <v>2054.3380279463504</v>
      </c>
      <c r="CQ18" s="11">
        <f>_xll.PIAdvCalcDat("\\CEDPI\SEMPRA_MSR1:EDCINV"&amp;CP$2&amp;""&amp;CQ$3&amp;"DAYKWH.UNIT1@NET1",Overall!$A$18,Overall!$B$18,"1d","total","time-weighted",0,1,0,"")</f>
        <v>1952.9924826097758</v>
      </c>
      <c r="CR18" s="11">
        <f>_xll.PIAdvCalcDat("\\CEDPI\SEMPRA_MSR1:EDCINV"&amp;CP$2&amp;""&amp;CR$3&amp;"DAYKWH.UNIT1@NET1",Overall!$A$18,Overall!$B$18,"1d","total","time-weighted",0,1,0,"")</f>
        <v>1880.2959079013747</v>
      </c>
      <c r="CS18" s="12">
        <f>_xll.PIAdvCalcDat("\\CEDPI\SEMPRA_MSR1:EDCINV"&amp;CP$2&amp;""&amp;CS$3&amp;"DAYKWH.UNIT1@NET1",Overall!$A$18,Overall!$B$18,"1d","total","time-weighted",0,1,0,"")</f>
        <v>2014.0132379981692</v>
      </c>
      <c r="CT18" s="1"/>
      <c r="CU18" s="10">
        <f>_xll.PIAdvCalcDat("\\CEDPI\SEMPRA_MSR1:EDCINV"&amp;CU$2&amp;""&amp;CU$3&amp;"DAYKWH.UNIT1@NET1",Overall!$A$18,Overall!$B$18,"1d","total","time-weighted",0,1,0,"")</f>
        <v>1986.3355074979274</v>
      </c>
      <c r="CV18" s="11">
        <f>_xll.PIAdvCalcDat("\\CEDPI\SEMPRA_MSR1:EDCINV"&amp;CU$2&amp;""&amp;CV$3&amp;"DAYKWH.UNIT1@NET1",Overall!$A$18,Overall!$B$18,"1d","total","time-weighted",0,1,0,"")</f>
        <v>1862.9209866233093</v>
      </c>
      <c r="CW18" s="11" t="str">
        <f>_xll.PIAdvCalcDat("\\CEDPI\SEMPRA_MSR1:EDCINV"&amp;CU$2&amp;""&amp;CW$3&amp;"DAYKWH.UNIT1@NET1",Overall!$A$18,Overall!$B$18,"1d","total","time-weighted",0,1,0,"")</f>
        <v>[-11059] No Good Data For Calculation</v>
      </c>
      <c r="CX18" s="12">
        <f>_xll.PIAdvCalcDat("\\CEDPI\SEMPRA_MSR1:EDCINV"&amp;CU$2&amp;""&amp;CX$3&amp;"DAYKWH.UNIT1@NET1",Overall!$A$18,Overall!$B$18,"1d","total","time-weighted",0,1,0,"")</f>
        <v>2013.1168165372485</v>
      </c>
      <c r="CY18" s="1"/>
      <c r="CZ18" s="10">
        <f>_xll.PIAdvCalcDat("\\CEDPI\SEMPRA_MSR1:EDCINV"&amp;CZ$2&amp;""&amp;CZ$3&amp;"DAYKWH.UNIT1@NET1",Overall!$A$18,Overall!$B$18,"1d","total","time-weighted",0,1,0,"")</f>
        <v>1967.1849744381707</v>
      </c>
      <c r="DA18" s="11">
        <f>_xll.PIAdvCalcDat("\\CEDPI\SEMPRA_MSR1:EDCINV"&amp;CZ$2&amp;""&amp;DA$3&amp;"DAYKWH.UNIT1@NET1",Overall!$A$18,Overall!$B$18,"1d","total","time-weighted",0,1,0,"")</f>
        <v>1993.6053371194739</v>
      </c>
      <c r="DB18" s="11">
        <f>_xll.PIAdvCalcDat("\\CEDPI\SEMPRA_MSR1:EDCINV"&amp;CZ$2&amp;""&amp;DB$3&amp;"DAYKWH.UNIT1@NET1",Overall!$A$18,Overall!$B$18,"1d","total","time-weighted",0,1,0,"")</f>
        <v>1922.2086319388739</v>
      </c>
      <c r="DC18" s="12">
        <f>_xll.PIAdvCalcDat("\\CEDPI\SEMPRA_MSR1:EDCINV"&amp;CZ$2&amp;""&amp;DC$3&amp;"DAYKWH.UNIT1@NET1",Overall!$A$18,Overall!$B$18,"1d","total","time-weighted",0,1,0,"")</f>
        <v>2087.6163642715428</v>
      </c>
      <c r="DD18" s="1"/>
      <c r="DE18" s="10">
        <f>_xll.PIAdvCalcDat("\\CEDPI\SEMPRA_MSR1:EDCINV"&amp;DE$2&amp;""&amp;DE$3&amp;"DAYKWH.UNIT1@NET1",Overall!$A$18,Overall!$B$18,"1d","total","time-weighted",0,1,0,"")</f>
        <v>2047.5658731773972</v>
      </c>
      <c r="DF18" s="11">
        <f>_xll.PIAdvCalcDat("\\CEDPI\SEMPRA_MSR1:EDCINV"&amp;DE$2&amp;""&amp;DF$3&amp;"DAYKWH.UNIT1@NET1",Overall!$A$18,Overall!$B$18,"1d","total","time-weighted",0,1,0,"")</f>
        <v>1920.1265106983474</v>
      </c>
      <c r="DG18" s="11">
        <f>_xll.PIAdvCalcDat("\\CEDPI\SEMPRA_MSR1:EDCINV"&amp;DE$2&amp;""&amp;DG$3&amp;"DAYKWH.UNIT1@NET1",Overall!$A$18,Overall!$B$18,"1d","total","time-weighted",0,1,0,"")</f>
        <v>1783.6467901985252</v>
      </c>
      <c r="DH18" s="12">
        <f>_xll.PIAdvCalcDat("\\CEDPI\SEMPRA_MSR1:EDCINV"&amp;DE$2&amp;""&amp;DH$3&amp;"DAYKWH.UNIT1@NET1",Overall!$A$18,Overall!$B$18,"1d","total","time-weighted",0,1,0,"")</f>
        <v>1962.2343122560758</v>
      </c>
      <c r="DI18" s="1"/>
      <c r="DJ18" s="10">
        <f>_xll.PIAdvCalcDat("\\CEDPI\SEMPRA_MSR1:EDCINV"&amp;DJ$2&amp;""&amp;DJ$3&amp;"DAYKWH.UNIT1@NET1",Overall!$A$18,Overall!$B$18,"1d","total","time-weighted",0,1,0,"")</f>
        <v>2057.1977699203549</v>
      </c>
      <c r="DK18" s="11">
        <f>_xll.PIAdvCalcDat("\\CEDPI\SEMPRA_MSR1:EDCINV"&amp;DJ$2&amp;""&amp;DK$3&amp;"DAYKWH.UNIT1@NET1",Overall!$A$18,Overall!$B$18,"1d","total","time-weighted",0,1,0,"")</f>
        <v>1979.0520006783113</v>
      </c>
      <c r="DL18" s="11" t="str">
        <f>_xll.PIAdvCalcDat("\\CEDPI\SEMPRA_MSR1:EDCINV"&amp;DJ$2&amp;""&amp;DL$3&amp;"DAYKWH.UNIT1@NET1",Overall!$A$18,Overall!$B$18,"1d","total","time-weighted",0,1,0,"")</f>
        <v>Tag not found</v>
      </c>
      <c r="DM18" s="12">
        <f>_xll.PIAdvCalcDat("\\CEDPI\SEMPRA_MSR1:EDCINV"&amp;DJ$2&amp;""&amp;DM$3&amp;"DAYKWH.UNIT1@NET1",Overall!$A$18,Overall!$B$18,"1d","total","time-weighted",0,1,0,"")</f>
        <v>2016.5287634764095</v>
      </c>
      <c r="DN18" s="1"/>
      <c r="DO18" s="10">
        <f>_xll.PIAdvCalcDat("\\CEDPI\SEMPRA_MSR1:EDCINV"&amp;DO$2&amp;""&amp;DO$3&amp;"DAYKWH.UNIT1@NET1",Overall!$A$18,Overall!$B$18,"1d","total","time-weighted",0,1,0,"")</f>
        <v>2027.9579616423782</v>
      </c>
      <c r="DP18" s="11">
        <f>_xll.PIAdvCalcDat("\\CEDPI\SEMPRA_MSR1:EDCINV"&amp;DO$2&amp;""&amp;DP$3&amp;"DAYKWH.UNIT1@NET1",Overall!$A$18,Overall!$B$18,"1d","total","time-weighted",0,1,0,"")</f>
        <v>1977.5242408244935</v>
      </c>
      <c r="DQ18" s="11">
        <f>_xll.PIAdvCalcDat("\\CEDPI\SEMPRA_MSR1:EDCINV"&amp;DO$2&amp;""&amp;DQ$3&amp;"DAYKWH.UNIT1@NET1",Overall!$A$18,Overall!$B$18,"1d","total","time-weighted",0,1,0,"")</f>
        <v>1927.5948917806893</v>
      </c>
      <c r="DR18" s="12">
        <f>_xll.PIAdvCalcDat("\\CEDPI\SEMPRA_MSR1:EDCINV"&amp;DO$2&amp;""&amp;DR$3&amp;"DAYKWH.UNIT1@NET1",Overall!$A$18,Overall!$B$18,"1d","total","time-weighted",0,1,0,"")</f>
        <v>1871.2625578036846</v>
      </c>
      <c r="DS18" s="1"/>
      <c r="DT18" s="10">
        <f>_xll.PIAdvCalcDat("\\CEDPI\SEMPRA_MSR1:EDCINV"&amp;DT$2&amp;""&amp;DT$3&amp;"DAYKWH.UNIT1@NET1",Overall!$A$18,Overall!$B$18,"1d","total","time-weighted",0,1,0,"")</f>
        <v>1894.9732419151069</v>
      </c>
      <c r="DU18" s="11">
        <f>_xll.PIAdvCalcDat("\\CEDPI\SEMPRA_MSR1:EDCINV"&amp;DT$2&amp;""&amp;DU$3&amp;"DAYKWH.UNIT1@NET1",Overall!$A$18,Overall!$B$18,"1d","total","time-weighted",0,1,0,"")</f>
        <v>1953.0539829191655</v>
      </c>
      <c r="DV18" s="11">
        <f>_xll.PIAdvCalcDat("\\CEDPI\SEMPRA_MSR1:EDCINV"&amp;DT$2&amp;""&amp;DV$3&amp;"DAYKWH.UNIT1@NET1",Overall!$A$18,Overall!$B$18,"1d","total","time-weighted",0,1,0,"")</f>
        <v>1918.1195640182029</v>
      </c>
      <c r="DW18" s="12">
        <f>_xll.PIAdvCalcDat("\\CEDPI\SEMPRA_MSR1:EDCINV"&amp;DT$2&amp;""&amp;DW$3&amp;"DAYKWH.UNIT1@NET1",Overall!$A$18,Overall!$B$18,"1d","total","time-weighted",0,1,0,"")</f>
        <v>1993.8713680303151</v>
      </c>
      <c r="DX18" s="1"/>
      <c r="DY18" s="10">
        <f>_xll.PIAdvCalcDat("\\CEDPI\SEMPRA_MSR1:EDCINV"&amp;DY$2&amp;""&amp;DY$3&amp;"DAYKWH.UNIT1@NET1",Overall!$A$18,Overall!$B$18,"1d","total","time-weighted",0,1,0,"")</f>
        <v>1938.755015579919</v>
      </c>
      <c r="DZ18" s="11">
        <f>_xll.PIAdvCalcDat("\\CEDPI\SEMPRA_MSR1:EDCINV"&amp;DY$2&amp;""&amp;DZ$3&amp;"DAYKWH.UNIT1@NET1",Overall!$A$18,Overall!$B$18,"1d","total","time-weighted",0,1,0,"")</f>
        <v>1920.5235552584963</v>
      </c>
      <c r="EA18" s="11">
        <f>_xll.PIAdvCalcDat("\\CEDPI\SEMPRA_MSR1:EDCINV"&amp;DY$2&amp;""&amp;EA$3&amp;"DAYKWH.UNIT1@NET1",Overall!$A$18,Overall!$B$18,"1d","total","time-weighted",0,1,0,"")</f>
        <v>1871.3290209148356</v>
      </c>
      <c r="EB18" s="12">
        <f>_xll.PIAdvCalcDat("\\CEDPI\SEMPRA_MSR1:EDCINV"&amp;DY$2&amp;""&amp;EB$3&amp;"DAYKWH.UNIT1@NET1",Overall!$A$18,Overall!$B$18,"1d","total","time-weighted",0,1,0,"")</f>
        <v>1917.5369653142775</v>
      </c>
      <c r="EC18" s="1"/>
      <c r="ED18" s="10">
        <f>_xll.PIAdvCalcDat("\\CEDPI\SEMPRA_MSR1:EDCINV"&amp;ED$2&amp;""&amp;ED$3&amp;"DAYKWH.UNIT1@NET1",Overall!$A$18,Overall!$B$18,"1d","total","time-weighted",0,1,0,"")</f>
        <v>2059.705675096021</v>
      </c>
      <c r="EE18" s="11">
        <f>_xll.PIAdvCalcDat("\\CEDPI\SEMPRA_MSR1:EDCINV"&amp;ED$2&amp;""&amp;EE$3&amp;"DAYKWH.UNIT1@NET1",Overall!$A$18,Overall!$B$18,"1d","total","time-weighted",0,1,0,"")</f>
        <v>2050.2199648472388</v>
      </c>
      <c r="EF18" s="11">
        <f>_xll.PIAdvCalcDat("\\CEDPI\SEMPRA_MSR1:EDCINV"&amp;ED$2&amp;""&amp;EF$3&amp;"DAYKWH.UNIT1@NET1",Overall!$A$18,Overall!$B$18,"1d","total","time-weighted",0,1,0,"")</f>
        <v>2004.2662477693634</v>
      </c>
      <c r="EG18" s="12">
        <f>_xll.PIAdvCalcDat("\\CEDPI\SEMPRA_MSR1:EDCINV"&amp;ED$2&amp;""&amp;EG$3&amp;"DAYKWH.UNIT1@NET1",Overall!$A$18,Overall!$B$18,"1d","total","time-weighted",0,1,0,"")</f>
        <v>1965.1256469775321</v>
      </c>
      <c r="EH18" s="1"/>
      <c r="EI18" s="10">
        <f>_xll.PIAdvCalcDat("\\CEDPI\SEMPRA_MSR1:EDCINV"&amp;EI$2&amp;""&amp;EI$3&amp;"DAYKWH.UNIT1@NET1",Overall!$A$18,Overall!$B$18,"1d","total","time-weighted",0,1,0,"")</f>
        <v>2013.6563488181673</v>
      </c>
      <c r="EJ18" s="11">
        <f>_xll.PIAdvCalcDat("\\CEDPI\SEMPRA_MSR1:EDCINV"&amp;EI$2&amp;""&amp;EJ$3&amp;"DAYKWH.UNIT1@NET1",Overall!$A$18,Overall!$B$18,"1d","total","time-weighted",0,1,0,"")</f>
        <v>1824.8695379881899</v>
      </c>
      <c r="EK18" s="11">
        <f>_xll.PIAdvCalcDat("\\CEDPI\SEMPRA_MSR1:EDCINV"&amp;EI$2&amp;""&amp;EK$3&amp;"DAYKWH.UNIT1@NET1",Overall!$A$18,Overall!$B$18,"1d","total","time-weighted",0,1,0,"")</f>
        <v>1891.002956401959</v>
      </c>
      <c r="EL18" s="12">
        <f>_xll.PIAdvCalcDat("\\CEDPI\SEMPRA_MSR1:EDCINV"&amp;EI$2&amp;""&amp;EL$3&amp;"DAYKWH.UNIT1@NET1",Overall!$A$18,Overall!$B$18,"1d","total","time-weighted",0,1,0,"")</f>
        <v>1949.356985419535</v>
      </c>
      <c r="EM18" s="1"/>
      <c r="EN18" s="10">
        <f>_xll.PIAdvCalcDat("\\CEDPI\SEMPRA_MSR1:EDCINV"&amp;EN$2&amp;""&amp;EN$3&amp;"DAYKWH.UNIT1@NET1",Overall!$A$18,Overall!$B$18,"1d","total","time-weighted",0,1,0,"")</f>
        <v>2060.5275705480217</v>
      </c>
      <c r="EO18" s="11">
        <f>_xll.PIAdvCalcDat("\\CEDPI\SEMPRA_MSR1:EDCINV"&amp;EN$2&amp;""&amp;EO$3&amp;"DAYKWH.UNIT1@NET1",Overall!$A$18,Overall!$B$18,"1d","total","time-weighted",0,1,0,"")</f>
        <v>1986.9072582160795</v>
      </c>
      <c r="EP18" s="11">
        <f>_xll.PIAdvCalcDat("\\CEDPI\SEMPRA_MSR1:EDCINV"&amp;EN$2&amp;""&amp;EP$3&amp;"DAYKWH.UNIT1@NET1",Overall!$A$18,Overall!$B$18,"1d","total","time-weighted",0,1,0,"")</f>
        <v>1956.6118379908428</v>
      </c>
      <c r="EQ18" s="12">
        <f>_xll.PIAdvCalcDat("\\CEDPI\SEMPRA_MSR1:EDCINV"&amp;EN$2&amp;""&amp;EQ$3&amp;"DAYKWH.UNIT1@NET1",Overall!$A$18,Overall!$B$18,"1d","total","time-weighted",0,1,0,"")</f>
        <v>2076.9819345030946</v>
      </c>
      <c r="ER18" s="1"/>
      <c r="ES18" s="10">
        <f>_xll.PIAdvCalcDat("\\CEDPI\SEMPRA_MSR1:EDCINV"&amp;ES$2&amp;""&amp;ES$3&amp;"DAYKWH.UNIT1@NET1",Overall!$A$18,Overall!$B$18,"1d","total","time-weighted",0,1,0,"")</f>
        <v>2068.025709470186</v>
      </c>
      <c r="ET18" s="11">
        <f>_xll.PIAdvCalcDat("\\CEDPI\SEMPRA_MSR1:EDCINV"&amp;ES$2&amp;""&amp;ET$3&amp;"DAYKWH.UNIT1@NET1",Overall!$A$18,Overall!$B$18,"1d","total","time-weighted",0,1,0,"")</f>
        <v>1961.0764087228863</v>
      </c>
      <c r="EU18" s="11">
        <f>_xll.PIAdvCalcDat("\\CEDPI\SEMPRA_MSR1:EDCINV"&amp;ES$2&amp;""&amp;EU$3&amp;"DAYKWH.UNIT1@NET1",Overall!$A$18,Overall!$B$18,"1d","total","time-weighted",0,1,0,"")</f>
        <v>1968.6130137729672</v>
      </c>
      <c r="EV18" s="12">
        <f>_xll.PIAdvCalcDat("\\CEDPI\SEMPRA_MSR1:EDCINV"&amp;ES$2&amp;""&amp;EV$3&amp;"DAYKWH.UNIT1@NET1",Overall!$A$18,Overall!$B$18,"1d","total","time-weighted",0,1,0,"")</f>
        <v>2010.3621400878819</v>
      </c>
      <c r="EW18" s="1"/>
      <c r="EX18" s="10">
        <f>_xll.PIAdvCalcDat("\\CEDPI\SEMPRA_MSR1:EDCINV"&amp;EX$2&amp;""&amp;EX$3&amp;"DAYKWH.UNIT1@NET1",Overall!$A$18,Overall!$B$18,"1d","total","time-weighted",0,1,0,"")</f>
        <v>1913.38912521157</v>
      </c>
      <c r="EY18" s="11">
        <f>_xll.PIAdvCalcDat("\\CEDPI\SEMPRA_MSR1:EDCINV"&amp;EX$2&amp;""&amp;EY$3&amp;"DAYKWH.UNIT1@NET1",Overall!$A$18,Overall!$B$18,"1d","total","time-weighted",0,1,0,"")</f>
        <v>1843.1947121142482</v>
      </c>
      <c r="EZ18" s="11">
        <f>_xll.PIAdvCalcDat("\\CEDPI\SEMPRA_MSR1:EDCINV"&amp;EX$2&amp;""&amp;EZ$3&amp;"DAYKWH.UNIT1@NET1",Overall!$A$18,Overall!$B$18,"1d","total","time-weighted",0,1,0,"")</f>
        <v>1868.2567089861113</v>
      </c>
      <c r="FA18" s="12">
        <f>_xll.PIAdvCalcDat("\\CEDPI\SEMPRA_MSR1:EDCINV"&amp;EX$2&amp;""&amp;FA$3&amp;"DAYKWH.UNIT1@NET1",Overall!$A$18,Overall!$B$18,"1d","total","time-weighted",0,1,0,"")</f>
        <v>1920.0262760058436</v>
      </c>
      <c r="FB18" s="1"/>
      <c r="FC18" s="10">
        <f>_xll.PIAdvCalcDat("\\CEDPI\SEMPRA_MSR1:EDCINV"&amp;FC$2&amp;""&amp;FC$3&amp;"DAYKWH.UNIT1@NET1",Overall!$A$18,Overall!$B$18,"1d","total","time-weighted",0,1,0,"")</f>
        <v>2019.9849316956304</v>
      </c>
      <c r="FD18" s="11">
        <f>_xll.PIAdvCalcDat("\\CEDPI\SEMPRA_MSR1:EDCINV"&amp;FC$2&amp;""&amp;FD$3&amp;"DAYKWH.UNIT1@NET1",Overall!$A$18,Overall!$B$18,"1d","total","time-weighted",0,1,0,"")</f>
        <v>1926.9141369039644</v>
      </c>
      <c r="FE18" s="11">
        <f>_xll.PIAdvCalcDat("\\CEDPI\SEMPRA_MSR1:EDCINV"&amp;FC$2&amp;""&amp;FE$3&amp;"DAYKWH.UNIT1@NET1",Overall!$A$18,Overall!$B$18,"1d","total","time-weighted",0,1,0,"")</f>
        <v>1906.1821228494598</v>
      </c>
      <c r="FF18" s="12">
        <f>_xll.PIAdvCalcDat("\\CEDPI\SEMPRA_MSR1:EDCINV"&amp;FC$2&amp;""&amp;FF$3&amp;"DAYKWH.UNIT1@NET1",Overall!$A$18,Overall!$B$18,"1d","total","time-weighted",0,1,0,"")</f>
        <v>1973.6217139562477</v>
      </c>
      <c r="FG18" s="1"/>
      <c r="FH18" s="10">
        <f>_xll.PIAdvCalcDat("\\CEDPI\SEMPRA_MSR1:EDCINV"&amp;FH$2&amp;""&amp;FH$3&amp;"DAYKWH.UNIT1@NET1",Overall!$A$18,Overall!$B$18,"1d","total","time-weighted",0,1,0,"")</f>
        <v>1948.7514102492876</v>
      </c>
      <c r="FI18" s="11">
        <f>_xll.PIAdvCalcDat("\\CEDPI\SEMPRA_MSR1:EDCINV"&amp;FH$2&amp;""&amp;FI$3&amp;"DAYKWH.UNIT1@NET1",Overall!$A$18,Overall!$B$18,"1d","total","time-weighted",0,1,0,"")</f>
        <v>1878.7004133101771</v>
      </c>
      <c r="FJ18" s="11">
        <f>_xll.PIAdvCalcDat("\\CEDPI\SEMPRA_MSR1:EDCINV"&amp;FH$2&amp;""&amp;FJ$3&amp;"DAYKWH.UNIT1@NET1",Overall!$A$18,Overall!$B$18,"1d","total","time-weighted",0,1,0,"")</f>
        <v>1898.0663489141459</v>
      </c>
      <c r="FK18" s="12">
        <f>_xll.PIAdvCalcDat("\\CEDPI\SEMPRA_MSR1:EDCINV"&amp;FH$2&amp;""&amp;FK$3&amp;"DAYKWH.UNIT1@NET1",Overall!$A$18,Overall!$B$18,"1d","total","time-weighted",0,1,0,"")</f>
        <v>1870.0406140651376</v>
      </c>
      <c r="FL18" s="1"/>
      <c r="FM18" s="10">
        <f>_xll.PIAdvCalcDat("\\CEDPI\SEMPRA_MSR1:EDCINV"&amp;FM$2&amp;""&amp;FM$3&amp;"DAYKWH.UNIT1@NET1",Overall!$A$18,Overall!$B$18,"1d","total","time-weighted",0,1,0,"")</f>
        <v>2006.952787688537</v>
      </c>
      <c r="FN18" s="11" t="str">
        <f>_xll.PIAdvCalcDat("\\CEDPI\SEMPRA_MSR1:EDCINV"&amp;FM$2&amp;""&amp;FN$3&amp;"DAYKWH.UNIT1@NET1",Overall!$A$18,Overall!$B$18,"1d","total","time-weighted",0,1,0,"")</f>
        <v>[-11059] No Good Data For Calculation</v>
      </c>
      <c r="FO18" s="11">
        <f>_xll.PIAdvCalcDat("\\CEDPI\SEMPRA_MSR1:EDCINV"&amp;FM$2&amp;""&amp;FO$3&amp;"DAYKWH.UNIT1@NET1",Overall!$A$18,Overall!$B$18,"1d","total","time-weighted",0,1,0,"")</f>
        <v>1772.5283149127438</v>
      </c>
      <c r="FP18" s="12">
        <f>_xll.PIAdvCalcDat("\\CEDPI\SEMPRA_MSR1:EDCINV"&amp;FM$2&amp;""&amp;FP$3&amp;"DAYKWH.UNIT1@NET1",Overall!$A$18,Overall!$B$18,"1d","total","time-weighted",0,1,0,"")</f>
        <v>1676.4582720224084</v>
      </c>
      <c r="FQ18" s="1"/>
      <c r="FR18" s="10">
        <f>_xll.PIAdvCalcDat("\\CEDPI\SEMPRA_MSR1:EDCINV"&amp;FR$2&amp;""&amp;FR$3&amp;"DAYKWH.UNIT1@NET1",Overall!$A$18,Overall!$B$18,"1d","total","time-weighted",0,1,0,"")</f>
        <v>1990.4914057487397</v>
      </c>
      <c r="FS18" s="11">
        <f>_xll.PIAdvCalcDat("\\CEDPI\SEMPRA_MSR1:EDCINV"&amp;FR$2&amp;""&amp;FS$3&amp;"DAYKWH.UNIT1@NET1",Overall!$A$18,Overall!$B$18,"1d","total","time-weighted",0,1,0,"")</f>
        <v>1945.3556167991121</v>
      </c>
      <c r="FT18" s="11">
        <f>_xll.PIAdvCalcDat("\\CEDPI\SEMPRA_MSR1:EDCINV"&amp;FR$2&amp;""&amp;FT$3&amp;"DAYKWH.UNIT1@NET1",Overall!$A$18,Overall!$B$18,"1d","total","time-weighted",0,1,0,"")</f>
        <v>1949.2877055067504</v>
      </c>
      <c r="FU18" s="12">
        <f>_xll.PIAdvCalcDat("\\CEDPI\SEMPRA_MSR1:EDCINV"&amp;FR$2&amp;""&amp;FU$3&amp;"DAYKWH.UNIT1@NET1",Overall!$A$18,Overall!$B$18,"1d","total","time-weighted",0,1,0,"")</f>
        <v>2038.9129530663602</v>
      </c>
      <c r="FV18" s="1"/>
      <c r="FW18" s="10">
        <f>_xll.PIAdvCalcDat("\\CEDPI\SEMPRA_MSR1:EDCINV"&amp;FW$2&amp;""&amp;FW$3&amp;"DAYKWH.UNIT1@NET1",Overall!$A$18,Overall!$B$18,"1d","total","time-weighted",0,1,0,"")</f>
        <v>1984.572910867721</v>
      </c>
      <c r="FX18" s="11">
        <f>_xll.PIAdvCalcDat("\\CEDPI\SEMPRA_MSR1:EDCINV"&amp;FW$2&amp;""&amp;FX$3&amp;"DAYKWH.UNIT1@NET1",Overall!$A$18,Overall!$B$18,"1d","total","time-weighted",0,1,0,"")</f>
        <v>1914.463108537562</v>
      </c>
      <c r="FY18" s="11">
        <f>_xll.PIAdvCalcDat("\\CEDPI\SEMPRA_MSR1:EDCINV"&amp;FW$2&amp;""&amp;FY$3&amp;"DAYKWH.UNIT1@NET1",Overall!$A$18,Overall!$B$18,"1d","total","time-weighted",0,1,0,"")</f>
        <v>1822.7577818811658</v>
      </c>
      <c r="FZ18" s="12">
        <f>_xll.PIAdvCalcDat("\\CEDPI\SEMPRA_MSR1:EDCINV"&amp;FW$2&amp;""&amp;FZ$3&amp;"DAYKWH.UNIT1@NET1",Overall!$A$18,Overall!$B$18,"1d","total","time-weighted",0,1,0,"")</f>
        <v>1738.8201164534464</v>
      </c>
      <c r="GA18" s="1"/>
      <c r="GB18" s="10">
        <f>_xll.PIAdvCalcDat("\\CEDPI\SEMPRA_MSR1:EDCINV"&amp;GB$2&amp;""&amp;GB$3&amp;"DAYKWH.UNIT1@NET1",Overall!$A$18,Overall!$B$18,"1d","total","time-weighted",0,1,0,"")</f>
        <v>2003.2395501213909</v>
      </c>
      <c r="GC18" s="11">
        <f>_xll.PIAdvCalcDat("\\CEDPI\SEMPRA_MSR1:EDCINV"&amp;GB$2&amp;""&amp;GC$3&amp;"DAYKWH.UNIT1@NET1",Overall!$A$18,Overall!$B$18,"1d","total","time-weighted",0,1,0,"")</f>
        <v>1881.0420349158037</v>
      </c>
      <c r="GD18" s="11">
        <f>_xll.PIAdvCalcDat("\\CEDPI\SEMPRA_MSR1:EDCINV"&amp;GB$2&amp;""&amp;GD$3&amp;"DAYKWH.UNIT1@NET1",Overall!$A$18,Overall!$B$18,"1d","total","time-weighted",0,1,0,"")</f>
        <v>1992.8341457680913</v>
      </c>
      <c r="GE18" s="12">
        <f>_xll.PIAdvCalcDat("\\CEDPI\SEMPRA_MSR1:EDCINV"&amp;GB$2&amp;""&amp;GE$3&amp;"DAYKWH.UNIT1@NET1",Overall!$A$18,Overall!$B$18,"1d","total","time-weighted",0,1,0,"")</f>
        <v>1954.7856328295557</v>
      </c>
      <c r="GF18" s="1"/>
      <c r="GG18" s="10">
        <f>_xll.PIAdvCalcDat("\\CEDPI\SEMPRA_MSR1:EDCINV"&amp;GG$2&amp;""&amp;GG$3&amp;"DAYKWH.UNIT1@NET1",Overall!$A$18,Overall!$B$18,"1d","total","time-weighted",0,1,0,"")</f>
        <v>1910.5462845991838</v>
      </c>
      <c r="GH18" s="11">
        <f>_xll.PIAdvCalcDat("\\CEDPI\SEMPRA_MSR1:EDCINV"&amp;GG$2&amp;""&amp;GH$3&amp;"DAYKWH.UNIT1@NET1",Overall!$A$18,Overall!$B$18,"1d","total","time-weighted",0,1,0,"")</f>
        <v>1976.8749282087992</v>
      </c>
      <c r="GI18" s="11">
        <f>_xll.PIAdvCalcDat("\\CEDPI\SEMPRA_MSR1:EDCINV"&amp;GG$2&amp;""&amp;GI$3&amp;"DAYKWH.UNIT1@NET1",Overall!$A$18,Overall!$B$18,"1d","total","time-weighted",0,1,0,"")</f>
        <v>1733.1242080094703</v>
      </c>
      <c r="GJ18" s="12">
        <f>_xll.PIAdvCalcDat("\\CEDPI\SEMPRA_MSR1:EDCINV"&amp;GG$2&amp;""&amp;GJ$3&amp;"DAYKWH.UNIT1@NET1",Overall!$A$18,Overall!$B$18,"1d","total","time-weighted",0,1,0,"")</f>
        <v>1630.0451832331635</v>
      </c>
      <c r="GK18" s="1"/>
      <c r="GL18" s="10">
        <f>_xll.PIAdvCalcDat("\\CEDPI\SEMPRA_MSR1:EDCINV"&amp;GL$2&amp;""&amp;GL$3&amp;"DAYKWH.UNIT1@NET1",Overall!$A$18,Overall!$B$18,"1d","total","time-weighted",0,1,0,"")</f>
        <v>1947.7530029505633</v>
      </c>
      <c r="GM18" s="11">
        <f>_xll.PIAdvCalcDat("\\CEDPI\SEMPRA_MSR1:EDCINV"&amp;GL$2&amp;""&amp;GM$3&amp;"DAYKWH.UNIT1@NET1",Overall!$A$18,Overall!$B$18,"1d","total","time-weighted",0,1,0,"")</f>
        <v>1862.7074288341021</v>
      </c>
      <c r="GN18" s="11">
        <f>_xll.PIAdvCalcDat("\\CEDPI\SEMPRA_MSR1:EDCINV"&amp;GL$2&amp;""&amp;GN$3&amp;"DAYKWH.UNIT1@NET1",Overall!$A$18,Overall!$B$18,"1d","total","time-weighted",0,1,0,"")</f>
        <v>1935.0461517032784</v>
      </c>
      <c r="GO18" s="12">
        <f>_xll.PIAdvCalcDat("\\CEDPI\SEMPRA_MSR1:EDCINV"&amp;GL$2&amp;""&amp;GO$3&amp;"DAYKWH.UNIT1@NET1",Overall!$A$18,Overall!$B$18,"1d","total","time-weighted",0,1,0,"")</f>
        <v>1955.4707935151723</v>
      </c>
      <c r="GP18" s="1"/>
      <c r="GQ18" s="10">
        <f>_xll.PIAdvCalcDat("\\CEDPI\SEMPRA_MSR1:EDCINV"&amp;GQ$2&amp;""&amp;GQ$3&amp;"DAYKWH.UNIT1@NET1",Overall!$A$18,Overall!$B$18,"1d","total","time-weighted",0,1,0,"")</f>
        <v>1979.0377110705394</v>
      </c>
      <c r="GR18" s="11">
        <f>_xll.PIAdvCalcDat("\\CEDPI\SEMPRA_MSR1:EDCINV"&amp;GQ$2&amp;""&amp;GR$3&amp;"DAYKWH.UNIT1@NET1",Overall!$A$18,Overall!$B$18,"1d","total","time-weighted",0,1,0,"")</f>
        <v>1952.8105477000865</v>
      </c>
      <c r="GS18" s="11">
        <f>_xll.PIAdvCalcDat("\\CEDPI\SEMPRA_MSR1:EDCINV"&amp;GQ$2&amp;""&amp;GS$3&amp;"DAYKWH.UNIT1@NET1",Overall!$A$18,Overall!$B$18,"1d","total","time-weighted",0,1,0,"")</f>
        <v>1698.7268700996349</v>
      </c>
      <c r="GT18" s="12">
        <f>_xll.PIAdvCalcDat("\\CEDPI\SEMPRA_MSR1:EDCINV"&amp;GQ$2&amp;""&amp;GT$3&amp;"DAYKWH.UNIT1@NET1",Overall!$A$18,Overall!$B$18,"1d","total","time-weighted",0,1,0,"")</f>
        <v>1699.6581985247781</v>
      </c>
      <c r="GU18" s="1"/>
      <c r="GV18" s="10">
        <f>_xll.PIAdvCalcDat("\\CEDPI\SEMPRA_MSR1:EDCINV"&amp;GV$2&amp;""&amp;GV$3&amp;"DAYKWH.UNIT1@NET1",Overall!$A$18,Overall!$B$18,"1d","total","time-weighted",0,1,0,"")</f>
        <v>1960.3561676819202</v>
      </c>
      <c r="GW18" s="11">
        <f>_xll.PIAdvCalcDat("\\CEDPI\SEMPRA_MSR1:EDCINV"&amp;GV$2&amp;""&amp;GW$3&amp;"DAYKWH.UNIT1@NET1",Overall!$A$18,Overall!$B$18,"1d","total","time-weighted",0,1,0,"")</f>
        <v>1972.7321740737134</v>
      </c>
      <c r="GX18" s="11">
        <f>_xll.PIAdvCalcDat("\\CEDPI\SEMPRA_MSR1:EDCINV"&amp;GV$2&amp;""&amp;GX$3&amp;"DAYKWH.UNIT1@NET1",Overall!$A$18,Overall!$B$18,"1d","total","time-weighted",0,1,0,"")</f>
        <v>1861.3372764947435</v>
      </c>
      <c r="GY18" s="12">
        <f>_xll.PIAdvCalcDat("\\CEDPI\SEMPRA_MSR1:EDCINV"&amp;GV$2&amp;""&amp;GY$3&amp;"DAYKWH.UNIT1@NET1",Overall!$A$18,Overall!$B$18,"1d","total","time-weighted",0,1,0,"")</f>
        <v>1902.077952954123</v>
      </c>
      <c r="GZ18" s="1"/>
      <c r="HA18" s="10">
        <f>_xll.PIAdvCalcDat("\\CEDPI\SEMPRA_MSR1:EDCINV"&amp;HA$2&amp;""&amp;HA$3&amp;"DAYKWH.UNIT1@NET1",Overall!$A$18,Overall!$B$18,"1d","total","time-weighted",0,1,0,"")</f>
        <v>2010.3903254622148</v>
      </c>
      <c r="HB18" s="11">
        <f>_xll.PIAdvCalcDat("\\CEDPI\SEMPRA_MSR1:EDCINV"&amp;HA$2&amp;""&amp;HB$3&amp;"DAYKWH.UNIT1@NET1",Overall!$A$18,Overall!$B$18,"1d","total","time-weighted",0,1,0,"")</f>
        <v>1947.2106420148605</v>
      </c>
      <c r="HC18" s="11">
        <f>_xll.PIAdvCalcDat("\\CEDPI\SEMPRA_MSR1:EDCINV"&amp;HA$2&amp;""&amp;HC$3&amp;"DAYKWH.UNIT1@NET1",Overall!$A$18,Overall!$B$18,"1d","total","time-weighted",0,1,0,"")</f>
        <v>1905.7617734042838</v>
      </c>
      <c r="HD18" s="12">
        <f>_xll.PIAdvCalcDat("\\CEDPI\SEMPRA_MSR1:EDCINV"&amp;HA$2&amp;""&amp;HD$3&amp;"DAYKWH.UNIT1@NET1",Overall!$A$18,Overall!$B$18,"1d","total","time-weighted",0,1,0,"")</f>
        <v>1670.1659939091314</v>
      </c>
      <c r="HE18" s="1"/>
      <c r="HF18" s="10">
        <f>_xll.PIAdvCalcDat("\\CEDPI\SEMPRA_MSR1:EDCINV"&amp;HF$2&amp;""&amp;HF$3&amp;"DAYKWH.UNIT1@NET1",Overall!$A$18,Overall!$B$18,"1d","total","time-weighted",0,1,0,"")</f>
        <v>1888.1708826680001</v>
      </c>
      <c r="HG18" s="11">
        <f>_xll.PIAdvCalcDat("\\CEDPI\SEMPRA_MSR1:EDCINV"&amp;HF$2&amp;""&amp;HG$3&amp;"DAYKWH.UNIT1@NET1",Overall!$A$18,Overall!$B$18,"1d","total","time-weighted",0,1,0,"")</f>
        <v>1895.8725753744156</v>
      </c>
      <c r="HH18" s="11">
        <f>_xll.PIAdvCalcDat("\\CEDPI\SEMPRA_MSR1:EDCINV"&amp;HF$2&amp;""&amp;HH$3&amp;"DAYKWH.UNIT1@NET1",Overall!$A$18,Overall!$B$18,"1d","total","time-weighted",0,1,0,"")</f>
        <v>1852.8488254097831</v>
      </c>
      <c r="HI18" s="12">
        <f>_xll.PIAdvCalcDat("\\CEDPI\SEMPRA_MSR1:EDCINV"&amp;HF$2&amp;""&amp;HI$3&amp;"DAYKWH.UNIT1@NET1",Overall!$A$18,Overall!$B$18,"1d","total","time-weighted",0,1,0,"")</f>
        <v>1999.9065168582447</v>
      </c>
      <c r="HJ18" s="1"/>
      <c r="HK18" s="10">
        <f>_xll.PIAdvCalcDat("\\CEDPI\SEMPRA_MSR1:EDCINV"&amp;HK$2&amp;""&amp;HK$3&amp;"DAYKWH.UNIT1@NET1",Overall!$A$18,Overall!$B$18,"1d","total","time-weighted",0,1,0,"")</f>
        <v>1968.5386435286425</v>
      </c>
      <c r="HL18" s="11">
        <f>_xll.PIAdvCalcDat("\\CEDPI\SEMPRA_MSR1:EDCINV"&amp;HK$2&amp;""&amp;HL$3&amp;"DAYKWH.UNIT1@NET1",Overall!$A$18,Overall!$B$18,"1d","total","time-weighted",0,1,0,"")</f>
        <v>1948.4363616753649</v>
      </c>
      <c r="HM18" s="11">
        <f>_xll.PIAdvCalcDat("\\CEDPI\SEMPRA_MSR1:EDCINV"&amp;HK$2&amp;""&amp;HM$3&amp;"DAYKWH.UNIT1@NET1",Overall!$A$18,Overall!$B$18,"1d","total","time-weighted",0,1,0,"")</f>
        <v>1882.1910568177004</v>
      </c>
      <c r="HN18" s="12">
        <f>_xll.PIAdvCalcDat("\\CEDPI\SEMPRA_MSR1:EDCINV"&amp;HK$2&amp;""&amp;HN$3&amp;"DAYKWH.UNIT1@NET1",Overall!$A$18,Overall!$B$18,"1d","total","time-weighted",0,1,0,"")</f>
        <v>1674.0380018995993</v>
      </c>
      <c r="HO18" s="1"/>
      <c r="HP18" s="10">
        <f>_xll.PIAdvCalcDat("\\CEDPI\SEMPRA_MSR1:EDCINV"&amp;HP$2&amp;""&amp;HP$3&amp;"DAYKWH.UNIT1@NET1",Overall!$A$18,Overall!$B$18,"1d","total","time-weighted",0,1,0,"")</f>
        <v>1952.0627079134138</v>
      </c>
      <c r="HQ18" s="11">
        <f>_xll.PIAdvCalcDat("\\CEDPI\SEMPRA_MSR1:EDCINV"&amp;HP$2&amp;""&amp;HQ$3&amp;"DAYKWH.UNIT1@NET1",Overall!$A$18,Overall!$B$18,"1d","total","time-weighted",0,1,0,"")</f>
        <v>1930.5410957235301</v>
      </c>
      <c r="HR18" s="11">
        <f>_xll.PIAdvCalcDat("\\CEDPI\SEMPRA_MSR1:EDCINV"&amp;HP$2&amp;""&amp;HR$3&amp;"DAYKWH.UNIT1@NET1",Overall!$A$18,Overall!$B$18,"1d","total","time-weighted",0,1,0,"")</f>
        <v>1911.144753809544</v>
      </c>
      <c r="HS18" s="12">
        <f>_xll.PIAdvCalcDat("\\CEDPI\SEMPRA_MSR1:EDCINV"&amp;HP$2&amp;""&amp;HS$3&amp;"DAYKWH.UNIT1@NET1",Overall!$A$18,Overall!$B$18,"1d","total","time-weighted",0,1,0,"")</f>
        <v>2002.6136619417041</v>
      </c>
      <c r="HT18" s="1"/>
      <c r="HU18" s="10">
        <f>_xll.PIAdvCalcDat("\\CEDPI\SEMPRA_MSR1:EDCINV"&amp;HU$2&amp;""&amp;HU$3&amp;"DAYKWH.UNIT1@NET1",Overall!$A$18,Overall!$B$18,"1d","total","time-weighted",0,1,0,"")</f>
        <v>1990.6173215379979</v>
      </c>
      <c r="HV18" s="11">
        <f>_xll.PIAdvCalcDat("\\CEDPI\SEMPRA_MSR1:EDCINV"&amp;HU$2&amp;""&amp;HV$3&amp;"DAYKWH.UNIT1@NET1",Overall!$A$18,Overall!$B$18,"1d","total","time-weighted",0,1,0,"")</f>
        <v>1878.3261333100656</v>
      </c>
      <c r="HW18" s="11">
        <f>_xll.PIAdvCalcDat("\\CEDPI\SEMPRA_MSR1:EDCINV"&amp;HU$2&amp;""&amp;HW$3&amp;"DAYKWH.UNIT1@NET1",Overall!$A$18,Overall!$B$18,"1d","total","time-weighted",0,1,0,"")</f>
        <v>1716.5018348715971</v>
      </c>
      <c r="HX18" s="12">
        <f>_xll.PIAdvCalcDat("\\CEDPI\SEMPRA_MSR1:EDCINV"&amp;HU$2&amp;""&amp;HX$3&amp;"DAYKWH.UNIT1@NET1",Overall!$A$18,Overall!$B$18,"1d","total","time-weighted",0,1,0,"")</f>
        <v>1713.25212084545</v>
      </c>
      <c r="HY18" s="1"/>
      <c r="HZ18" s="10">
        <f>_xll.PIAdvCalcDat("\\CEDPI\SEMPRA_MSR1:EDCINV"&amp;HZ$2&amp;""&amp;HZ$3&amp;"DAYKWH.UNIT1@NET1",Overall!$A$18,Overall!$B$18,"1d","total","time-weighted",0,1,0,"")</f>
        <v>1971.7153579530254</v>
      </c>
      <c r="IA18" s="11">
        <f>_xll.PIAdvCalcDat("\\CEDPI\SEMPRA_MSR1:EDCINV"&amp;HZ$2&amp;""&amp;IA$3&amp;"DAYKWH.UNIT1@NET1",Overall!$A$18,Overall!$B$18,"1d","total","time-weighted",0,1,0,"")</f>
        <v>1908.4686479975333</v>
      </c>
      <c r="IB18" s="11">
        <f>_xll.PIAdvCalcDat("\\CEDPI\SEMPRA_MSR1:EDCINV"&amp;HZ$2&amp;""&amp;IB$3&amp;"DAYKWH.UNIT1@NET1",Overall!$A$18,Overall!$B$18,"1d","total","time-weighted",0,1,0,"")</f>
        <v>1904.3249829786344</v>
      </c>
      <c r="IC18" s="12">
        <f>_xll.PIAdvCalcDat("\\CEDPI\SEMPRA_MSR1:EDCINV"&amp;HZ$2&amp;""&amp;IC$3&amp;"DAYKWH.UNIT1@NET1",Overall!$A$18,Overall!$B$18,"1d","total","time-weighted",0,1,0,"")</f>
        <v>1985.7992543486275</v>
      </c>
      <c r="ID18" s="1"/>
      <c r="IE18" s="10">
        <f>_xll.PIAdvCalcDat("\\CEDPI\SEMPRA_MSR1:EDCINV"&amp;IE$2&amp;""&amp;IE$3&amp;"DAYKWH.UNIT1@NET1",Overall!$A$18,Overall!$B$18,"1d","total","time-weighted",0,1,0,"")</f>
        <v>1961.6915051190142</v>
      </c>
      <c r="IF18" s="11">
        <f>_xll.PIAdvCalcDat("\\CEDPI\SEMPRA_MSR1:EDCINV"&amp;IE$2&amp;""&amp;IF$3&amp;"DAYKWH.UNIT1@NET1",Overall!$A$18,Overall!$B$18,"1d","total","time-weighted",0,1,0,"")</f>
        <v>1958.8757302278516</v>
      </c>
      <c r="IG18" s="11">
        <f>_xll.PIAdvCalcDat("\\CEDPI\SEMPRA_MSR1:EDCINV"&amp;IE$2&amp;""&amp;IG$3&amp;"DAYKWH.UNIT1@NET1",Overall!$A$18,Overall!$B$18,"1d","total","time-weighted",0,1,0,"")</f>
        <v>1762.7876449711614</v>
      </c>
      <c r="IH18" s="12">
        <f>_xll.PIAdvCalcDat("\\CEDPI\SEMPRA_MSR1:EDCINV"&amp;IE$2&amp;""&amp;IH$3&amp;"DAYKWH.UNIT1@NET1",Overall!$A$18,Overall!$B$18,"1d","total","time-weighted",0,1,0,"")</f>
        <v>1671.6058756806576</v>
      </c>
      <c r="II18" s="1"/>
      <c r="IJ18" s="10">
        <f>_xll.PIAdvCalcDat("\\CEDPI\SEMPRA_MSR1:EDCINV"&amp;IJ$2&amp;""&amp;IJ$3&amp;"DAYKWH.UNIT1@NET1",Overall!$A$18,Overall!$B$18,"1d","total","time-weighted",0,1,0,"")</f>
        <v>2008.8422280057355</v>
      </c>
      <c r="IK18" s="11">
        <f>_xll.PIAdvCalcDat("\\CEDPI\SEMPRA_MSR1:EDCINV"&amp;IJ$2&amp;""&amp;IK$3&amp;"DAYKWH.UNIT1@NET1",Overall!$A$18,Overall!$B$18,"1d","total","time-weighted",0,1,0,"")</f>
        <v>1846.743000816947</v>
      </c>
      <c r="IL18" s="11">
        <f>_xll.PIAdvCalcDat("\\CEDPI\SEMPRA_MSR1:EDCINV"&amp;IJ$2&amp;""&amp;IL$3&amp;"DAYKWH.UNIT1@NET1",Overall!$A$18,Overall!$B$18,"1d","total","time-weighted",0,1,0,"")</f>
        <v>1898.8954421431695</v>
      </c>
      <c r="IM18" s="12">
        <f>_xll.PIAdvCalcDat("\\CEDPI\SEMPRA_MSR1:EDCINV"&amp;IJ$2&amp;""&amp;IM$3&amp;"DAYKWH.UNIT1@NET1",Overall!$A$18,Overall!$B$18,"1d","total","time-weighted",0,1,0,"")</f>
        <v>1990.9063766135644</v>
      </c>
      <c r="IN18" s="1"/>
      <c r="IO18" s="10">
        <f>_xll.PIAdvCalcDat("\\CEDPI\SEMPRA_MSR1:EDCINV"&amp;IO$2&amp;""&amp;IO$3&amp;"DAYKWH.UNIT1@NET1",Overall!$A$18,Overall!$B$18,"1d","total","time-weighted",0,1,0,"")</f>
        <v>1923.0438624953417</v>
      </c>
      <c r="IP18" s="11">
        <f>_xll.PIAdvCalcDat("\\CEDPI\SEMPRA_MSR1:EDCINV"&amp;IO$2&amp;""&amp;IP$3&amp;"DAYKWH.UNIT1@NET1",Overall!$A$18,Overall!$B$18,"1d","total","time-weighted",0,1,0,"")</f>
        <v>1909.7900604141855</v>
      </c>
      <c r="IQ18" s="11">
        <f>_xll.PIAdvCalcDat("\\CEDPI\SEMPRA_MSR1:EDCINV"&amp;IO$2&amp;""&amp;IQ$3&amp;"DAYKWH.UNIT1@NET1",Overall!$A$18,Overall!$B$18,"1d","total","time-weighted",0,1,0,"")</f>
        <v>1833.7179498526496</v>
      </c>
      <c r="IR18" s="12">
        <f>_xll.PIAdvCalcDat("\\CEDPI\SEMPRA_MSR1:EDCINV"&amp;IO$2&amp;""&amp;IR$3&amp;"DAYKWH.UNIT1@NET1",Overall!$A$18,Overall!$B$18,"1d","total","time-weighted",0,1,0,"")</f>
        <v>1747.138392512519</v>
      </c>
      <c r="IS18" s="1"/>
      <c r="IT18" s="10">
        <f>_xll.PIAdvCalcDat("\\CEDPI\SEMPRA_MSR1:EDCINV"&amp;IT$2&amp;""&amp;IT$3&amp;"DAYKWH.UNIT1@NET1",Overall!$A$18,Overall!$B$18,"1d","total","time-weighted",0,1,0,"")</f>
        <v>2017.9108007341974</v>
      </c>
      <c r="IU18" s="11">
        <f>_xll.PIAdvCalcDat("\\CEDPI\SEMPRA_MSR1:EDCINV"&amp;IT$2&amp;""&amp;IU$3&amp;"DAYKWH.UNIT1@NET1",Overall!$A$18,Overall!$B$18,"1d","total","time-weighted",0,1,0,"")</f>
        <v>1970.2971402082389</v>
      </c>
      <c r="IV18" s="11">
        <f>_xll.PIAdvCalcDat("\\CEDPI\SEMPRA_MSR1:EDCINV"&amp;IT$2&amp;""&amp;IV$3&amp;"DAYKWH.UNIT1@NET1",Overall!$A$18,Overall!$B$18,"1d","total","time-weighted",0,1,0,"")</f>
        <v>1963.3756070590762</v>
      </c>
      <c r="IW18" s="12">
        <f>_xll.PIAdvCalcDat("\\CEDPI\SEMPRA_MSR1:EDCINV"&amp;IT$2&amp;""&amp;IW$3&amp;"DAYKWH.UNIT1@NET1",Overall!$A$18,Overall!$B$18,"1d","total","time-weighted",0,1,0,"")</f>
        <v>1907.6254720555742</v>
      </c>
      <c r="IX18" s="1"/>
      <c r="IY18" s="10">
        <f>_xll.PIAdvCalcDat("\\CEDPI\SEMPRA_MSR1:EDCINV"&amp;IY$2&amp;""&amp;IY$3&amp;"DAYKWH.UNIT1@NET1",Overall!$A$18,Overall!$B$18,"1d","total","time-weighted",0,1,0,"")</f>
        <v>1935.8344584802421</v>
      </c>
      <c r="IZ18" s="11">
        <f>_xll.PIAdvCalcDat("\\CEDPI\SEMPRA_MSR1:EDCINV"&amp;IY$2&amp;""&amp;IZ$3&amp;"DAYKWH.UNIT1@NET1",Overall!$A$18,Overall!$B$18,"1d","total","time-weighted",0,1,0,"")</f>
        <v>1915.4708924010852</v>
      </c>
      <c r="JA18" s="11">
        <f>_xll.PIAdvCalcDat("\\CEDPI\SEMPRA_MSR1:EDCINV"&amp;IY$2&amp;""&amp;JA$3&amp;"DAYKWH.UNIT1@NET1",Overall!$A$18,Overall!$B$18,"1d","total","time-weighted",0,1,0,"")</f>
        <v>1912.6754220290172</v>
      </c>
      <c r="JB18" s="12">
        <f>_xll.PIAdvCalcDat("\\CEDPI\SEMPRA_MSR1:EDCINV"&amp;IY$2&amp;""&amp;JB$3&amp;"DAYKWH.UNIT1@NET1",Overall!$A$18,Overall!$B$18,"1d","total","time-weighted",0,1,0,"")</f>
        <v>1662.057355041984</v>
      </c>
      <c r="JC18" s="1"/>
      <c r="JD18" s="10">
        <f>_xll.PIAdvCalcDat("\\CEDPI\SEMPRA_MSR1:EDCINV"&amp;JD$2&amp;""&amp;JD$3&amp;"DAYKWH.UNIT1@NET1",Overall!$A$18,Overall!$B$18,"1d","total","time-weighted",0,1,0,"")</f>
        <v>1931.6493565854016</v>
      </c>
      <c r="JE18" s="11">
        <f>_xll.PIAdvCalcDat("\\CEDPI\SEMPRA_MSR1:EDCINV"&amp;JD$2&amp;""&amp;JE$3&amp;"DAYKWH.UNIT1@NET1",Overall!$A$18,Overall!$B$18,"1d","total","time-weighted",0,1,0,"")</f>
        <v>1920.7932158741976</v>
      </c>
      <c r="JF18" s="11">
        <f>_xll.PIAdvCalcDat("\\CEDPI\SEMPRA_MSR1:EDCINV"&amp;JD$2&amp;""&amp;JF$3&amp;"DAYKWH.UNIT1@NET1",Overall!$A$18,Overall!$B$18,"1d","total","time-weighted",0,1,0,"")</f>
        <v>1832.0069683803658</v>
      </c>
      <c r="JG18" s="12">
        <f>_xll.PIAdvCalcDat("\\CEDPI\SEMPRA_MSR1:EDCINV"&amp;JD$2&amp;""&amp;JG$3&amp;"DAYKWH.UNIT1@NET1",Overall!$A$18,Overall!$B$18,"1d","total","time-weighted",0,1,0,"")</f>
        <v>1924.2926984910666</v>
      </c>
      <c r="JH18" s="1"/>
      <c r="JI18" s="10">
        <f>_xll.PIAdvCalcDat("\\CEDPI\SEMPRA_MSR1:EDCINV"&amp;JI$2&amp;""&amp;JI$3&amp;"DAYKWH.UNIT1@NET1",Overall!$A$18,Overall!$B$18,"1d","total","time-weighted",0,1,0,"")</f>
        <v>1902.3986122329268</v>
      </c>
      <c r="JJ18" s="11">
        <f>_xll.PIAdvCalcDat("\\CEDPI\SEMPRA_MSR1:EDCINV"&amp;JI$2&amp;""&amp;JJ$3&amp;"DAYKWH.UNIT1@NET1",Overall!$A$18,Overall!$B$18,"1d","total","time-weighted",0,1,0,"")</f>
        <v>1888.2284452048036</v>
      </c>
      <c r="JK18" s="11">
        <f>_xll.PIAdvCalcDat("\\CEDPI\SEMPRA_MSR1:EDCINV"&amp;JI$2&amp;""&amp;JK$3&amp;"DAYKWH.UNIT1@NET1",Overall!$A$18,Overall!$B$18,"1d","total","time-weighted",0,1,0,"")</f>
        <v>1702.0113889645929</v>
      </c>
      <c r="JL18" s="12">
        <f>_xll.PIAdvCalcDat("\\CEDPI\SEMPRA_MSR1:EDCINV"&amp;JI$2&amp;""&amp;JL$3&amp;"DAYKWH.UNIT1@NET1",Overall!$A$18,Overall!$B$18,"1d","total","time-weighted",0,1,0,"")</f>
        <v>1704.5396947128384</v>
      </c>
      <c r="JM18" s="1"/>
      <c r="JN18" s="10">
        <f>_xll.PIAdvCalcDat("\\CEDPI\SEMPRA_MSR1:EDCINV"&amp;JN$2&amp;""&amp;JN$3&amp;"DAYKWH.UNIT1@NET1",Overall!$A$18,Overall!$B$18,"1d","total","time-weighted",0,1,0,"")</f>
        <v>2019.4234316370867</v>
      </c>
      <c r="JO18" s="11">
        <f>_xll.PIAdvCalcDat("\\CEDPI\SEMPRA_MSR1:EDCINV"&amp;JN$2&amp;""&amp;JO$3&amp;"DAYKWH.UNIT1@NET1",Overall!$A$18,Overall!$B$18,"1d","total","time-weighted",0,1,0,"")</f>
        <v>1866.2640128310964</v>
      </c>
      <c r="JP18" s="11">
        <f>_xll.PIAdvCalcDat("\\CEDPI\SEMPRA_MSR1:EDCINV"&amp;JN$2&amp;""&amp;JP$3&amp;"DAYKWH.UNIT1@NET1",Overall!$A$18,Overall!$B$18,"1d","total","time-weighted",0,1,0,"")</f>
        <v>1997.824506936603</v>
      </c>
      <c r="JQ18" s="12">
        <f>_xll.PIAdvCalcDat("\\CEDPI\SEMPRA_MSR1:EDCINV"&amp;JN$2&amp;""&amp;JQ$3&amp;"DAYKWH.UNIT1@NET1",Overall!$A$18,Overall!$B$18,"1d","total","time-weighted",0,1,0,"")</f>
        <v>1957.4162849186448</v>
      </c>
      <c r="JR18" s="1"/>
      <c r="JS18" s="10">
        <f>_xll.PIAdvCalcDat("\\CEDPI\SEMPRA_MSR1:EDCINV"&amp;JS$2&amp;""&amp;JS$3&amp;"DAYKWH.UNIT1@NET1",Overall!$A$18,Overall!$B$18,"1d","total","time-weighted",0,1,0,"")</f>
        <v>1966.438191660563</v>
      </c>
      <c r="JT18" s="11">
        <f>_xll.PIAdvCalcDat("\\CEDPI\SEMPRA_MSR1:EDCINV"&amp;JS$2&amp;""&amp;JT$3&amp;"DAYKWH.UNIT1@NET1",Overall!$A$18,Overall!$B$18,"1d","total","time-weighted",0,1,0,"")</f>
        <v>1915.062317222915</v>
      </c>
      <c r="JU18" s="11">
        <f>_xll.PIAdvCalcDat("\\CEDPI\SEMPRA_MSR1:EDCINV"&amp;JS$2&amp;""&amp;JU$3&amp;"DAYKWH.UNIT1@NET1",Overall!$A$18,Overall!$B$18,"1d","total","time-weighted",0,1,0,"")</f>
        <v>1679.8320710112114</v>
      </c>
      <c r="JV18" s="12">
        <f>_xll.PIAdvCalcDat("\\CEDPI\SEMPRA_MSR1:EDCINV"&amp;JS$2&amp;""&amp;JV$3&amp;"DAYKWH.UNIT1@NET1",Overall!$A$18,Overall!$B$18,"1d","total","time-weighted",0,1,0,"")</f>
        <v>1650.1836684952762</v>
      </c>
      <c r="JW18" s="1"/>
      <c r="JX18" s="10">
        <f>_xll.PIAdvCalcDat("\\CEDPI\SEMPRA_MSR1:EDCINV"&amp;JX$2&amp;""&amp;JX$3&amp;"DAYKWH.UNIT1@NET1",Overall!$A$18,Overall!$B$18,"1d","total","time-weighted",0,1,0,"")</f>
        <v>1898.321794392283</v>
      </c>
      <c r="JY18" s="11">
        <f>_xll.PIAdvCalcDat("\\CEDPI\SEMPRA_MSR1:EDCINV"&amp;JX$2&amp;""&amp;JY$3&amp;"DAYKWH.UNIT1@NET1",Overall!$A$18,Overall!$B$18,"1d","total","time-weighted",0,1,0,"")</f>
        <v>1897.5821541065254</v>
      </c>
      <c r="JZ18" s="11">
        <f>_xll.PIAdvCalcDat("\\CEDPI\SEMPRA_MSR1:EDCINV"&amp;JX$2&amp;""&amp;JZ$3&amp;"DAYKWH.UNIT1@NET1",Overall!$A$18,Overall!$B$18,"1d","total","time-weighted",0,1,0,"")</f>
        <v>1891.4044589991063</v>
      </c>
      <c r="KA18" s="12">
        <f>_xll.PIAdvCalcDat("\\CEDPI\SEMPRA_MSR1:EDCINV"&amp;JX$2&amp;""&amp;KA$3&amp;"DAYKWH.UNIT1@NET1",Overall!$A$18,Overall!$B$18,"1d","total","time-weighted",0,1,0,"")</f>
        <v>1951.5620776680723</v>
      </c>
      <c r="KB18" s="1"/>
      <c r="KC18" s="10">
        <f>_xll.PIAdvCalcDat("\\CEDPI\SEMPRA_MSR1:EDCINV"&amp;KC$2&amp;""&amp;KC$3&amp;"DAYKWH.UNIT1@NET1",Overall!$A$18,Overall!$B$18,"1d","total","time-weighted",0,1,0,"")</f>
        <v>1999.0121962355788</v>
      </c>
      <c r="KD18" s="11">
        <f>_xll.PIAdvCalcDat("\\CEDPI\SEMPRA_MSR1:EDCINV"&amp;KC$2&amp;""&amp;KD$3&amp;"DAYKWH.UNIT1@NET1",Overall!$A$18,Overall!$B$18,"1d","total","time-weighted",0,1,0,"")</f>
        <v>1899.6006443481406</v>
      </c>
      <c r="KE18" s="11">
        <f>_xll.PIAdvCalcDat("\\CEDPI\SEMPRA_MSR1:EDCINV"&amp;KC$2&amp;""&amp;KE$3&amp;"DAYKWH.UNIT1@NET1",Overall!$A$18,Overall!$B$18,"1d","total","time-weighted",0,1,0,"")</f>
        <v>1873.1776491787316</v>
      </c>
      <c r="KF18" s="12">
        <f>_xll.PIAdvCalcDat("\\CEDPI\SEMPRA_MSR1:EDCINV"&amp;KC$2&amp;""&amp;KF$3&amp;"DAYKWH.UNIT1@NET1",Overall!$A$18,Overall!$B$18,"1d","total","time-weighted",0,1,0,"")</f>
        <v>2691.43240097222</v>
      </c>
      <c r="KG18" s="1"/>
      <c r="KH18" s="10">
        <f>_xll.PIAdvCalcDat("\\CEDPI\SEMPRA_MSR1:EDCINV"&amp;KH$2&amp;""&amp;KH$3&amp;"DAYKWH.UNIT1@NET1",Overall!$A$18,Overall!$B$18,"1d","total","time-weighted",0,1,0,"")</f>
        <v>2032.6143965892411</v>
      </c>
      <c r="KI18" s="11">
        <f>_xll.PIAdvCalcDat("\\CEDPI\SEMPRA_MSR1:EDCINV"&amp;KH$2&amp;""&amp;KI$3&amp;"DAYKWH.UNIT1@NET1",Overall!$A$18,Overall!$B$18,"1d","total","time-weighted",0,1,0,"")</f>
        <v>1842.2889595058132</v>
      </c>
      <c r="KJ18" s="11">
        <f>_xll.PIAdvCalcDat("\\CEDPI\SEMPRA_MSR1:EDCINV"&amp;KH$2&amp;""&amp;KJ$3&amp;"DAYKWH.UNIT1@NET1",Overall!$A$18,Overall!$B$18,"1d","total","time-weighted",0,1,0,"")</f>
        <v>1917.6845429833559</v>
      </c>
      <c r="KK18" s="12">
        <f>_xll.PIAdvCalcDat("\\CEDPI\SEMPRA_MSR1:EDCINV"&amp;KH$2&amp;""&amp;KK$3&amp;"DAYKWH.UNIT1@NET1",Overall!$A$18,Overall!$B$18,"1d","total","time-weighted",0,1,0,"")</f>
        <v>1970.5033493711437</v>
      </c>
      <c r="KL18" s="1"/>
      <c r="KM18" s="10">
        <f>_xll.PIAdvCalcDat("\\CEDPI\SEMPRA_MSR1:EDCINV"&amp;KM$2&amp;""&amp;KM$3&amp;"DAYKWH.UNIT1@NET1",Overall!$A$18,Overall!$B$18,"1d","total","time-weighted",0,1,0,"")</f>
        <v>1987.7753794907551</v>
      </c>
      <c r="KN18" s="11">
        <f>_xll.PIAdvCalcDat("\\CEDPI\SEMPRA_MSR1:EDCINV"&amp;KM$2&amp;""&amp;KN$3&amp;"DAYKWH.UNIT1@NET1",Overall!$A$18,Overall!$B$18,"1d","total","time-weighted",0,1,0,"")</f>
        <v>1915.6979318356205</v>
      </c>
      <c r="KO18" s="11">
        <f>_xll.PIAdvCalcDat("\\CEDPI\SEMPRA_MSR1:EDCINV"&amp;KM$2&amp;""&amp;KO$3&amp;"DAYKWH.UNIT1@NET1",Overall!$A$18,Overall!$B$18,"1d","total","time-weighted",0,1,0,"")</f>
        <v>1902.0478845835612</v>
      </c>
      <c r="KP18" s="12">
        <f>_xll.PIAdvCalcDat("\\CEDPI\SEMPRA_MSR1:EDCINV"&amp;KM$2&amp;""&amp;KP$3&amp;"DAYKWH.UNIT1@NET1",Overall!$A$18,Overall!$B$18,"1d","total","time-weighted",0,1,0,"")</f>
        <v>1643.3876474289928</v>
      </c>
      <c r="KQ18" s="1"/>
      <c r="KR18" s="10">
        <f>_xll.PIAdvCalcDat("\\CEDPI\SEMPRA_MSR1:EDCINV"&amp;KR$2&amp;""&amp;KR$3&amp;"DAYKWH.UNIT1@NET1",Overall!$A$18,Overall!$B$18,"1d","total","time-weighted",0,1,0,"")</f>
        <v>1984.7799385091741</v>
      </c>
      <c r="KS18" s="11">
        <f>_xll.PIAdvCalcDat("\\CEDPI\SEMPRA_MSR1:EDCINV"&amp;KR$2&amp;""&amp;KS$3&amp;"DAYKWH.UNIT1@NET1",Overall!$A$18,Overall!$B$18,"1d","total","time-weighted",0,1,0,"")</f>
        <v>1885.795897060365</v>
      </c>
      <c r="KT18" s="11">
        <f>_xll.PIAdvCalcDat("\\CEDPI\SEMPRA_MSR1:EDCINV"&amp;KR$2&amp;""&amp;KT$3&amp;"DAYKWH.UNIT1@NET1",Overall!$A$18,Overall!$B$18,"1d","total","time-weighted",0,1,0,"")</f>
        <v>1877.6505653361642</v>
      </c>
      <c r="KU18" s="12">
        <f>_xll.PIAdvCalcDat("\\CEDPI\SEMPRA_MSR1:EDCINV"&amp;KR$2&amp;""&amp;KU$3&amp;"DAYKWH.UNIT1@NET1",Overall!$A$18,Overall!$B$18,"1d","total","time-weighted",0,1,0,"")</f>
        <v>2087.3598461422184</v>
      </c>
      <c r="KV18" s="1"/>
      <c r="KW18" s="10">
        <f>_xll.PIAdvCalcDat("\\CEDPI\SEMPRA_MSR1:EDCINV"&amp;KW$2&amp;""&amp;KW$3&amp;"DAYKWH.UNIT1@NET1",Overall!$A$18,Overall!$B$18,"1d","total","time-weighted",0,1,0,"")</f>
        <v>1988.569785476775</v>
      </c>
      <c r="KX18" s="11">
        <f>_xll.PIAdvCalcDat("\\CEDPI\SEMPRA_MSR1:EDCINV"&amp;KW$2&amp;""&amp;KX$3&amp;"DAYKWH.UNIT1@NET1",Overall!$A$18,Overall!$B$18,"1d","total","time-weighted",0,1,0,"")</f>
        <v>1950.1186345845952</v>
      </c>
      <c r="KY18" s="11">
        <f>_xll.PIAdvCalcDat("\\CEDPI\SEMPRA_MSR1:EDCINV"&amp;KW$2&amp;""&amp;KY$3&amp;"DAYKWH.UNIT1@NET1",Overall!$A$18,Overall!$B$18,"1d","total","time-weighted",0,1,0,"")</f>
        <v>1708.3759853883591</v>
      </c>
      <c r="KZ18" s="12">
        <f>_xll.PIAdvCalcDat("\\CEDPI\SEMPRA_MSR1:EDCINV"&amp;KW$2&amp;""&amp;KZ$3&amp;"DAYKWH.UNIT1@NET1",Overall!$A$18,Overall!$B$18,"1d","total","time-weighted",0,1,0,"")</f>
        <v>1643.365286083048</v>
      </c>
      <c r="LA18" s="1"/>
      <c r="LB18" s="10">
        <f>_xll.PIAdvCalcDat("\\CEDPI\SEMPRA_MSR1:EDCINV"&amp;LB$2&amp;""&amp;LB$3&amp;"DAYKWH.UNIT1@NET1",Overall!$A$18,Overall!$B$18,"1d","total","time-weighted",0,1,0,"")</f>
        <v>1958.844736102847</v>
      </c>
      <c r="LC18" s="11">
        <f>_xll.PIAdvCalcDat("\\CEDPI\SEMPRA_MSR1:EDCINV"&amp;LB$2&amp;""&amp;LC$3&amp;"DAYKWH.UNIT1@NET1",Overall!$A$18,Overall!$B$18,"1d","total","time-weighted",0,1,0,"")</f>
        <v>1935.0453068887964</v>
      </c>
      <c r="LD18" s="11">
        <f>_xll.PIAdvCalcDat("\\CEDPI\SEMPRA_MSR1:EDCINV"&amp;LB$2&amp;""&amp;LD$3&amp;"DAYKWH.UNIT1@NET1",Overall!$A$18,Overall!$B$18,"1d","total","time-weighted",0,1,0,"")</f>
        <v>1941.4910422946655</v>
      </c>
      <c r="LE18" s="12">
        <f>_xll.PIAdvCalcDat("\\CEDPI\SEMPRA_MSR1:EDCINV"&amp;LB$2&amp;""&amp;LE$3&amp;"DAYKWH.UNIT1@NET1",Overall!$A$18,Overall!$B$18,"1d","total","time-weighted",0,1,0,"")</f>
        <v>1978.8806291867606</v>
      </c>
      <c r="LF18" s="1"/>
      <c r="LG18" s="10">
        <f>_xll.PIAdvCalcDat("\\CEDPI\SEMPRA_MSR1:EDCINV"&amp;LG$2&amp;""&amp;LG$3&amp;"DAYKWH.UNIT1@NET1",Overall!$A$18,Overall!$B$18,"1d","total","time-weighted",0,1,0,"")</f>
        <v>1909.8101685551385</v>
      </c>
      <c r="LH18" s="11">
        <f>_xll.PIAdvCalcDat("\\CEDPI\SEMPRA_MSR1:EDCINV"&amp;LG$2&amp;""&amp;LH$3&amp;"DAYKWH.UNIT1@NET1",Overall!$A$18,Overall!$B$18,"1d","total","time-weighted",0,1,0,"")</f>
        <v>1899.440677530009</v>
      </c>
      <c r="LI18" s="11">
        <f>_xll.PIAdvCalcDat("\\CEDPI\SEMPRA_MSR1:EDCINV"&amp;LG$2&amp;""&amp;LI$3&amp;"DAYKWH.UNIT1@NET1",Overall!$A$18,Overall!$B$18,"1d","total","time-weighted",0,1,0,"")</f>
        <v>1732.0096676894725</v>
      </c>
      <c r="LJ18" s="12">
        <f>_xll.PIAdvCalcDat("\\CEDPI\SEMPRA_MSR1:EDCINV"&amp;LG$2&amp;""&amp;LJ$3&amp;"DAYKWH.UNIT1@NET1",Overall!$A$18,Overall!$B$18,"1d","total","time-weighted",0,1,0,"")</f>
        <v>1651.9611170617688</v>
      </c>
      <c r="LK18" s="1"/>
      <c r="LL18" s="10">
        <f>_xll.PIAdvCalcDat("\\CEDPI\SEMPRA_MSR1:EDCINV"&amp;LL$2&amp;""&amp;LL$3&amp;"DAYKWH.UNIT1@NET1",Overall!$A$18,Overall!$B$18,"1d","total","time-weighted",0,1,0,"")</f>
        <v>1798.6028073928001</v>
      </c>
      <c r="LM18" s="11">
        <f>_xll.PIAdvCalcDat("\\CEDPI\SEMPRA_MSR1:EDCINV"&amp;LL$2&amp;""&amp;LM$3&amp;"DAYKWH.UNIT1@NET1",Overall!$A$18,Overall!$B$18,"1d","total","time-weighted",0,1,0,"")</f>
        <v>1681.5658471407671</v>
      </c>
      <c r="LN18" s="11">
        <f>_xll.PIAdvCalcDat("\\CEDPI\SEMPRA_MSR1:EDCINV"&amp;LL$2&amp;""&amp;LN$3&amp;"DAYKWH.UNIT1@NET1",Overall!$A$18,Overall!$B$18,"1d","total","time-weighted",0,1,0,"")</f>
        <v>1798.9669530458873</v>
      </c>
      <c r="LO18" s="12">
        <f>_xll.PIAdvCalcDat("\\CEDPI\SEMPRA_MSR1:EDCINV"&amp;LL$2&amp;""&amp;LO$3&amp;"DAYKWH.UNIT1@NET1",Overall!$A$18,Overall!$B$18,"1d","total","time-weighted",0,1,0,"")</f>
        <v>1695.2509267068226</v>
      </c>
      <c r="LP18" s="1"/>
      <c r="LQ18" s="10">
        <f>_xll.PIAdvCalcDat("\\CEDPI\SEMPRA_MSR1:EDCINV"&amp;LQ$2&amp;""&amp;LQ$3&amp;"DAYKWH.UNIT1@NET1",Overall!$A$18,Overall!$B$18,"1d","total","time-weighted",0,1,0,"")</f>
        <v>1763.4300465662598</v>
      </c>
      <c r="LR18" s="11">
        <f>_xll.PIAdvCalcDat("\\CEDPI\SEMPRA_MSR1:EDCINV"&amp;LQ$2&amp;""&amp;LR$3&amp;"DAYKWH.UNIT1@NET1",Overall!$A$18,Overall!$B$18,"1d","total","time-weighted",0,1,0,"")</f>
        <v>1807.728917321557</v>
      </c>
      <c r="LS18" s="11">
        <f>_xll.PIAdvCalcDat("\\CEDPI\SEMPRA_MSR1:EDCINV"&amp;LQ$2&amp;""&amp;LS$3&amp;"DAYKWH.UNIT1@NET1",Overall!$A$18,Overall!$B$18,"1d","total","time-weighted",0,1,0,"")</f>
        <v>1577.9220002373088</v>
      </c>
      <c r="LT18" s="12">
        <f>_xll.PIAdvCalcDat("\\CEDPI\SEMPRA_MSR1:EDCINV"&amp;LQ$2&amp;""&amp;LT$3&amp;"DAYKWH.UNIT1@NET1",Overall!$A$18,Overall!$B$18,"1d","total","time-weighted",0,1,0,"")</f>
        <v>1822.3513881199372</v>
      </c>
      <c r="LU18" s="1"/>
      <c r="LV18" s="10">
        <f>_xll.PIAdvCalcDat("\\CEDPI\SEMPRA_MSR1:EDCINV"&amp;LV$2&amp;""&amp;LV$3&amp;"DAYKWH.UNIT1@NET1",Overall!$A$18,Overall!$B$18,"1d","total","time-weighted",0,1,0,"")</f>
        <v>1571.8528707056637</v>
      </c>
      <c r="LW18" s="11">
        <f>_xll.PIAdvCalcDat("\\CEDPI\SEMPRA_MSR1:EDCINV"&amp;LV$2&amp;""&amp;LW$3&amp;"DAYKWH.UNIT1@NET1",Overall!$A$18,Overall!$B$18,"1d","total","time-weighted",0,1,0,"")</f>
        <v>1857.5304647280479</v>
      </c>
      <c r="LX18" s="11">
        <f>_xll.PIAdvCalcDat("\\CEDPI\SEMPRA_MSR1:EDCINV"&amp;LV$2&amp;""&amp;LX$3&amp;"DAYKWH.UNIT1@NET1",Overall!$A$18,Overall!$B$18,"1d","total","time-weighted",0,1,0,"")</f>
        <v>1600.1370885145375</v>
      </c>
      <c r="LY18" s="12">
        <f>_xll.PIAdvCalcDat("\\CEDPI\SEMPRA_MSR1:EDCINV"&amp;LV$2&amp;""&amp;LY$3&amp;"DAYKWH.UNIT1@NET1",Overall!$A$18,Overall!$B$18,"1d","total","time-weighted",0,1,0,"")</f>
        <v>1837.0454121063481</v>
      </c>
      <c r="LZ18" s="1"/>
      <c r="MA18" s="10">
        <f>_xll.PIAdvCalcDat("\\CEDPI\SEMPRA_MSR1:EDCINV"&amp;MA$2&amp;""&amp;MA$3&amp;"DAYKWH.UNIT1@NET1",Overall!$A$18,Overall!$B$18,"1d","total","time-weighted",0,1,0,"")</f>
        <v>1798.7601771656334</v>
      </c>
      <c r="MB18" s="11" t="str">
        <f>_xll.PIAdvCalcDat("\\CEDPI\SEMPRA_MSR1:EDCINV"&amp;MA$2&amp;""&amp;MB$3&amp;"DAYKWH.UNIT1@NET1",Overall!$A$18,Overall!$B$18,"1d","total","time-weighted",0,1,0,"")</f>
        <v>[-11059] No Good Data For Calculation</v>
      </c>
      <c r="MC18" s="11">
        <f>_xll.PIAdvCalcDat("\\CEDPI\SEMPRA_MSR1:EDCINV"&amp;MA$2&amp;""&amp;MC$3&amp;"DAYKWH.UNIT1@NET1",Overall!$A$18,Overall!$B$18,"1d","total","time-weighted",0,1,0,"")</f>
        <v>1809.0304885277897</v>
      </c>
      <c r="MD18" s="12">
        <f>_xll.PIAdvCalcDat("\\CEDPI\SEMPRA_MSR1:EDCINV"&amp;MA$2&amp;""&amp;MD$3&amp;"DAYKWH.UNIT1@NET1",Overall!$A$18,Overall!$B$18,"1d","total","time-weighted",0,1,0,"")</f>
        <v>1849.9086163571546</v>
      </c>
      <c r="ME18" s="1"/>
      <c r="MF18" s="10">
        <f>_xll.PIAdvCalcDat("\\CEDPI\SEMPRA_MSR1:EDCINV"&amp;MF$2&amp;""&amp;MF$3&amp;"DAYKWH.UNIT1@NET1",Overall!$A$18,Overall!$B$18,"1d","total","time-weighted",0,1,0,"")</f>
        <v>1841.5806143674372</v>
      </c>
      <c r="MG18" s="11">
        <f>_xll.PIAdvCalcDat("\\CEDPI\SEMPRA_MSR1:EDCINV"&amp;MF$2&amp;""&amp;MG$3&amp;"DAYKWH.UNIT1@NET1",Overall!$A$18,Overall!$B$18,"1d","total","time-weighted",0,1,0,"")</f>
        <v>1807.9299986740098</v>
      </c>
      <c r="MH18" s="11">
        <f>_xll.PIAdvCalcDat("\\CEDPI\SEMPRA_MSR1:EDCINV"&amp;MF$2&amp;""&amp;MH$3&amp;"DAYKWH.UNIT1@NET1",Overall!$A$18,Overall!$B$18,"1d","total","time-weighted",0,1,0,"")</f>
        <v>1652.4919823356856</v>
      </c>
      <c r="MI18" s="12">
        <f>_xll.PIAdvCalcDat("\\CEDPI\SEMPRA_MSR1:EDCINV"&amp;MF$2&amp;""&amp;MI$3&amp;"DAYKWH.UNIT1@NET1",Overall!$A$18,Overall!$B$18,"1d","total","time-weighted",0,1,0,"")</f>
        <v>1830.0695916078316</v>
      </c>
      <c r="MJ18" s="1"/>
      <c r="MK18" s="10">
        <f>_xll.PIAdvCalcDat("\\CEDPI\SEMPRA_MSR1:EDCINV"&amp;MK$2&amp;""&amp;MK$3&amp;"DAYKWH.UNIT1@NET1",Overall!$A$18,Overall!$B$18,"1d","total","time-weighted",0,1,0,"")</f>
        <v>1597.8052825046002</v>
      </c>
      <c r="ML18" s="11">
        <f>_xll.PIAdvCalcDat("\\CEDPI\SEMPRA_MSR1:EDCINV"&amp;MK$2&amp;""&amp;ML$3&amp;"DAYKWH.UNIT1@NET1",Overall!$A$18,Overall!$B$18,"1d","total","time-weighted",0,1,0,"")</f>
        <v>1798.6522813249794</v>
      </c>
      <c r="MM18" s="11">
        <f>_xll.PIAdvCalcDat("\\CEDPI\SEMPRA_MSR1:EDCINV"&amp;MK$2&amp;""&amp;MM$3&amp;"DAYKWH.UNIT1@NET1",Overall!$A$18,Overall!$B$18,"1d","total","time-weighted",0,1,0,"")</f>
        <v>1555.3740575855022</v>
      </c>
      <c r="MN18" s="12">
        <f>_xll.PIAdvCalcDat("\\CEDPI\SEMPRA_MSR1:EDCINV"&amp;MK$2&amp;""&amp;MN$3&amp;"DAYKWH.UNIT1@NET1",Overall!$A$18,Overall!$B$18,"1d","total","time-weighted",0,1,0,"")</f>
        <v>1813.7798326845523</v>
      </c>
      <c r="MO18" s="1"/>
      <c r="MP18" s="10">
        <f>_xll.PIAdvCalcDat("\\CEDPI\SEMPRA_MSR1:EDCINV"&amp;MP$2&amp;""&amp;MP$3&amp;"DAYKWH.UNIT1@NET1",Overall!$A$18,Overall!$B$18,"1d","total","time-weighted",0,1,0,"")</f>
        <v>1986.542188118839</v>
      </c>
      <c r="MQ18" s="11">
        <f>_xll.PIAdvCalcDat("\\CEDPI\SEMPRA_MSR1:EDCINV"&amp;MP$2&amp;""&amp;MQ$3&amp;"DAYKWH.UNIT1@NET1",Overall!$A$18,Overall!$B$18,"1d","total","time-weighted",0,1,0,"")</f>
        <v>1985.8070639543764</v>
      </c>
      <c r="MR18" s="11">
        <f>_xll.PIAdvCalcDat("\\CEDPI\SEMPRA_MSR1:EDCINV"&amp;MP$2&amp;""&amp;MR$3&amp;"DAYKWH.UNIT1@NET1",Overall!$A$18,Overall!$B$18,"1d","total","time-weighted",0,1,0,"")</f>
        <v>1979.7213112516881</v>
      </c>
      <c r="MS18" s="12">
        <f>_xll.PIAdvCalcDat("\\CEDPI\SEMPRA_MSR1:EDCINV"&amp;MP$2&amp;""&amp;MS$3&amp;"DAYKWH.UNIT1@NET1",Overall!$A$18,Overall!$B$18,"1d","total","time-weighted",0,1,0,"")</f>
        <v>1995.1543838858645</v>
      </c>
      <c r="MT18" s="1"/>
      <c r="MU18" s="10">
        <f>_xll.PIAdvCalcDat("\\CEDPI\SEMPRA_MSR1:EDCINV"&amp;MU$2&amp;""&amp;MU$3&amp;"DAYKWH.UNIT1@NET1",Overall!$A$18,Overall!$B$18,"1d","total","time-weighted",0,1,0,"")</f>
        <v>1665.7402374503272</v>
      </c>
      <c r="MV18" s="11">
        <f>_xll.PIAdvCalcDat("\\CEDPI\SEMPRA_MSR1:EDCINV"&amp;MU$2&amp;""&amp;MV$3&amp;"DAYKWH.UNIT1@NET1",Overall!$A$18,Overall!$B$18,"1d","total","time-weighted",0,1,0,"")</f>
        <v>1836.6709863790845</v>
      </c>
      <c r="MW18" s="11">
        <f>_xll.PIAdvCalcDat("\\CEDPI\SEMPRA_MSR1:EDCINV"&amp;MU$2&amp;""&amp;MW$3&amp;"DAYKWH.UNIT1@NET1",Overall!$A$18,Overall!$B$18,"1d","total","time-weighted",0,1,0,"")</f>
        <v>1649.698328611257</v>
      </c>
      <c r="MX18" s="12">
        <f>_xll.PIAdvCalcDat("\\CEDPI\SEMPRA_MSR1:EDCINV"&amp;MU$2&amp;""&amp;MX$3&amp;"DAYKWH.UNIT1@NET1",Overall!$A$18,Overall!$B$18,"1d","total","time-weighted",0,1,0,"")</f>
        <v>1778.5969746558326</v>
      </c>
      <c r="MY18" s="1"/>
      <c r="MZ18" s="10">
        <f>_xll.PIAdvCalcDat("\\CEDPI\SEMPRA_MSR1:EDCINV"&amp;MZ$2&amp;""&amp;MZ$3&amp;"DAYKWH.UNIT1@NET1",Overall!$A$18,Overall!$B$18,"1d","total","time-weighted",0,1,0,"")</f>
        <v>1561.7689557335298</v>
      </c>
      <c r="NA18" s="11">
        <f>_xll.PIAdvCalcDat("\\CEDPI\SEMPRA_MSR1:EDCINV"&amp;MZ$2&amp;""&amp;NA$3&amp;"DAYKWH.UNIT1@NET1",Overall!$A$18,Overall!$B$18,"1d","total","time-weighted",0,1,0,"")</f>
        <v>1859.0320198182637</v>
      </c>
      <c r="NB18" s="11">
        <f>_xll.PIAdvCalcDat("\\CEDPI\SEMPRA_MSR1:EDCINV"&amp;MZ$2&amp;""&amp;NB$3&amp;"DAYKWH.UNIT1@NET1",Overall!$A$18,Overall!$B$18,"1d","total","time-weighted",0,1,0,"")</f>
        <v>1644.1291981587558</v>
      </c>
      <c r="NC18" s="12">
        <f>_xll.PIAdvCalcDat("\\CEDPI\SEMPRA_MSR1:EDCINV"&amp;MZ$2&amp;""&amp;NC$3&amp;"DAYKWH.UNIT1@NET1",Overall!$A$18,Overall!$B$18,"1d","total","time-weighted",0,1,0,"")</f>
        <v>1868.4059154547817</v>
      </c>
      <c r="ND18" s="1"/>
      <c r="NE18" s="10">
        <f>_xll.PIAdvCalcDat("\\CEDPI\SEMPRA_MSR1:EDCINV"&amp;NE$2&amp;""&amp;NE$3&amp;"DAYKWH.UNIT1@NET1",Overall!$A$18,Overall!$B$18,"1d","total","time-weighted",0,1,0,"")</f>
        <v>2004.8957562947426</v>
      </c>
      <c r="NF18" s="11">
        <f>_xll.PIAdvCalcDat("\\CEDPI\SEMPRA_MSR1:EDCINV"&amp;NE$2&amp;""&amp;NF$3&amp;"DAYKWH.UNIT1@NET1",Overall!$A$18,Overall!$B$18,"1d","total","time-weighted",0,1,0,"")</f>
        <v>1967.8417520351097</v>
      </c>
      <c r="NG18" s="11">
        <f>_xll.PIAdvCalcDat("\\CEDPI\SEMPRA_MSR1:EDCINV"&amp;NE$2&amp;""&amp;NG$3&amp;"DAYKWH.UNIT1@NET1",Overall!$A$18,Overall!$B$18,"1d","total","time-weighted",0,1,0,"")</f>
        <v>1970.9919526761612</v>
      </c>
      <c r="NH18" s="12">
        <f>_xll.PIAdvCalcDat("\\CEDPI\SEMPRA_MSR1:EDCINV"&amp;NE$2&amp;""&amp;NH$3&amp;"DAYKWH.UNIT1@NET1",Overall!$A$18,Overall!$B$18,"1d","total","time-weighted",0,1,0,"")</f>
        <v>1971.4342960055151</v>
      </c>
      <c r="NI18" s="1"/>
      <c r="NJ18" s="10">
        <f>_xll.PIAdvCalcDat("\\CEDPI\SEMPRA_MSR1:EDCINV"&amp;NJ$2&amp;""&amp;NJ$3&amp;"DAYKWH.UNIT1@NET1",Overall!$A$18,Overall!$B$18,"1d","total","time-weighted",0,1,0,"")</f>
        <v>1596.4302565565354</v>
      </c>
      <c r="NK18" s="11">
        <f>_xll.PIAdvCalcDat("\\CEDPI\SEMPRA_MSR1:EDCINV"&amp;NJ$2&amp;""&amp;NK$3&amp;"DAYKWH.UNIT1@NET1",Overall!$A$18,Overall!$B$18,"1d","total","time-weighted",0,1,0,"")</f>
        <v>1797.0113306285089</v>
      </c>
      <c r="NL18" s="11">
        <f>_xll.PIAdvCalcDat("\\CEDPI\SEMPRA_MSR1:EDCINV"&amp;NJ$2&amp;""&amp;NL$3&amp;"DAYKWH.UNIT1@NET1",Overall!$A$18,Overall!$B$18,"1d","total","time-weighted",0,1,0,"")</f>
        <v>1579.8090172566026</v>
      </c>
      <c r="NM18" s="12">
        <f>_xll.PIAdvCalcDat("\\CEDPI\SEMPRA_MSR1:EDCINV"&amp;NJ$2&amp;""&amp;NM$3&amp;"DAYKWH.UNIT1@NET1",Overall!$A$18,Overall!$B$18,"1d","total","time-weighted",0,1,0,"")</f>
        <v>1797.4460521067797</v>
      </c>
      <c r="NN18" s="1"/>
      <c r="NO18" s="10">
        <f>_xll.PIAdvCalcDat("\\CEDPI\SEMPRA_MSR1:EDCINV"&amp;NO$2&amp;""&amp;NO$3&amp;"DAYKWH.UNIT1@NET1",Overall!$A$18,Overall!$B$18,"1d","total","time-weighted",0,1,0,"")</f>
        <v>1660.7650677128688</v>
      </c>
      <c r="NP18" s="11">
        <f>_xll.PIAdvCalcDat("\\CEDPI\SEMPRA_MSR1:EDCINV"&amp;NO$2&amp;""&amp;NP$3&amp;"DAYKWH.UNIT1@NET1",Overall!$A$18,Overall!$B$18,"1d","total","time-weighted",0,1,0,"")</f>
        <v>1785.5016756992609</v>
      </c>
      <c r="NQ18" s="11">
        <f>_xll.PIAdvCalcDat("\\CEDPI\SEMPRA_MSR1:EDCINV"&amp;NO$2&amp;""&amp;NQ$3&amp;"DAYKWH.UNIT1@NET1",Overall!$A$18,Overall!$B$18,"1d","total","time-weighted",0,1,0,"")</f>
        <v>1616.9120712564647</v>
      </c>
      <c r="NR18" s="12">
        <f>_xll.PIAdvCalcDat("\\CEDPI\SEMPRA_MSR1:EDCINV"&amp;NO$2&amp;""&amp;NR$3&amp;"DAYKWH.UNIT1@NET1",Overall!$A$18,Overall!$B$18,"1d","total","time-weighted",0,1,0,"")</f>
        <v>1860.1615516306067</v>
      </c>
      <c r="NS18" s="1"/>
      <c r="NT18" s="10">
        <f>_xll.PIAdvCalcDat("\\CEDPI\SEMPRA_MSR1:EDCINV"&amp;NT$2&amp;""&amp;NT$3&amp;"DAYKWH.UNIT1@NET1",Overall!$A$18,Overall!$B$18,"1d","total","time-weighted",0,1,0,"")</f>
        <v>1886.7792420494197</v>
      </c>
      <c r="NU18" s="11">
        <f>_xll.PIAdvCalcDat("\\CEDPI\SEMPRA_MSR1:EDCINV"&amp;NT$2&amp;""&amp;NU$3&amp;"DAYKWH.UNIT1@NET1",Overall!$A$18,Overall!$B$18,"1d","total","time-weighted",0,1,0,"")</f>
        <v>1872.8919930964591</v>
      </c>
      <c r="NV18" s="11">
        <f>_xll.PIAdvCalcDat("\\CEDPI\SEMPRA_MSR1:EDCINV"&amp;NT$2&amp;""&amp;NV$3&amp;"DAYKWH.UNIT1@NET1",Overall!$A$18,Overall!$B$18,"1d","total","time-weighted",0,1,0,"")</f>
        <v>1880.8231269153955</v>
      </c>
      <c r="NW18" s="12">
        <f>_xll.PIAdvCalcDat("\\CEDPI\SEMPRA_MSR1:EDCINV"&amp;NT$2&amp;""&amp;NW$3&amp;"DAYKWH.UNIT1@NET1",Overall!$A$18,Overall!$B$18,"1d","total","time-weighted",0,1,0,"")</f>
        <v>1872.5530877866772</v>
      </c>
      <c r="NX18" s="1"/>
      <c r="NY18" s="10">
        <f>_xll.PIAdvCalcDat("\\CEDPI\SEMPRA_MSR1:EDCINV"&amp;NY$2&amp;""&amp;NY$3&amp;"DAYKWH.UNIT1@NET1",Overall!$A$18,Overall!$B$18,"1d","total","time-weighted",0,1,0,"")</f>
        <v>1867.262201519914</v>
      </c>
      <c r="NZ18" s="11">
        <f>_xll.PIAdvCalcDat("\\CEDPI\SEMPRA_MSR1:EDCINV"&amp;NY$2&amp;""&amp;NZ$3&amp;"DAYKWH.UNIT1@NET1",Overall!$A$18,Overall!$B$18,"1d","total","time-weighted",0,1,0,"")</f>
        <v>1889.1035598916774</v>
      </c>
      <c r="OA18" s="11">
        <f>_xll.PIAdvCalcDat("\\CEDPI\SEMPRA_MSR1:EDCINV"&amp;NY$2&amp;""&amp;OA$3&amp;"DAYKWH.UNIT1@NET1",Overall!$A$18,Overall!$B$18,"1d","total","time-weighted",0,1,0,"")</f>
        <v>1855.4017771624406</v>
      </c>
      <c r="OB18" s="12">
        <f>_xll.PIAdvCalcDat("\\CEDPI\SEMPRA_MSR1:EDCINV"&amp;NY$2&amp;""&amp;OB$3&amp;"DAYKWH.UNIT1@NET1",Overall!$A$18,Overall!$B$18,"1d","total","time-weighted",0,1,0,"")</f>
        <v>1853.4714101865798</v>
      </c>
      <c r="OC18" s="1"/>
      <c r="OD18" s="10">
        <f>_xll.PIAdvCalcDat("\\CEDPI\SEMPRA_MSR1:EDCINV"&amp;OD$2&amp;""&amp;OD$3&amp;"DAYKWH.UNIT1@NET1",Overall!$A$18,Overall!$B$18,"1d","total","time-weighted",0,1,0,"")</f>
        <v>1890.0437009102545</v>
      </c>
      <c r="OE18" s="11">
        <f>_xll.PIAdvCalcDat("\\CEDPI\SEMPRA_MSR1:EDCINV"&amp;OD$2&amp;""&amp;OE$3&amp;"DAYKWH.UNIT1@NET1",Overall!$A$18,Overall!$B$18,"1d","total","time-weighted",0,1,0,"")</f>
        <v>1892.8439796095417</v>
      </c>
      <c r="OF18" s="11">
        <f>_xll.PIAdvCalcDat("\\CEDPI\SEMPRA_MSR1:EDCINV"&amp;OD$2&amp;""&amp;OF$3&amp;"DAYKWH.UNIT1@NET1",Overall!$A$18,Overall!$B$18,"1d","total","time-weighted",0,1,0,"")</f>
        <v>1875.2638375802608</v>
      </c>
      <c r="OG18" s="12">
        <f>_xll.PIAdvCalcDat("\\CEDPI\SEMPRA_MSR1:EDCINV"&amp;OD$2&amp;""&amp;OG$3&amp;"DAYKWH.UNIT1@NET1",Overall!$A$18,Overall!$B$18,"1d","total","time-weighted",0,1,0,"")</f>
        <v>1878.913128437471</v>
      </c>
      <c r="OH18" s="1"/>
      <c r="OI18" s="10" t="str">
        <f>_xll.PIAdvCalcDat("\\CEDPI\SEMPRA_MSR1:EDCINV"&amp;OI$2&amp;""&amp;OI$3&amp;"DAYKWH.UNIT1@NET1",Overall!$A$18,Overall!$B$18,"1d","total","time-weighted",0,1,0,"")</f>
        <v>[-11059] No Good Data For Calculation</v>
      </c>
      <c r="OJ18" s="11">
        <f>_xll.PIAdvCalcDat("\\CEDPI\SEMPRA_MSR1:EDCINV"&amp;OI$2&amp;""&amp;OJ$3&amp;"DAYKWH.UNIT1@NET1",Overall!$A$18,Overall!$B$18,"1d","total","time-weighted",0,1,0,"")</f>
        <v>1886.8819152146641</v>
      </c>
      <c r="OK18" s="11">
        <f>_xll.PIAdvCalcDat("\\CEDPI\SEMPRA_MSR1:EDCINV"&amp;OI$2&amp;""&amp;OK$3&amp;"DAYKWH.UNIT1@NET1",Overall!$A$18,Overall!$B$18,"1d","total","time-weighted",0,1,0,"")</f>
        <v>1862.2493313705918</v>
      </c>
      <c r="OL18" s="12">
        <f>_xll.PIAdvCalcDat("\\CEDPI\SEMPRA_MSR1:EDCINV"&amp;OI$2&amp;""&amp;OL$3&amp;"DAYKWH.UNIT1@NET1",Overall!$A$18,Overall!$B$18,"1d","total","time-weighted",0,1,0,"")</f>
        <v>1850.6669121968685</v>
      </c>
      <c r="OM18" s="1"/>
      <c r="ON18" s="10">
        <f>_xll.PIAdvCalcDat("\\CEDPI\SEMPRA_MSR1:EDCINV"&amp;ON$2&amp;""&amp;ON$3&amp;"DAYKWH.UNIT1@NET1",Overall!$A$18,Overall!$B$18,"1d","total","time-weighted",0,1,0,"")</f>
        <v>1874.1855670130542</v>
      </c>
      <c r="OO18" s="11">
        <f>_xll.PIAdvCalcDat("\\CEDPI\SEMPRA_MSR1:EDCINV"&amp;ON$2&amp;""&amp;OO$3&amp;"DAYKWH.UNIT1@NET1",Overall!$A$18,Overall!$B$18,"1d","total","time-weighted",0,1,0,"")</f>
        <v>1885.5021676944862</v>
      </c>
      <c r="OP18" s="11">
        <f>_xll.PIAdvCalcDat("\\CEDPI\SEMPRA_MSR1:EDCINV"&amp;ON$2&amp;""&amp;OP$3&amp;"DAYKWH.UNIT1@NET1",Overall!$A$18,Overall!$B$18,"1d","total","time-weighted",0,1,0,"")</f>
        <v>1886.8863299243524</v>
      </c>
      <c r="OQ18" s="12">
        <f>_xll.PIAdvCalcDat("\\CEDPI\SEMPRA_MSR1:EDCINV"&amp;ON$2&amp;""&amp;OQ$3&amp;"DAYKWH.UNIT1@NET1",Overall!$A$18,Overall!$B$18,"1d","total","time-weighted",0,1,0,"")</f>
        <v>1881.4298058257768</v>
      </c>
      <c r="OR18" s="1"/>
      <c r="OS18" s="10">
        <f>_xll.PIAdvCalcDat("\\CEDPI\SEMPRA_MSR1:EDCINV"&amp;OS$2&amp;""&amp;OS$3&amp;"DAYKWH.UNIT1@NET1",Overall!$A$18,Overall!$B$18,"1d","total","time-weighted",0,1,0,"")</f>
        <v>1945.7941701582267</v>
      </c>
      <c r="OT18" s="11">
        <f>_xll.PIAdvCalcDat("\\CEDPI\SEMPRA_MSR1:EDCINV"&amp;OS$2&amp;""&amp;OT$3&amp;"DAYKWH.UNIT1@NET1",Overall!$A$18,Overall!$B$18,"1d","total","time-weighted",0,1,0,"")</f>
        <v>1963.5278804931941</v>
      </c>
      <c r="OU18" s="11">
        <f>_xll.PIAdvCalcDat("\\CEDPI\SEMPRA_MSR1:EDCINV"&amp;OS$2&amp;""&amp;OU$3&amp;"DAYKWH.UNIT1@NET1",Overall!$A$18,Overall!$B$18,"1d","total","time-weighted",0,1,0,"")</f>
        <v>1946.4433220042488</v>
      </c>
      <c r="OV18" s="12">
        <f>_xll.PIAdvCalcDat("\\CEDPI\SEMPRA_MSR1:EDCINV"&amp;OS$2&amp;""&amp;OV$3&amp;"DAYKWH.UNIT1@NET1",Overall!$A$18,Overall!$B$18,"1d","total","time-weighted",0,1,0,"")</f>
        <v>1961.3168793956804</v>
      </c>
      <c r="OW18" s="1"/>
      <c r="OX18" s="10">
        <f>_xll.PIAdvCalcDat("\\CEDPI\SEMPRA_MSR1:EDCINV"&amp;OX$2&amp;""&amp;OX$3&amp;"DAYKWH.UNIT1@NET1",Overall!$A$18,Overall!$B$18,"1d","total","time-weighted",0,1,0,"")</f>
        <v>1869.9279169189585</v>
      </c>
      <c r="OY18" s="11">
        <f>_xll.PIAdvCalcDat("\\CEDPI\SEMPRA_MSR1:EDCINV"&amp;OX$2&amp;""&amp;OY$3&amp;"DAYKWH.UNIT1@NET1",Overall!$A$18,Overall!$B$18,"1d","total","time-weighted",0,1,0,"")</f>
        <v>1969.7729397739843</v>
      </c>
      <c r="OZ18" s="11">
        <f>_xll.PIAdvCalcDat("\\CEDPI\SEMPRA_MSR1:EDCINV"&amp;OX$2&amp;""&amp;OZ$3&amp;"DAYKWH.UNIT1@NET1",Overall!$A$18,Overall!$B$18,"1d","total","time-weighted",0,1,0,"")</f>
        <v>2015.1215631735301</v>
      </c>
      <c r="PA18" s="12">
        <f>_xll.PIAdvCalcDat("\\CEDPI\SEMPRA_MSR1:EDCINV"&amp;OX$2&amp;""&amp;PA$3&amp;"DAYKWH.UNIT1@NET1",Overall!$A$18,Overall!$B$18,"1d","total","time-weighted",0,1,0,"")</f>
        <v>2010.730640955278</v>
      </c>
      <c r="PB18" s="1"/>
      <c r="PC18" s="10">
        <f>_xll.PIAdvCalcDat("\\CEDPI\SEMPRA_MSR1:EDCINV"&amp;PC$2&amp;""&amp;PC$3&amp;"DAYKWH.UNIT1@NET1",Overall!$A$18,Overall!$B$18,"1d","total","time-weighted",0,1,0,"")</f>
        <v>1962.5927791830115</v>
      </c>
      <c r="PD18" s="11">
        <f>_xll.PIAdvCalcDat("\\CEDPI\SEMPRA_MSR1:EDCINV"&amp;PC$2&amp;""&amp;PD$3&amp;"DAYKWH.UNIT1@NET1",Overall!$A$18,Overall!$B$18,"1d","total","time-weighted",0,1,0,"")</f>
        <v>1952.6697781650678</v>
      </c>
      <c r="PE18" s="11">
        <f>_xll.PIAdvCalcDat("\\CEDPI\SEMPRA_MSR1:EDCINV"&amp;PC$2&amp;""&amp;PE$3&amp;"DAYKWH.UNIT1@NET1",Overall!$A$18,Overall!$B$18,"1d","total","time-weighted",0,1,0,"")</f>
        <v>1950.1805982645487</v>
      </c>
      <c r="PF18" s="12">
        <f>_xll.PIAdvCalcDat("\\CEDPI\SEMPRA_MSR1:EDCINV"&amp;PC$2&amp;""&amp;PF$3&amp;"DAYKWH.UNIT1@NET1",Overall!$A$18,Overall!$B$18,"1d","total","time-weighted",0,1,0,"")</f>
        <v>1919.1736611344597</v>
      </c>
      <c r="PG18" s="1"/>
      <c r="PH18" s="10">
        <f>_xll.PIAdvCalcDat("\\CEDPI\SEMPRA_MSR1:EDCINV"&amp;PH$2&amp;""&amp;PH$3&amp;"DAYKWH.UNIT1@NET1",Overall!$A$18,Overall!$B$18,"1d","total","time-weighted",0,1,0,"")</f>
        <v>2008.6157538325092</v>
      </c>
      <c r="PI18" s="11">
        <f>_xll.PIAdvCalcDat("\\CEDPI\SEMPRA_MSR1:EDCINV"&amp;PH$2&amp;""&amp;PI$3&amp;"DAYKWH.UNIT1@NET1",Overall!$A$18,Overall!$B$18,"1d","total","time-weighted",0,1,0,"")</f>
        <v>1897.7533924614625</v>
      </c>
      <c r="PJ18" s="11">
        <f>_xll.PIAdvCalcDat("\\CEDPI\SEMPRA_MSR1:EDCINV"&amp;PH$2&amp;""&amp;PJ$3&amp;"DAYKWH.UNIT1@NET1",Overall!$A$18,Overall!$B$18,"1d","total","time-weighted",0,1,0,"")</f>
        <v>1993.8896701817919</v>
      </c>
      <c r="PK18" s="12">
        <f>_xll.PIAdvCalcDat("\\CEDPI\SEMPRA_MSR1:EDCINV"&amp;PH$2&amp;""&amp;PK$3&amp;"DAYKWH.UNIT1@NET1",Overall!$A$18,Overall!$B$18,"1d","total","time-weighted",0,1,0,"")</f>
        <v>2089.9047646543254</v>
      </c>
    </row>
    <row r="19" spans="1:427" ht="24.75" customHeight="1" x14ac:dyDescent="0.25">
      <c r="A19" s="8">
        <v>42598</v>
      </c>
      <c r="B19" s="8">
        <v>42599</v>
      </c>
      <c r="C19" s="16">
        <v>7.5269798793792724</v>
      </c>
      <c r="D19" s="7">
        <f>_xll.PIAdvCalcDat("\\CEDPI\SEMPRA_MSR1:EDCINV"&amp;$D$2&amp;""&amp;D$3&amp;"DAYKWH.UNIT1@NET1",Overall!$A$19,Overall!$B$19,"1d","total","time-weighted",0,1,0,"")</f>
        <v>1900.6910260609613</v>
      </c>
      <c r="E19" s="9">
        <f>_xll.PIAdvCalcDat("\\CEDPI\SEMPRA_MSR1:EDCINV"&amp;$D$2&amp;""&amp;E$3&amp;"DAYKWH.UNIT1@NET1",Overall!$A$19,Overall!$B$19,"1d","total","time-weighted",0,1,0,"")</f>
        <v>1866.7999109811694</v>
      </c>
      <c r="F19" s="9">
        <f>_xll.PIAdvCalcDat("\\CEDPI\SEMPRA_MSR1:EDCINV"&amp;$D$2&amp;""&amp;F$3&amp;"DAYKWH.UNIT1@NET1",Overall!$A$19,Overall!$B$19,"1d","total","time-weighted",0,1,0,"")</f>
        <v>1803.8882001155046</v>
      </c>
      <c r="G19" s="9">
        <f>_xll.PIAdvCalcDat("\\CEDPI\SEMPRA_MSR1:EDCINV"&amp;$D$2&amp;""&amp;G$3&amp;"DAYKWH.UNIT1@NET1",Overall!$A$19,Overall!$B$19,"1d","total","time-weighted",0,1,0,"")</f>
        <v>1946.8150304543296</v>
      </c>
      <c r="H19" s="7"/>
      <c r="I19" s="10">
        <f>_xll.PIAdvCalcDat("\\CEDPI\SEMPRA_MSR1:EDCINV"&amp;I$2&amp;""&amp;I$3&amp;"DAYKWH.UNIT1@NET1",Overall!$A$19,Overall!$B$19,"1d","total","time-weighted",0,1,0,"")</f>
        <v>1885.7287519861929</v>
      </c>
      <c r="J19" s="11">
        <f>_xll.PIAdvCalcDat("\\CEDPI\SEMPRA_MSR1:EDCINV"&amp;I$2&amp;""&amp;J$3&amp;"DAYKWH.UNIT1@NET1",Overall!$A$19,Overall!$B$19,"1d","total","time-weighted",0,1,0,"")</f>
        <v>1824.0670499524433</v>
      </c>
      <c r="K19" s="11">
        <f>_xll.PIAdvCalcDat("\\CEDPI\SEMPRA_MSR1:EDCINV"&amp;I$2&amp;""&amp;K$3&amp;"DAYKWH.UNIT1@NET1",Overall!$A$19,Overall!$B$19,"1d","total","time-weighted",0,1,0,"")</f>
        <v>1826.8982305136547</v>
      </c>
      <c r="L19" s="12">
        <f>_xll.PIAdvCalcDat("\\CEDPI\SEMPRA_MSR1:EDCINV"&amp;I$2&amp;""&amp;L$3&amp;"DAYKWH.UNIT1@NET1",Overall!$A$19,Overall!$B$19,"1d","total","time-weighted",0,1,0,"")</f>
        <v>1892.4912003905729</v>
      </c>
      <c r="M19" s="1"/>
      <c r="N19" s="10">
        <f>_xll.PIAdvCalcDat("\\CEDPI\SEMPRA_MSR1:EDCINV"&amp;N$2&amp;""&amp;N$3&amp;"DAYKWH.UNIT1@NET1",Overall!$A$19,Overall!$B$19,"1d","total","time-weighted",0,1,0,"")</f>
        <v>1946.4408722888766</v>
      </c>
      <c r="O19" s="11">
        <f>_xll.PIAdvCalcDat("\\CEDPI\SEMPRA_MSR1:EDCINV"&amp;N$2&amp;""&amp;O$3&amp;"DAYKWH.UNIT1@NET1",Overall!$A$19,Overall!$B$19,"1d","total","time-weighted",0,1,0,"")</f>
        <v>1834.2907813120462</v>
      </c>
      <c r="P19" s="11">
        <f>_xll.PIAdvCalcDat("\\CEDPI\SEMPRA_MSR1:EDCINV"&amp;N$2&amp;""&amp;P$3&amp;"DAYKWH.UNIT1@NET1",Overall!$A$19,Overall!$B$19,"1d","total","time-weighted",0,1,0,"")</f>
        <v>1827.0922550981206</v>
      </c>
      <c r="Q19" s="12">
        <f>_xll.PIAdvCalcDat("\\CEDPI\SEMPRA_MSR1:EDCINV"&amp;N$2&amp;""&amp;Q$3&amp;"DAYKWH.UNIT1@NET1",Overall!$A$19,Overall!$B$19,"1d","total","time-weighted",0,1,0,"")</f>
        <v>1885.1930031722495</v>
      </c>
      <c r="R19" s="1"/>
      <c r="S19" s="10">
        <f>_xll.PIAdvCalcDat("\\CEDPI\SEMPRA_MSR1:EDCINV"&amp;S$2&amp;""&amp;S$3&amp;"DAYKWH.UNIT1@NET1",Overall!$A$19,Overall!$B$19,"1d","total","time-weighted",0,1,0,"")</f>
        <v>1886.8798390182442</v>
      </c>
      <c r="T19" s="11">
        <f>_xll.PIAdvCalcDat("\\CEDPI\SEMPRA_MSR1:EDCINV"&amp;S$2&amp;""&amp;T$3&amp;"DAYKWH.UNIT1@NET1",Overall!$A$19,Overall!$B$19,"1d","total","time-weighted",0,1,0,"")</f>
        <v>1819.1985793319861</v>
      </c>
      <c r="U19" s="11">
        <f>_xll.PIAdvCalcDat("\\CEDPI\SEMPRA_MSR1:EDCINV"&amp;S$2&amp;""&amp;U$3&amp;"DAYKWH.UNIT1@NET1",Overall!$A$19,Overall!$B$19,"1d","total","time-weighted",0,1,0,"")</f>
        <v>1805.1522518604543</v>
      </c>
      <c r="V19" s="12">
        <f>_xll.PIAdvCalcDat("\\CEDPI\SEMPRA_MSR1:EDCINV"&amp;S$2&amp;""&amp;V$3&amp;"DAYKWH.UNIT1@NET1",Overall!$A$19,Overall!$B$19,"1d","total","time-weighted",0,1,0,"")</f>
        <v>1963.2769318532953</v>
      </c>
      <c r="W19" s="1"/>
      <c r="X19" s="10">
        <f>_xll.PIAdvCalcDat("\\CEDPI\SEMPRA_MSR1:EDCINV"&amp;X$2&amp;""&amp;X$3&amp;"DAYKWH.UNIT1@NET1",Overall!$A$19,Overall!$B$19,"1d","total","time-weighted",0,1,0,"")</f>
        <v>1904.5537679364822</v>
      </c>
      <c r="Y19" s="11">
        <f>_xll.PIAdvCalcDat("\\CEDPI\SEMPRA_MSR1:EDCINV"&amp;X$2&amp;""&amp;Y$3&amp;"DAYKWH.UNIT1@NET1",Overall!$A$19,Overall!$B$19,"1d","total","time-weighted",0,1,0,"")</f>
        <v>1834.1126902871072</v>
      </c>
      <c r="Z19" s="11">
        <f>_xll.PIAdvCalcDat("\\CEDPI\SEMPRA_MSR1:EDCINV"&amp;X$2&amp;""&amp;Z$3&amp;"DAYKWH.UNIT1@NET1",Overall!$A$19,Overall!$B$19,"1d","total","time-weighted",0,1,0,"")</f>
        <v>1853.3262306267402</v>
      </c>
      <c r="AA19" s="12">
        <f>_xll.PIAdvCalcDat("\\CEDPI\SEMPRA_MSR1:EDCINV"&amp;X$2&amp;""&amp;AA$3&amp;"DAYKWH.UNIT1@NET1",Overall!$A$19,Overall!$B$19,"1d","total","time-weighted",0,1,0,"")</f>
        <v>1885.606279168745</v>
      </c>
      <c r="AB19" s="1"/>
      <c r="AC19" s="10">
        <f>_xll.PIAdvCalcDat("\\CEDPI\SEMPRA_MSR1:EDCINV"&amp;AC$2&amp;""&amp;AC$3&amp;"DAYKWH.UNIT1@NET1",Overall!$A$19,Overall!$B$19,"1d","total","time-weighted",0,1,0,"")</f>
        <v>1902.5690910600792</v>
      </c>
      <c r="AD19" s="11">
        <f>_xll.PIAdvCalcDat("\\CEDPI\SEMPRA_MSR1:EDCINV"&amp;AC$2&amp;""&amp;AD$3&amp;"DAYKWH.UNIT1@NET1",Overall!$A$19,Overall!$B$19,"1d","total","time-weighted",0,1,0,"")</f>
        <v>1820.0785387226053</v>
      </c>
      <c r="AE19" s="11">
        <f>_xll.PIAdvCalcDat("\\CEDPI\SEMPRA_MSR1:EDCINV"&amp;AC$2&amp;""&amp;AE$3&amp;"DAYKWH.UNIT1@NET1",Overall!$A$19,Overall!$B$19,"1d","total","time-weighted",0,1,0,"")</f>
        <v>1817.0194484647971</v>
      </c>
      <c r="AF19" s="12">
        <f>_xll.PIAdvCalcDat("\\CEDPI\SEMPRA_MSR1:EDCINV"&amp;AC$2&amp;""&amp;AF$3&amp;"DAYKWH.UNIT1@NET1",Overall!$A$19,Overall!$B$19,"1d","total","time-weighted",0,1,0,"")</f>
        <v>1871.4581809502556</v>
      </c>
      <c r="AG19" s="1"/>
      <c r="AH19" s="10">
        <f>_xll.PIAdvCalcDat("\\CEDPI\SEMPRA_MSR1:EDCINV"&amp;AH$2&amp;""&amp;AH$3&amp;"DAYKWH.UNIT1@NET1",Overall!$A$19,Overall!$B$19,"1d","total","time-weighted",0,1,0,"")</f>
        <v>1894.9663971874159</v>
      </c>
      <c r="AI19" s="11">
        <f>_xll.PIAdvCalcDat("\\CEDPI\SEMPRA_MSR1:EDCINV"&amp;AH$2&amp;""&amp;AI$3&amp;"DAYKWH.UNIT1@NET1",Overall!$A$19,Overall!$B$19,"1d","total","time-weighted",0,1,0,"")</f>
        <v>1837.7105663379502</v>
      </c>
      <c r="AJ19" s="11">
        <f>_xll.PIAdvCalcDat("\\CEDPI\SEMPRA_MSR1:EDCINV"&amp;AH$2&amp;""&amp;AJ$3&amp;"DAYKWH.UNIT1@NET1",Overall!$A$19,Overall!$B$19,"1d","total","time-weighted",0,1,0,"")</f>
        <v>1833.4502267528733</v>
      </c>
      <c r="AK19" s="12">
        <f>_xll.PIAdvCalcDat("\\CEDPI\SEMPRA_MSR1:EDCINV"&amp;AH$2&amp;""&amp;AK$3&amp;"DAYKWH.UNIT1@NET1",Overall!$A$19,Overall!$B$19,"1d","total","time-weighted",0,1,0,"")</f>
        <v>1916.100664960413</v>
      </c>
      <c r="AL19" s="1"/>
      <c r="AM19" s="10">
        <f>_xll.PIAdvCalcDat("\\CEDPI\SEMPRA_MSR1:EDCINV"&amp;AM$2&amp;""&amp;AM$3&amp;"DAYKWH.UNIT1@NET1",Overall!$A$19,Overall!$B$19,"1d","total","time-weighted",0,1,0,"")</f>
        <v>1893.6419811738144</v>
      </c>
      <c r="AN19" s="11">
        <f>_xll.PIAdvCalcDat("\\CEDPI\SEMPRA_MSR1:EDCINV"&amp;AM$2&amp;""&amp;AN$3&amp;"DAYKWH.UNIT1@NET1",Overall!$A$19,Overall!$B$19,"1d","total","time-weighted",0,1,0,"")</f>
        <v>1834.3156143405959</v>
      </c>
      <c r="AO19" s="11">
        <f>_xll.PIAdvCalcDat("\\CEDPI\SEMPRA_MSR1:EDCINV"&amp;AM$2&amp;""&amp;AO$3&amp;"DAYKWH.UNIT1@NET1",Overall!$A$19,Overall!$B$19,"1d","total","time-weighted",0,1,0,"")</f>
        <v>1821.2335009196538</v>
      </c>
      <c r="AP19" s="12">
        <f>_xll.PIAdvCalcDat("\\CEDPI\SEMPRA_MSR1:EDCINV"&amp;AM$2&amp;""&amp;AP$3&amp;"DAYKWH.UNIT1@NET1",Overall!$A$19,Overall!$B$19,"1d","total","time-weighted",0,1,0,"")</f>
        <v>1856.6502247798214</v>
      </c>
      <c r="AQ19" s="1"/>
      <c r="AR19" s="10">
        <f>_xll.PIAdvCalcDat("\\CEDPI\SEMPRA_MSR1:EDCINV"&amp;AR$2&amp;""&amp;AR$3&amp;"DAYKWH.UNIT1@NET1",Overall!$A$19,Overall!$B$19,"1d","total","time-weighted",0,1,0,"")</f>
        <v>1911.1867559880707</v>
      </c>
      <c r="AS19" s="11">
        <f>_xll.PIAdvCalcDat("\\CEDPI\SEMPRA_MSR1:EDCINV"&amp;AR$2&amp;""&amp;AS$3&amp;"DAYKWH.UNIT1@NET1",Overall!$A$19,Overall!$B$19,"1d","total","time-weighted",0,1,0,"")</f>
        <v>1820.7026941731231</v>
      </c>
      <c r="AT19" s="11">
        <f>_xll.PIAdvCalcDat("\\CEDPI\SEMPRA_MSR1:EDCINV"&amp;AR$2&amp;""&amp;AT$3&amp;"DAYKWH.UNIT1@NET1",Overall!$A$19,Overall!$B$19,"1d","total","time-weighted",0,1,0,"")</f>
        <v>1837.240856543282</v>
      </c>
      <c r="AU19" s="12">
        <f>_xll.PIAdvCalcDat("\\CEDPI\SEMPRA_MSR1:EDCINV"&amp;AR$2&amp;""&amp;AU$3&amp;"DAYKWH.UNIT1@NET1",Overall!$A$19,Overall!$B$19,"1d","total","time-weighted",0,1,0,"")</f>
        <v>1906.2541723464219</v>
      </c>
      <c r="AV19" s="1"/>
      <c r="AW19" s="10">
        <f>_xll.PIAdvCalcDat("\\CEDPI\SEMPRA_MSR1:EDCINV"&amp;AW$2&amp;""&amp;AW$3&amp;"DAYKWH.UNIT1@NET1",Overall!$A$19,Overall!$B$19,"1d","total","time-weighted",0,1,0,"")</f>
        <v>1928.9131867807857</v>
      </c>
      <c r="AX19" s="11">
        <f>_xll.PIAdvCalcDat("\\CEDPI\SEMPRA_MSR1:EDCINV"&amp;AW$2&amp;""&amp;AX$3&amp;"DAYKWH.UNIT1@NET1",Overall!$A$19,Overall!$B$19,"1d","total","time-weighted",0,1,0,"")</f>
        <v>1850.7809517500923</v>
      </c>
      <c r="AY19" s="11">
        <f>_xll.PIAdvCalcDat("\\CEDPI\SEMPRA_MSR1:EDCINV"&amp;AW$2&amp;""&amp;AY$3&amp;"DAYKWH.UNIT1@NET1",Overall!$A$19,Overall!$B$19,"1d","total","time-weighted",0,1,0,"")</f>
        <v>1839.3594376805011</v>
      </c>
      <c r="AZ19" s="12">
        <f>_xll.PIAdvCalcDat("\\CEDPI\SEMPRA_MSR1:EDCINV"&amp;AW$2&amp;""&amp;AZ$3&amp;"DAYKWH.UNIT1@NET1",Overall!$A$19,Overall!$B$19,"1d","total","time-weighted",0,1,0,"")</f>
        <v>1881.7708087467006</v>
      </c>
      <c r="BA19" s="1"/>
      <c r="BB19" s="10">
        <f>_xll.PIAdvCalcDat("\\CEDPI\SEMPRA_MSR1:EDCINV"&amp;BB$2&amp;""&amp;BB$3&amp;"DAYKWH.UNIT1@NET1",Overall!$A$19,Overall!$B$19,"1d","total","time-weighted",0,1,0,"")</f>
        <v>1901.0751784912761</v>
      </c>
      <c r="BC19" s="11">
        <f>_xll.PIAdvCalcDat("\\CEDPI\SEMPRA_MSR1:EDCINV"&amp;BB$2&amp;""&amp;BC$3&amp;"DAYKWH.UNIT1@NET1",Overall!$A$19,Overall!$B$19,"1d","total","time-weighted",0,1,0,"")</f>
        <v>1850.0407426533975</v>
      </c>
      <c r="BD19" s="11">
        <f>_xll.PIAdvCalcDat("\\CEDPI\SEMPRA_MSR1:EDCINV"&amp;BB$2&amp;""&amp;BD$3&amp;"DAYKWH.UNIT1@NET1",Overall!$A$19,Overall!$B$19,"1d","total","time-weighted",0,1,0,"")</f>
        <v>1832.2607388858817</v>
      </c>
      <c r="BE19" s="12">
        <f>_xll.PIAdvCalcDat("\\CEDPI\SEMPRA_MSR1:EDCINV"&amp;BB$2&amp;""&amp;BE$3&amp;"DAYKWH.UNIT1@NET1",Overall!$A$19,Overall!$B$19,"1d","total","time-weighted",0,1,0,"")</f>
        <v>1920.9689813141165</v>
      </c>
      <c r="BF19" s="1"/>
      <c r="BG19" s="10" t="str">
        <f>_xll.PIAdvCalcDat("\\CEDPI\SEMPRA_MSR1:EDCINV"&amp;BG$2&amp;""&amp;BG$3&amp;"DAYKWH.UNIT1@NET1",Overall!$A$19,Overall!$B$19,"1d","total","time-weighted",0,1,0,"")</f>
        <v>[-11059] No Good Data For Calculation</v>
      </c>
      <c r="BH19" s="11">
        <f>_xll.PIAdvCalcDat("\\CEDPI\SEMPRA_MSR1:EDCINV"&amp;BG$2&amp;""&amp;BH$3&amp;"DAYKWH.UNIT1@NET1",Overall!$A$19,Overall!$B$19,"1d","total","time-weighted",0,1,0,"")</f>
        <v>1848.1008775156647</v>
      </c>
      <c r="BI19" s="11">
        <f>_xll.PIAdvCalcDat("\\CEDPI\SEMPRA_MSR1:EDCINV"&amp;BG$2&amp;""&amp;BI$3&amp;"DAYKWH.UNIT1@NET1",Overall!$A$19,Overall!$B$19,"1d","total","time-weighted",0,1,0,"")</f>
        <v>1803.7429495945619</v>
      </c>
      <c r="BJ19" s="12">
        <f>_xll.PIAdvCalcDat("\\CEDPI\SEMPRA_MSR1:EDCINV"&amp;BG$2&amp;""&amp;BJ$3&amp;"DAYKWH.UNIT1@NET1",Overall!$A$19,Overall!$B$19,"1d","total","time-weighted",0,1,0,"")</f>
        <v>1862.3226022063088</v>
      </c>
      <c r="BK19" s="1"/>
      <c r="BL19" s="10">
        <f>_xll.PIAdvCalcDat("\\CEDPI\SEMPRA_MSR1:EDCINV"&amp;BL$2&amp;""&amp;BL$3&amp;"DAYKWH.UNIT1@NET1",Overall!$A$19,Overall!$B$19,"1d","total","time-weighted",0,1,0,"")</f>
        <v>1901.3086176256511</v>
      </c>
      <c r="BM19" s="11">
        <f>_xll.PIAdvCalcDat("\\CEDPI\SEMPRA_MSR1:EDCINV"&amp;BL$2&amp;""&amp;BM$3&amp;"DAYKWH.UNIT1@NET1",Overall!$A$19,Overall!$B$19,"1d","total","time-weighted",0,1,0,"")</f>
        <v>1830.4864743393264</v>
      </c>
      <c r="BN19" s="11">
        <f>_xll.PIAdvCalcDat("\\CEDPI\SEMPRA_MSR1:EDCINV"&amp;BL$2&amp;""&amp;BN$3&amp;"DAYKWH.UNIT1@NET1",Overall!$A$19,Overall!$B$19,"1d","total","time-weighted",0,1,0,"")</f>
        <v>1836.299088251543</v>
      </c>
      <c r="BO19" s="12">
        <f>_xll.PIAdvCalcDat("\\CEDPI\SEMPRA_MSR1:EDCINV"&amp;BL$2&amp;""&amp;BO$3&amp;"DAYKWH.UNIT1@NET1",Overall!$A$19,Overall!$B$19,"1d","total","time-weighted",0,1,0,"")</f>
        <v>1910.5236509473145</v>
      </c>
      <c r="BP19" s="1"/>
      <c r="BQ19" s="10">
        <f>_xll.PIAdvCalcDat("\\CEDPI\SEMPRA_MSR1:EDCINV"&amp;BQ$2&amp;""&amp;BQ$3&amp;"DAYKWH.UNIT1@NET1",Overall!$A$19,Overall!$B$19,"1d","total","time-weighted",0,1,0,"")</f>
        <v>1904.6558039487954</v>
      </c>
      <c r="BR19" s="11">
        <f>_xll.PIAdvCalcDat("\\CEDPI\SEMPRA_MSR1:EDCINV"&amp;BQ$2&amp;""&amp;BR$3&amp;"DAYKWH.UNIT1@NET1",Overall!$A$19,Overall!$B$19,"1d","total","time-weighted",0,1,0,"")</f>
        <v>1864.7469651979432</v>
      </c>
      <c r="BS19" s="11">
        <f>_xll.PIAdvCalcDat("\\CEDPI\SEMPRA_MSR1:EDCINV"&amp;BQ$2&amp;""&amp;BS$3&amp;"DAYKWH.UNIT1@NET1",Overall!$A$19,Overall!$B$19,"1d","total","time-weighted",0,1,0,"")</f>
        <v>1804.4147770334525</v>
      </c>
      <c r="BT19" s="12">
        <f>_xll.PIAdvCalcDat("\\CEDPI\SEMPRA_MSR1:EDCINV"&amp;BQ$2&amp;""&amp;BT$3&amp;"DAYKWH.UNIT1@NET1",Overall!$A$19,Overall!$B$19,"1d","total","time-weighted",0,1,0,"")</f>
        <v>1877.0889800475379</v>
      </c>
      <c r="BU19" s="1"/>
      <c r="BV19" s="10">
        <f>_xll.PIAdvCalcDat("\\CEDPI\SEMPRA_MSR1:EDCINV"&amp;BV$2&amp;""&amp;BV$3&amp;"DAYKWH.UNIT1@NET1",Overall!$A$19,Overall!$B$19,"1d","total","time-weighted",0,1,0,"")</f>
        <v>1918.2147690986988</v>
      </c>
      <c r="BW19" s="11">
        <f>_xll.PIAdvCalcDat("\\CEDPI\SEMPRA_MSR1:EDCINV"&amp;BV$2&amp;""&amp;BW$3&amp;"DAYKWH.UNIT1@NET1",Overall!$A$19,Overall!$B$19,"1d","total","time-weighted",0,1,0,"")</f>
        <v>1830.6933863514309</v>
      </c>
      <c r="BX19" s="11">
        <f>_xll.PIAdvCalcDat("\\CEDPI\SEMPRA_MSR1:EDCINV"&amp;BV$2&amp;""&amp;BX$3&amp;"DAYKWH.UNIT1@NET1",Overall!$A$19,Overall!$B$19,"1d","total","time-weighted",0,1,0,"")</f>
        <v>1825.4682269255475</v>
      </c>
      <c r="BY19" s="12">
        <f>_xll.PIAdvCalcDat("\\CEDPI\SEMPRA_MSR1:EDCINV"&amp;BV$2&amp;""&amp;BY$3&amp;"DAYKWH.UNIT1@NET1",Overall!$A$19,Overall!$B$19,"1d","total","time-weighted",0,1,0,"")</f>
        <v>1904.1438858397905</v>
      </c>
      <c r="BZ19" s="1"/>
      <c r="CA19" s="10">
        <f>_xll.PIAdvCalcDat("\\CEDPI\SEMPRA_MSR1:EDCINV"&amp;CA$2&amp;""&amp;CA$3&amp;"DAYKWH.UNIT1@NET1",Overall!$A$19,Overall!$B$19,"1d","total","time-weighted",0,1,0,"")</f>
        <v>1909.4072108451135</v>
      </c>
      <c r="CB19" s="11">
        <f>_xll.PIAdvCalcDat("\\CEDPI\SEMPRA_MSR1:EDCINV"&amp;CA$2&amp;""&amp;CB$3&amp;"DAYKWH.UNIT1@NET1",Overall!$A$19,Overall!$B$19,"1d","total","time-weighted",0,1,0,"")</f>
        <v>1856.3088098221369</v>
      </c>
      <c r="CC19" s="11">
        <f>_xll.PIAdvCalcDat("\\CEDPI\SEMPRA_MSR1:EDCINV"&amp;CA$2&amp;""&amp;CC$3&amp;"DAYKWH.UNIT1@NET1",Overall!$A$19,Overall!$B$19,"1d","total","time-weighted",0,1,0,"")</f>
        <v>1800.8664537993302</v>
      </c>
      <c r="CD19" s="12">
        <f>_xll.PIAdvCalcDat("\\CEDPI\SEMPRA_MSR1:EDCINV"&amp;CA$2&amp;""&amp;CD$3&amp;"DAYKWH.UNIT1@NET1",Overall!$A$19,Overall!$B$19,"1d","total","time-weighted",0,1,0,"")</f>
        <v>1877.8534485465163</v>
      </c>
      <c r="CE19" s="1"/>
      <c r="CF19" s="10">
        <f>_xll.PIAdvCalcDat("\\CEDPI\SEMPRA_MSR1:EDCINV"&amp;CF$2&amp;""&amp;CF$3&amp;"DAYKWH.UNIT1@NET1",Overall!$A$19,Overall!$B$19,"1d","total","time-weighted",0,1,0,"")</f>
        <v>2010.0262130534379</v>
      </c>
      <c r="CG19" s="11">
        <f>_xll.PIAdvCalcDat("\\CEDPI\SEMPRA_MSR1:EDCINV"&amp;CF$2&amp;""&amp;CG$3&amp;"DAYKWH.UNIT1@NET1",Overall!$A$19,Overall!$B$19,"1d","total","time-weighted",0,1,0,"")</f>
        <v>1936.1674942101158</v>
      </c>
      <c r="CH19" s="11">
        <f>_xll.PIAdvCalcDat("\\CEDPI\SEMPRA_MSR1:EDCINV"&amp;CF$2&amp;""&amp;CH$3&amp;"DAYKWH.UNIT1@NET1",Overall!$A$19,Overall!$B$19,"1d","total","time-weighted",0,1,0,"")</f>
        <v>1881.4397862123678</v>
      </c>
      <c r="CI19" s="12">
        <f>_xll.PIAdvCalcDat("\\CEDPI\SEMPRA_MSR1:EDCINV"&amp;CF$2&amp;""&amp;CI$3&amp;"DAYKWH.UNIT1@NET1",Overall!$A$19,Overall!$B$19,"1d","total","time-weighted",0,1,0,"")</f>
        <v>1893.47900198657</v>
      </c>
      <c r="CJ19" s="1"/>
      <c r="CK19" s="10">
        <f>_xll.PIAdvCalcDat("\\CEDPI\SEMPRA_MSR1:EDCINV"&amp;CK$2&amp;""&amp;CK$3&amp;"DAYKWH.UNIT1@NET1",Overall!$A$19,Overall!$B$19,"1d","total","time-weighted",0,1,0,"")</f>
        <v>2033.6143413440579</v>
      </c>
      <c r="CL19" s="11">
        <f>_xll.PIAdvCalcDat("\\CEDPI\SEMPRA_MSR1:EDCINV"&amp;CK$2&amp;""&amp;CL$3&amp;"DAYKWH.UNIT1@NET1",Overall!$A$19,Overall!$B$19,"1d","total","time-weighted",0,1,0,"")</f>
        <v>1921.0904521169359</v>
      </c>
      <c r="CM19" s="11">
        <f>_xll.PIAdvCalcDat("\\CEDPI\SEMPRA_MSR1:EDCINV"&amp;CK$2&amp;""&amp;CM$3&amp;"DAYKWH.UNIT1@NET1",Overall!$A$19,Overall!$B$19,"1d","total","time-weighted",0,1,0,"")</f>
        <v>1862.1015059294996</v>
      </c>
      <c r="CN19" s="12">
        <f>_xll.PIAdvCalcDat("\\CEDPI\SEMPRA_MSR1:EDCINV"&amp;CK$2&amp;""&amp;CN$3&amp;"DAYKWH.UNIT1@NET1",Overall!$A$19,Overall!$B$19,"1d","total","time-weighted",0,1,0,"")</f>
        <v>2012.2120738095387</v>
      </c>
      <c r="CO19" s="1"/>
      <c r="CP19" s="10">
        <f>_xll.PIAdvCalcDat("\\CEDPI\SEMPRA_MSR1:EDCINV"&amp;CP$2&amp;""&amp;CP$3&amp;"DAYKWH.UNIT1@NET1",Overall!$A$19,Overall!$B$19,"1d","total","time-weighted",0,1,0,"")</f>
        <v>2038.4137458926671</v>
      </c>
      <c r="CQ19" s="11">
        <f>_xll.PIAdvCalcDat("\\CEDPI\SEMPRA_MSR1:EDCINV"&amp;CP$2&amp;""&amp;CQ$3&amp;"DAYKWH.UNIT1@NET1",Overall!$A$19,Overall!$B$19,"1d","total","time-weighted",0,1,0,"")</f>
        <v>1940.0644643223707</v>
      </c>
      <c r="CR19" s="11">
        <f>_xll.PIAdvCalcDat("\\CEDPI\SEMPRA_MSR1:EDCINV"&amp;CP$2&amp;""&amp;CR$3&amp;"DAYKWH.UNIT1@NET1",Overall!$A$19,Overall!$B$19,"1d","total","time-weighted",0,1,0,"")</f>
        <v>1875.6529757522931</v>
      </c>
      <c r="CS19" s="12">
        <f>_xll.PIAdvCalcDat("\\CEDPI\SEMPRA_MSR1:EDCINV"&amp;CP$2&amp;""&amp;CS$3&amp;"DAYKWH.UNIT1@NET1",Overall!$A$19,Overall!$B$19,"1d","total","time-weighted",0,1,0,"")</f>
        <v>1990.4755015926264</v>
      </c>
      <c r="CT19" s="1"/>
      <c r="CU19" s="10">
        <f>_xll.PIAdvCalcDat("\\CEDPI\SEMPRA_MSR1:EDCINV"&amp;CU$2&amp;""&amp;CU$3&amp;"DAYKWH.UNIT1@NET1",Overall!$A$19,Overall!$B$19,"1d","total","time-weighted",0,1,0,"")</f>
        <v>1976.9815604460232</v>
      </c>
      <c r="CV19" s="11">
        <f>_xll.PIAdvCalcDat("\\CEDPI\SEMPRA_MSR1:EDCINV"&amp;CU$2&amp;""&amp;CV$3&amp;"DAYKWH.UNIT1@NET1",Overall!$A$19,Overall!$B$19,"1d","total","time-weighted",0,1,0,"")</f>
        <v>1854.8907492469568</v>
      </c>
      <c r="CW19" s="11">
        <f>_xll.PIAdvCalcDat("\\CEDPI\SEMPRA_MSR1:EDCINV"&amp;CU$2&amp;""&amp;CW$3&amp;"DAYKWH.UNIT1@NET1",Overall!$A$19,Overall!$B$19,"1d","total","time-weighted",0,1,0,"")</f>
        <v>1718.4294514218816</v>
      </c>
      <c r="CX19" s="12">
        <f>_xll.PIAdvCalcDat("\\CEDPI\SEMPRA_MSR1:EDCINV"&amp;CU$2&amp;""&amp;CX$3&amp;"DAYKWH.UNIT1@NET1",Overall!$A$19,Overall!$B$19,"1d","total","time-weighted",0,1,0,"")</f>
        <v>1995.399604148369</v>
      </c>
      <c r="CY19" s="1"/>
      <c r="CZ19" s="10">
        <f>_xll.PIAdvCalcDat("\\CEDPI\SEMPRA_MSR1:EDCINV"&amp;CZ$2&amp;""&amp;CZ$3&amp;"DAYKWH.UNIT1@NET1",Overall!$A$19,Overall!$B$19,"1d","total","time-weighted",0,1,0,"")</f>
        <v>1955.2270832667186</v>
      </c>
      <c r="DA19" s="11">
        <f>_xll.PIAdvCalcDat("\\CEDPI\SEMPRA_MSR1:EDCINV"&amp;CZ$2&amp;""&amp;DA$3&amp;"DAYKWH.UNIT1@NET1",Overall!$A$19,Overall!$B$19,"1d","total","time-weighted",0,1,0,"")</f>
        <v>1978.8514153770975</v>
      </c>
      <c r="DB19" s="11">
        <f>_xll.PIAdvCalcDat("\\CEDPI\SEMPRA_MSR1:EDCINV"&amp;CZ$2&amp;""&amp;DB$3&amp;"DAYKWH.UNIT1@NET1",Overall!$A$19,Overall!$B$19,"1d","total","time-weighted",0,1,0,"")</f>
        <v>1913.9816485932545</v>
      </c>
      <c r="DC19" s="12">
        <f>_xll.PIAdvCalcDat("\\CEDPI\SEMPRA_MSR1:EDCINV"&amp;CZ$2&amp;""&amp;DC$3&amp;"DAYKWH.UNIT1@NET1",Overall!$A$19,Overall!$B$19,"1d","total","time-weighted",0,1,0,"")</f>
        <v>2076.2021943363711</v>
      </c>
      <c r="DD19" s="1"/>
      <c r="DE19" s="10">
        <f>_xll.PIAdvCalcDat("\\CEDPI\SEMPRA_MSR1:EDCINV"&amp;DE$2&amp;""&amp;DE$3&amp;"DAYKWH.UNIT1@NET1",Overall!$A$19,Overall!$B$19,"1d","total","time-weighted",0,1,0,"")</f>
        <v>2035.8724974605641</v>
      </c>
      <c r="DF19" s="11">
        <f>_xll.PIAdvCalcDat("\\CEDPI\SEMPRA_MSR1:EDCINV"&amp;DE$2&amp;""&amp;DF$3&amp;"DAYKWH.UNIT1@NET1",Overall!$A$19,Overall!$B$19,"1d","total","time-weighted",0,1,0,"")</f>
        <v>1910.6895419347127</v>
      </c>
      <c r="DG19" s="11">
        <f>_xll.PIAdvCalcDat("\\CEDPI\SEMPRA_MSR1:EDCINV"&amp;DE$2&amp;""&amp;DG$3&amp;"DAYKWH.UNIT1@NET1",Overall!$A$19,Overall!$B$19,"1d","total","time-weighted",0,1,0,"")</f>
        <v>1780.5102345312998</v>
      </c>
      <c r="DH19" s="12">
        <f>_xll.PIAdvCalcDat("\\CEDPI\SEMPRA_MSR1:EDCINV"&amp;DE$2&amp;""&amp;DH$3&amp;"DAYKWH.UNIT1@NET1",Overall!$A$19,Overall!$B$19,"1d","total","time-weighted",0,1,0,"")</f>
        <v>1948.9138025312602</v>
      </c>
      <c r="DI19" s="1"/>
      <c r="DJ19" s="10">
        <f>_xll.PIAdvCalcDat("\\CEDPI\SEMPRA_MSR1:EDCINV"&amp;DJ$2&amp;""&amp;DJ$3&amp;"DAYKWH.UNIT1@NET1",Overall!$A$19,Overall!$B$19,"1d","total","time-weighted",0,1,0,"")</f>
        <v>2044.5842156258702</v>
      </c>
      <c r="DK19" s="11">
        <f>_xll.PIAdvCalcDat("\\CEDPI\SEMPRA_MSR1:EDCINV"&amp;DJ$2&amp;""&amp;DK$3&amp;"DAYKWH.UNIT1@NET1",Overall!$A$19,Overall!$B$19,"1d","total","time-weighted",0,1,0,"")</f>
        <v>1961.8350237133723</v>
      </c>
      <c r="DL19" s="11" t="str">
        <f>_xll.PIAdvCalcDat("\\CEDPI\SEMPRA_MSR1:EDCINV"&amp;DJ$2&amp;""&amp;DL$3&amp;"DAYKWH.UNIT1@NET1",Overall!$A$19,Overall!$B$19,"1d","total","time-weighted",0,1,0,"")</f>
        <v>Tag not found</v>
      </c>
      <c r="DM19" s="12">
        <f>_xll.PIAdvCalcDat("\\CEDPI\SEMPRA_MSR1:EDCINV"&amp;DJ$2&amp;""&amp;DM$3&amp;"DAYKWH.UNIT1@NET1",Overall!$A$19,Overall!$B$19,"1d","total","time-weighted",0,1,0,"")</f>
        <v>2009.7255716592604</v>
      </c>
      <c r="DN19" s="1"/>
      <c r="DO19" s="10">
        <f>_xll.PIAdvCalcDat("\\CEDPI\SEMPRA_MSR1:EDCINV"&amp;DO$2&amp;""&amp;DO$3&amp;"DAYKWH.UNIT1@NET1",Overall!$A$19,Overall!$B$19,"1d","total","time-weighted",0,1,0,"")</f>
        <v>2022.5843924080605</v>
      </c>
      <c r="DP19" s="11">
        <f>_xll.PIAdvCalcDat("\\CEDPI\SEMPRA_MSR1:EDCINV"&amp;DO$2&amp;""&amp;DP$3&amp;"DAYKWH.UNIT1@NET1",Overall!$A$19,Overall!$B$19,"1d","total","time-weighted",0,1,0,"")</f>
        <v>1973.4288401876522</v>
      </c>
      <c r="DQ19" s="11">
        <f>_xll.PIAdvCalcDat("\\CEDPI\SEMPRA_MSR1:EDCINV"&amp;DO$2&amp;""&amp;DQ$3&amp;"DAYKWH.UNIT1@NET1",Overall!$A$19,Overall!$B$19,"1d","total","time-weighted",0,1,0,"")</f>
        <v>1918.0940846934618</v>
      </c>
      <c r="DR19" s="12">
        <f>_xll.PIAdvCalcDat("\\CEDPI\SEMPRA_MSR1:EDCINV"&amp;DO$2&amp;""&amp;DR$3&amp;"DAYKWH.UNIT1@NET1",Overall!$A$19,Overall!$B$19,"1d","total","time-weighted",0,1,0,"")</f>
        <v>1867.4494581995004</v>
      </c>
      <c r="DS19" s="1"/>
      <c r="DT19" s="10">
        <f>_xll.PIAdvCalcDat("\\CEDPI\SEMPRA_MSR1:EDCINV"&amp;DT$2&amp;""&amp;DT$3&amp;"DAYKWH.UNIT1@NET1",Overall!$A$19,Overall!$B$19,"1d","total","time-weighted",0,1,0,"")</f>
        <v>1894.6348178968392</v>
      </c>
      <c r="DU19" s="11">
        <f>_xll.PIAdvCalcDat("\\CEDPI\SEMPRA_MSR1:EDCINV"&amp;DT$2&amp;""&amp;DU$3&amp;"DAYKWH.UNIT1@NET1",Overall!$A$19,Overall!$B$19,"1d","total","time-weighted",0,1,0,"")</f>
        <v>1948.2645981950561</v>
      </c>
      <c r="DV19" s="11">
        <f>_xll.PIAdvCalcDat("\\CEDPI\SEMPRA_MSR1:EDCINV"&amp;DT$2&amp;""&amp;DV$3&amp;"DAYKWH.UNIT1@NET1",Overall!$A$19,Overall!$B$19,"1d","total","time-weighted",0,1,0,"")</f>
        <v>1911.9090349027451</v>
      </c>
      <c r="DW19" s="12">
        <f>_xll.PIAdvCalcDat("\\CEDPI\SEMPRA_MSR1:EDCINV"&amp;DT$2&amp;""&amp;DW$3&amp;"DAYKWH.UNIT1@NET1",Overall!$A$19,Overall!$B$19,"1d","total","time-weighted",0,1,0,"")</f>
        <v>1988.9455415478762</v>
      </c>
      <c r="DX19" s="1"/>
      <c r="DY19" s="10">
        <f>_xll.PIAdvCalcDat("\\CEDPI\SEMPRA_MSR1:EDCINV"&amp;DY$2&amp;""&amp;DY$3&amp;"DAYKWH.UNIT1@NET1",Overall!$A$19,Overall!$B$19,"1d","total","time-weighted",0,1,0,"")</f>
        <v>1939.026162319994</v>
      </c>
      <c r="DZ19" s="11">
        <f>_xll.PIAdvCalcDat("\\CEDPI\SEMPRA_MSR1:EDCINV"&amp;DY$2&amp;""&amp;DZ$3&amp;"DAYKWH.UNIT1@NET1",Overall!$A$19,Overall!$B$19,"1d","total","time-weighted",0,1,0,"")</f>
        <v>1919.8210179055266</v>
      </c>
      <c r="EA19" s="11">
        <f>_xll.PIAdvCalcDat("\\CEDPI\SEMPRA_MSR1:EDCINV"&amp;DY$2&amp;""&amp;EA$3&amp;"DAYKWH.UNIT1@NET1",Overall!$A$19,Overall!$B$19,"1d","total","time-weighted",0,1,0,"")</f>
        <v>1867.2653786527883</v>
      </c>
      <c r="EB19" s="12">
        <f>_xll.PIAdvCalcDat("\\CEDPI\SEMPRA_MSR1:EDCINV"&amp;DY$2&amp;""&amp;EB$3&amp;"DAYKWH.UNIT1@NET1",Overall!$A$19,Overall!$B$19,"1d","total","time-weighted",0,1,0,"")</f>
        <v>1913.4705723103282</v>
      </c>
      <c r="EC19" s="1"/>
      <c r="ED19" s="10">
        <f>_xll.PIAdvCalcDat("\\CEDPI\SEMPRA_MSR1:EDCINV"&amp;ED$2&amp;""&amp;ED$3&amp;"DAYKWH.UNIT1@NET1",Overall!$A$19,Overall!$B$19,"1d","total","time-weighted",0,1,0,"")</f>
        <v>2058.355046072174</v>
      </c>
      <c r="EE19" s="11">
        <f>_xll.PIAdvCalcDat("\\CEDPI\SEMPRA_MSR1:EDCINV"&amp;ED$2&amp;""&amp;EE$3&amp;"DAYKWH.UNIT1@NET1",Overall!$A$19,Overall!$B$19,"1d","total","time-weighted",0,1,0,"")</f>
        <v>2044.1239431738222</v>
      </c>
      <c r="EF19" s="11">
        <f>_xll.PIAdvCalcDat("\\CEDPI\SEMPRA_MSR1:EDCINV"&amp;ED$2&amp;""&amp;EF$3&amp;"DAYKWH.UNIT1@NET1",Overall!$A$19,Overall!$B$19,"1d","total","time-weighted",0,1,0,"")</f>
        <v>1999.6235452860035</v>
      </c>
      <c r="EG19" s="12">
        <f>_xll.PIAdvCalcDat("\\CEDPI\SEMPRA_MSR1:EDCINV"&amp;ED$2&amp;""&amp;EG$3&amp;"DAYKWH.UNIT1@NET1",Overall!$A$19,Overall!$B$19,"1d","total","time-weighted",0,1,0,"")</f>
        <v>1965.9954500514159</v>
      </c>
      <c r="EH19" s="1"/>
      <c r="EI19" s="10">
        <f>_xll.PIAdvCalcDat("\\CEDPI\SEMPRA_MSR1:EDCINV"&amp;EI$2&amp;""&amp;EI$3&amp;"DAYKWH.UNIT1@NET1",Overall!$A$19,Overall!$B$19,"1d","total","time-weighted",0,1,0,"")</f>
        <v>2010.3346002726585</v>
      </c>
      <c r="EJ19" s="11">
        <f>_xll.PIAdvCalcDat("\\CEDPI\SEMPRA_MSR1:EDCINV"&amp;EI$2&amp;""&amp;EJ$3&amp;"DAYKWH.UNIT1@NET1",Overall!$A$19,Overall!$B$19,"1d","total","time-weighted",0,1,0,"")</f>
        <v>1827.1907025731387</v>
      </c>
      <c r="EK19" s="11">
        <f>_xll.PIAdvCalcDat("\\CEDPI\SEMPRA_MSR1:EDCINV"&amp;EI$2&amp;""&amp;EK$3&amp;"DAYKWH.UNIT1@NET1",Overall!$A$19,Overall!$B$19,"1d","total","time-weighted",0,1,0,"")</f>
        <v>1892.1790885638297</v>
      </c>
      <c r="EL19" s="12">
        <f>_xll.PIAdvCalcDat("\\CEDPI\SEMPRA_MSR1:EDCINV"&amp;EI$2&amp;""&amp;EL$3&amp;"DAYKWH.UNIT1@NET1",Overall!$A$19,Overall!$B$19,"1d","total","time-weighted",0,1,0,"")</f>
        <v>1949.2787915340634</v>
      </c>
      <c r="EM19" s="1"/>
      <c r="EN19" s="10">
        <f>_xll.PIAdvCalcDat("\\CEDPI\SEMPRA_MSR1:EDCINV"&amp;EN$2&amp;""&amp;EN$3&amp;"DAYKWH.UNIT1@NET1",Overall!$A$19,Overall!$B$19,"1d","total","time-weighted",0,1,0,"")</f>
        <v>2056.8377077038772</v>
      </c>
      <c r="EO19" s="11">
        <f>_xll.PIAdvCalcDat("\\CEDPI\SEMPRA_MSR1:EDCINV"&amp;EN$2&amp;""&amp;EO$3&amp;"DAYKWH.UNIT1@NET1",Overall!$A$19,Overall!$B$19,"1d","total","time-weighted",0,1,0,"")</f>
        <v>1986.1731143948837</v>
      </c>
      <c r="EP19" s="11">
        <f>_xll.PIAdvCalcDat("\\CEDPI\SEMPRA_MSR1:EDCINV"&amp;EN$2&amp;""&amp;EP$3&amp;"DAYKWH.UNIT1@NET1",Overall!$A$19,Overall!$B$19,"1d","total","time-weighted",0,1,0,"")</f>
        <v>1951.4704511207876</v>
      </c>
      <c r="EQ19" s="12">
        <f>_xll.PIAdvCalcDat("\\CEDPI\SEMPRA_MSR1:EDCINV"&amp;EN$2&amp;""&amp;EQ$3&amp;"DAYKWH.UNIT1@NET1",Overall!$A$19,Overall!$B$19,"1d","total","time-weighted",0,1,0,"")</f>
        <v>2068.743472902881</v>
      </c>
      <c r="ER19" s="1"/>
      <c r="ES19" s="10">
        <f>_xll.PIAdvCalcDat("\\CEDPI\SEMPRA_MSR1:EDCINV"&amp;ES$2&amp;""&amp;ES$3&amp;"DAYKWH.UNIT1@NET1",Overall!$A$19,Overall!$B$19,"1d","total","time-weighted",0,1,0,"")</f>
        <v>2063.235703348937</v>
      </c>
      <c r="ET19" s="11">
        <f>_xll.PIAdvCalcDat("\\CEDPI\SEMPRA_MSR1:EDCINV"&amp;ES$2&amp;""&amp;ET$3&amp;"DAYKWH.UNIT1@NET1",Overall!$A$19,Overall!$B$19,"1d","total","time-weighted",0,1,0,"")</f>
        <v>1954.4260488589291</v>
      </c>
      <c r="EU19" s="11">
        <f>_xll.PIAdvCalcDat("\\CEDPI\SEMPRA_MSR1:EDCINV"&amp;ES$2&amp;""&amp;EU$3&amp;"DAYKWH.UNIT1@NET1",Overall!$A$19,Overall!$B$19,"1d","total","time-weighted",0,1,0,"")</f>
        <v>1960.4964289334878</v>
      </c>
      <c r="EV19" s="12">
        <f>_xll.PIAdvCalcDat("\\CEDPI\SEMPRA_MSR1:EDCINV"&amp;ES$2&amp;""&amp;EV$3&amp;"DAYKWH.UNIT1@NET1",Overall!$A$19,Overall!$B$19,"1d","total","time-weighted",0,1,0,"")</f>
        <v>2007.9523905999426</v>
      </c>
      <c r="EW19" s="1"/>
      <c r="EX19" s="10">
        <f>_xll.PIAdvCalcDat("\\CEDPI\SEMPRA_MSR1:EDCINV"&amp;EX$2&amp;""&amp;EX$3&amp;"DAYKWH.UNIT1@NET1",Overall!$A$19,Overall!$B$19,"1d","total","time-weighted",0,1,0,"")</f>
        <v>1920.7653397574898</v>
      </c>
      <c r="EY19" s="11">
        <f>_xll.PIAdvCalcDat("\\CEDPI\SEMPRA_MSR1:EDCINV"&amp;EX$2&amp;""&amp;EY$3&amp;"DAYKWH.UNIT1@NET1",Overall!$A$19,Overall!$B$19,"1d","total","time-weighted",0,1,0,"")</f>
        <v>1845.5055306482252</v>
      </c>
      <c r="EZ19" s="11">
        <f>_xll.PIAdvCalcDat("\\CEDPI\SEMPRA_MSR1:EDCINV"&amp;EX$2&amp;""&amp;EZ$3&amp;"DAYKWH.UNIT1@NET1",Overall!$A$19,Overall!$B$19,"1d","total","time-weighted",0,1,0,"")</f>
        <v>1878.1455842840023</v>
      </c>
      <c r="FA19" s="12">
        <f>_xll.PIAdvCalcDat("\\CEDPI\SEMPRA_MSR1:EDCINV"&amp;EX$2&amp;""&amp;FA$3&amp;"DAYKWH.UNIT1@NET1",Overall!$A$19,Overall!$B$19,"1d","total","time-weighted",0,1,0,"")</f>
        <v>1918.7650955240981</v>
      </c>
      <c r="FB19" s="1"/>
      <c r="FC19" s="10">
        <f>_xll.PIAdvCalcDat("\\CEDPI\SEMPRA_MSR1:EDCINV"&amp;FC$2&amp;""&amp;FC$3&amp;"DAYKWH.UNIT1@NET1",Overall!$A$19,Overall!$B$19,"1d","total","time-weighted",0,1,0,"")</f>
        <v>2021.2458078811801</v>
      </c>
      <c r="FD19" s="11">
        <f>_xll.PIAdvCalcDat("\\CEDPI\SEMPRA_MSR1:EDCINV"&amp;FC$2&amp;""&amp;FD$3&amp;"DAYKWH.UNIT1@NET1",Overall!$A$19,Overall!$B$19,"1d","total","time-weighted",0,1,0,"")</f>
        <v>1919.9214492732335</v>
      </c>
      <c r="FE19" s="11">
        <f>_xll.PIAdvCalcDat("\\CEDPI\SEMPRA_MSR1:EDCINV"&amp;FC$2&amp;""&amp;FE$3&amp;"DAYKWH.UNIT1@NET1",Overall!$A$19,Overall!$B$19,"1d","total","time-weighted",0,1,0,"")</f>
        <v>1907.1546466153809</v>
      </c>
      <c r="FF19" s="12">
        <f>_xll.PIAdvCalcDat("\\CEDPI\SEMPRA_MSR1:EDCINV"&amp;FC$2&amp;""&amp;FF$3&amp;"DAYKWH.UNIT1@NET1",Overall!$A$19,Overall!$B$19,"1d","total","time-weighted",0,1,0,"")</f>
        <v>1970.3654718039368</v>
      </c>
      <c r="FG19" s="1"/>
      <c r="FH19" s="10">
        <f>_xll.PIAdvCalcDat("\\CEDPI\SEMPRA_MSR1:EDCINV"&amp;FH$2&amp;""&amp;FH$3&amp;"DAYKWH.UNIT1@NET1",Overall!$A$19,Overall!$B$19,"1d","total","time-weighted",0,1,0,"")</f>
        <v>1950.5738120326344</v>
      </c>
      <c r="FI19" s="11">
        <f>_xll.PIAdvCalcDat("\\CEDPI\SEMPRA_MSR1:EDCINV"&amp;FH$2&amp;""&amp;FI$3&amp;"DAYKWH.UNIT1@NET1",Overall!$A$19,Overall!$B$19,"1d","total","time-weighted",0,1,0,"")</f>
        <v>1883.8650964063593</v>
      </c>
      <c r="FJ19" s="11">
        <f>_xll.PIAdvCalcDat("\\CEDPI\SEMPRA_MSR1:EDCINV"&amp;FH$2&amp;""&amp;FJ$3&amp;"DAYKWH.UNIT1@NET1",Overall!$A$19,Overall!$B$19,"1d","total","time-weighted",0,1,0,"")</f>
        <v>1896.1578990186281</v>
      </c>
      <c r="FK19" s="12">
        <f>_xll.PIAdvCalcDat("\\CEDPI\SEMPRA_MSR1:EDCINV"&amp;FH$2&amp;""&amp;FK$3&amp;"DAYKWH.UNIT1@NET1",Overall!$A$19,Overall!$B$19,"1d","total","time-weighted",0,1,0,"")</f>
        <v>1871.0397711332853</v>
      </c>
      <c r="FL19" s="1"/>
      <c r="FM19" s="10">
        <f>_xll.PIAdvCalcDat("\\CEDPI\SEMPRA_MSR1:EDCINV"&amp;FM$2&amp;""&amp;FM$3&amp;"DAYKWH.UNIT1@NET1",Overall!$A$19,Overall!$B$19,"1d","total","time-weighted",0,1,0,"")</f>
        <v>2001.6153501509264</v>
      </c>
      <c r="FN19" s="11" t="str">
        <f>_xll.PIAdvCalcDat("\\CEDPI\SEMPRA_MSR1:EDCINV"&amp;FM$2&amp;""&amp;FN$3&amp;"DAYKWH.UNIT1@NET1",Overall!$A$19,Overall!$B$19,"1d","total","time-weighted",0,1,0,"")</f>
        <v>[-11059] No Good Data For Calculation</v>
      </c>
      <c r="FO19" s="11">
        <f>_xll.PIAdvCalcDat("\\CEDPI\SEMPRA_MSR1:EDCINV"&amp;FM$2&amp;""&amp;FO$3&amp;"DAYKWH.UNIT1@NET1",Overall!$A$19,Overall!$B$19,"1d","total","time-weighted",0,1,0,"")</f>
        <v>1766.8614592489821</v>
      </c>
      <c r="FP19" s="12">
        <f>_xll.PIAdvCalcDat("\\CEDPI\SEMPRA_MSR1:EDCINV"&amp;FM$2&amp;""&amp;FP$3&amp;"DAYKWH.UNIT1@NET1",Overall!$A$19,Overall!$B$19,"1d","total","time-weighted",0,1,0,"")</f>
        <v>1673.0020896301087</v>
      </c>
      <c r="FQ19" s="1"/>
      <c r="FR19" s="10">
        <f>_xll.PIAdvCalcDat("\\CEDPI\SEMPRA_MSR1:EDCINV"&amp;FR$2&amp;""&amp;FR$3&amp;"DAYKWH.UNIT1@NET1",Overall!$A$19,Overall!$B$19,"1d","total","time-weighted",0,1,0,"")</f>
        <v>1985.8756591549416</v>
      </c>
      <c r="FS19" s="11">
        <f>_xll.PIAdvCalcDat("\\CEDPI\SEMPRA_MSR1:EDCINV"&amp;FR$2&amp;""&amp;FS$3&amp;"DAYKWH.UNIT1@NET1",Overall!$A$19,Overall!$B$19,"1d","total","time-weighted",0,1,0,"")</f>
        <v>1941.8205411486665</v>
      </c>
      <c r="FT19" s="11">
        <f>_xll.PIAdvCalcDat("\\CEDPI\SEMPRA_MSR1:EDCINV"&amp;FR$2&amp;""&amp;FT$3&amp;"DAYKWH.UNIT1@NET1",Overall!$A$19,Overall!$B$19,"1d","total","time-weighted",0,1,0,"")</f>
        <v>1944.9127356347724</v>
      </c>
      <c r="FU19" s="12">
        <f>_xll.PIAdvCalcDat("\\CEDPI\SEMPRA_MSR1:EDCINV"&amp;FR$2&amp;""&amp;FU$3&amp;"DAYKWH.UNIT1@NET1",Overall!$A$19,Overall!$B$19,"1d","total","time-weighted",0,1,0,"")</f>
        <v>2030.6367377843239</v>
      </c>
      <c r="FV19" s="1"/>
      <c r="FW19" s="10">
        <f>_xll.PIAdvCalcDat("\\CEDPI\SEMPRA_MSR1:EDCINV"&amp;FW$2&amp;""&amp;FW$3&amp;"DAYKWH.UNIT1@NET1",Overall!$A$19,Overall!$B$19,"1d","total","time-weighted",0,1,0,"")</f>
        <v>1978.4739208030542</v>
      </c>
      <c r="FX19" s="11">
        <f>_xll.PIAdvCalcDat("\\CEDPI\SEMPRA_MSR1:EDCINV"&amp;FW$2&amp;""&amp;FX$3&amp;"DAYKWH.UNIT1@NET1",Overall!$A$19,Overall!$B$19,"1d","total","time-weighted",0,1,0,"")</f>
        <v>1906.7940398177416</v>
      </c>
      <c r="FY19" s="11">
        <f>_xll.PIAdvCalcDat("\\CEDPI\SEMPRA_MSR1:EDCINV"&amp;FW$2&amp;""&amp;FY$3&amp;"DAYKWH.UNIT1@NET1",Overall!$A$19,Overall!$B$19,"1d","total","time-weighted",0,1,0,"")</f>
        <v>1806.1642725155937</v>
      </c>
      <c r="FZ19" s="12">
        <f>_xll.PIAdvCalcDat("\\CEDPI\SEMPRA_MSR1:EDCINV"&amp;FW$2&amp;""&amp;FZ$3&amp;"DAYKWH.UNIT1@NET1",Overall!$A$19,Overall!$B$19,"1d","total","time-weighted",0,1,0,"")</f>
        <v>1726.183888091505</v>
      </c>
      <c r="GA19" s="1"/>
      <c r="GB19" s="10">
        <f>_xll.PIAdvCalcDat("\\CEDPI\SEMPRA_MSR1:EDCINV"&amp;GB$2&amp;""&amp;GB$3&amp;"DAYKWH.UNIT1@NET1",Overall!$A$19,Overall!$B$19,"1d","total","time-weighted",0,1,0,"")</f>
        <v>1995.9527239590047</v>
      </c>
      <c r="GC19" s="11">
        <f>_xll.PIAdvCalcDat("\\CEDPI\SEMPRA_MSR1:EDCINV"&amp;GB$2&amp;""&amp;GC$3&amp;"DAYKWH.UNIT1@NET1",Overall!$A$19,Overall!$B$19,"1d","total","time-weighted",0,1,0,"")</f>
        <v>1883.7257697367415</v>
      </c>
      <c r="GD19" s="11">
        <f>_xll.PIAdvCalcDat("\\CEDPI\SEMPRA_MSR1:EDCINV"&amp;GB$2&amp;""&amp;GD$3&amp;"DAYKWH.UNIT1@NET1",Overall!$A$19,Overall!$B$19,"1d","total","time-weighted",0,1,0,"")</f>
        <v>1980.6288439085158</v>
      </c>
      <c r="GE19" s="12">
        <f>_xll.PIAdvCalcDat("\\CEDPI\SEMPRA_MSR1:EDCINV"&amp;GB$2&amp;""&amp;GE$3&amp;"DAYKWH.UNIT1@NET1",Overall!$A$19,Overall!$B$19,"1d","total","time-weighted",0,1,0,"")</f>
        <v>1945.6992506460535</v>
      </c>
      <c r="GF19" s="1"/>
      <c r="GG19" s="10">
        <f>_xll.PIAdvCalcDat("\\CEDPI\SEMPRA_MSR1:EDCINV"&amp;GG$2&amp;""&amp;GG$3&amp;"DAYKWH.UNIT1@NET1",Overall!$A$19,Overall!$B$19,"1d","total","time-weighted",0,1,0,"")</f>
        <v>1905.5628098492732</v>
      </c>
      <c r="GH19" s="11">
        <f>_xll.PIAdvCalcDat("\\CEDPI\SEMPRA_MSR1:EDCINV"&amp;GG$2&amp;""&amp;GH$3&amp;"DAYKWH.UNIT1@NET1",Overall!$A$19,Overall!$B$19,"1d","total","time-weighted",0,1,0,"")</f>
        <v>1969.2564304314574</v>
      </c>
      <c r="GI19" s="11">
        <f>_xll.PIAdvCalcDat("\\CEDPI\SEMPRA_MSR1:EDCINV"&amp;GG$2&amp;""&amp;GI$3&amp;"DAYKWH.UNIT1@NET1",Overall!$A$19,Overall!$B$19,"1d","total","time-weighted",0,1,0,"")</f>
        <v>1719.2639488060465</v>
      </c>
      <c r="GJ19" s="12">
        <f>_xll.PIAdvCalcDat("\\CEDPI\SEMPRA_MSR1:EDCINV"&amp;GG$2&amp;""&amp;GJ$3&amp;"DAYKWH.UNIT1@NET1",Overall!$A$19,Overall!$B$19,"1d","total","time-weighted",0,1,0,"")</f>
        <v>1621.5416239165331</v>
      </c>
      <c r="GK19" s="1"/>
      <c r="GL19" s="10">
        <f>_xll.PIAdvCalcDat("\\CEDPI\SEMPRA_MSR1:EDCINV"&amp;GL$2&amp;""&amp;GL$3&amp;"DAYKWH.UNIT1@NET1",Overall!$A$19,Overall!$B$19,"1d","total","time-weighted",0,1,0,"")</f>
        <v>1942.6697504782182</v>
      </c>
      <c r="GM19" s="11">
        <f>_xll.PIAdvCalcDat("\\CEDPI\SEMPRA_MSR1:EDCINV"&amp;GL$2&amp;""&amp;GM$3&amp;"DAYKWH.UNIT1@NET1",Overall!$A$19,Overall!$B$19,"1d","total","time-weighted",0,1,0,"")</f>
        <v>1855.2140909798056</v>
      </c>
      <c r="GN19" s="11">
        <f>_xll.PIAdvCalcDat("\\CEDPI\SEMPRA_MSR1:EDCINV"&amp;GL$2&amp;""&amp;GN$3&amp;"DAYKWH.UNIT1@NET1",Overall!$A$19,Overall!$B$19,"1d","total","time-weighted",0,1,0,"")</f>
        <v>1921.4128750668083</v>
      </c>
      <c r="GO19" s="12">
        <f>_xll.PIAdvCalcDat("\\CEDPI\SEMPRA_MSR1:EDCINV"&amp;GL$2&amp;""&amp;GO$3&amp;"DAYKWH.UNIT1@NET1",Overall!$A$19,Overall!$B$19,"1d","total","time-weighted",0,1,0,"")</f>
        <v>1942.2563991131847</v>
      </c>
      <c r="GP19" s="1"/>
      <c r="GQ19" s="10">
        <f>_xll.PIAdvCalcDat("\\CEDPI\SEMPRA_MSR1:EDCINV"&amp;GQ$2&amp;""&amp;GQ$3&amp;"DAYKWH.UNIT1@NET1",Overall!$A$19,Overall!$B$19,"1d","total","time-weighted",0,1,0,"")</f>
        <v>1968.2560484842559</v>
      </c>
      <c r="GR19" s="11">
        <f>_xll.PIAdvCalcDat("\\CEDPI\SEMPRA_MSR1:EDCINV"&amp;GQ$2&amp;""&amp;GR$3&amp;"DAYKWH.UNIT1@NET1",Overall!$A$19,Overall!$B$19,"1d","total","time-weighted",0,1,0,"")</f>
        <v>1940.5333028602111</v>
      </c>
      <c r="GS19" s="11">
        <f>_xll.PIAdvCalcDat("\\CEDPI\SEMPRA_MSR1:EDCINV"&amp;GQ$2&amp;""&amp;GS$3&amp;"DAYKWH.UNIT1@NET1",Overall!$A$19,Overall!$B$19,"1d","total","time-weighted",0,1,0,"")</f>
        <v>1682.7210560686983</v>
      </c>
      <c r="GT19" s="12">
        <f>_xll.PIAdvCalcDat("\\CEDPI\SEMPRA_MSR1:EDCINV"&amp;GQ$2&amp;""&amp;GT$3&amp;"DAYKWH.UNIT1@NET1",Overall!$A$19,Overall!$B$19,"1d","total","time-weighted",0,1,0,"")</f>
        <v>1685.889107700224</v>
      </c>
      <c r="GU19" s="1"/>
      <c r="GV19" s="10">
        <f>_xll.PIAdvCalcDat("\\CEDPI\SEMPRA_MSR1:EDCINV"&amp;GV$2&amp;""&amp;GV$3&amp;"DAYKWH.UNIT1@NET1",Overall!$A$19,Overall!$B$19,"1d","total","time-weighted",0,1,0,"")</f>
        <v>1950.731341291634</v>
      </c>
      <c r="GW19" s="11">
        <f>_xll.PIAdvCalcDat("\\CEDPI\SEMPRA_MSR1:EDCINV"&amp;GV$2&amp;""&amp;GW$3&amp;"DAYKWH.UNIT1@NET1",Overall!$A$19,Overall!$B$19,"1d","total","time-weighted",0,1,0,"")</f>
        <v>1956.0856965378935</v>
      </c>
      <c r="GX19" s="11">
        <f>_xll.PIAdvCalcDat("\\CEDPI\SEMPRA_MSR1:EDCINV"&amp;GV$2&amp;""&amp;GX$3&amp;"DAYKWH.UNIT1@NET1",Overall!$A$19,Overall!$B$19,"1d","total","time-weighted",0,1,0,"")</f>
        <v>1863.7196632301564</v>
      </c>
      <c r="GY19" s="12">
        <f>_xll.PIAdvCalcDat("\\CEDPI\SEMPRA_MSR1:EDCINV"&amp;GV$2&amp;""&amp;GY$3&amp;"DAYKWH.UNIT1@NET1",Overall!$A$19,Overall!$B$19,"1d","total","time-weighted",0,1,0,"")</f>
        <v>1889.890273397353</v>
      </c>
      <c r="GZ19" s="1"/>
      <c r="HA19" s="10">
        <f>_xll.PIAdvCalcDat("\\CEDPI\SEMPRA_MSR1:EDCINV"&amp;HA$2&amp;""&amp;HA$3&amp;"DAYKWH.UNIT1@NET1",Overall!$A$19,Overall!$B$19,"1d","total","time-weighted",0,1,0,"")</f>
        <v>1995.7063849191029</v>
      </c>
      <c r="HB19" s="11">
        <f>_xll.PIAdvCalcDat("\\CEDPI\SEMPRA_MSR1:EDCINV"&amp;HA$2&amp;""&amp;HB$3&amp;"DAYKWH.UNIT1@NET1",Overall!$A$19,Overall!$B$19,"1d","total","time-weighted",0,1,0,"")</f>
        <v>1929.0930711442011</v>
      </c>
      <c r="HC19" s="11">
        <f>_xll.PIAdvCalcDat("\\CEDPI\SEMPRA_MSR1:EDCINV"&amp;HA$2&amp;""&amp;HC$3&amp;"DAYKWH.UNIT1@NET1",Overall!$A$19,Overall!$B$19,"1d","total","time-weighted",0,1,0,"")</f>
        <v>1891.7977638720863</v>
      </c>
      <c r="HD19" s="12">
        <f>_xll.PIAdvCalcDat("\\CEDPI\SEMPRA_MSR1:EDCINV"&amp;HA$2&amp;""&amp;HD$3&amp;"DAYKWH.UNIT1@NET1",Overall!$A$19,Overall!$B$19,"1d","total","time-weighted",0,1,0,"")</f>
        <v>1652.4060353017758</v>
      </c>
      <c r="HE19" s="1"/>
      <c r="HF19" s="10">
        <f>_xll.PIAdvCalcDat("\\CEDPI\SEMPRA_MSR1:EDCINV"&amp;HF$2&amp;""&amp;HF$3&amp;"DAYKWH.UNIT1@NET1",Overall!$A$19,Overall!$B$19,"1d","total","time-weighted",0,1,0,"")</f>
        <v>1874.3966196290153</v>
      </c>
      <c r="HG19" s="11">
        <f>_xll.PIAdvCalcDat("\\CEDPI\SEMPRA_MSR1:EDCINV"&amp;HF$2&amp;""&amp;HG$3&amp;"DAYKWH.UNIT1@NET1",Overall!$A$19,Overall!$B$19,"1d","total","time-weighted",0,1,0,"")</f>
        <v>1883.9793359266307</v>
      </c>
      <c r="HH19" s="11">
        <f>_xll.PIAdvCalcDat("\\CEDPI\SEMPRA_MSR1:EDCINV"&amp;HF$2&amp;""&amp;HH$3&amp;"DAYKWH.UNIT1@NET1",Overall!$A$19,Overall!$B$19,"1d","total","time-weighted",0,1,0,"")</f>
        <v>1842.7800832175128</v>
      </c>
      <c r="HI19" s="12">
        <f>_xll.PIAdvCalcDat("\\CEDPI\SEMPRA_MSR1:EDCINV"&amp;HF$2&amp;""&amp;HI$3&amp;"DAYKWH.UNIT1@NET1",Overall!$A$19,Overall!$B$19,"1d","total","time-weighted",0,1,0,"")</f>
        <v>1981.237590533804</v>
      </c>
      <c r="HJ19" s="1"/>
      <c r="HK19" s="10">
        <f>_xll.PIAdvCalcDat("\\CEDPI\SEMPRA_MSR1:EDCINV"&amp;HK$2&amp;""&amp;HK$3&amp;"DAYKWH.UNIT1@NET1",Overall!$A$19,Overall!$B$19,"1d","total","time-weighted",0,1,0,"")</f>
        <v>1949.9064784301825</v>
      </c>
      <c r="HL19" s="11">
        <f>_xll.PIAdvCalcDat("\\CEDPI\SEMPRA_MSR1:EDCINV"&amp;HK$2&amp;""&amp;HL$3&amp;"DAYKWH.UNIT1@NET1",Overall!$A$19,Overall!$B$19,"1d","total","time-weighted",0,1,0,"")</f>
        <v>1927.6897084713128</v>
      </c>
      <c r="HM19" s="11">
        <f>_xll.PIAdvCalcDat("\\CEDPI\SEMPRA_MSR1:EDCINV"&amp;HK$2&amp;""&amp;HM$3&amp;"DAYKWH.UNIT1@NET1",Overall!$A$19,Overall!$B$19,"1d","total","time-weighted",0,1,0,"")</f>
        <v>1870.169310246524</v>
      </c>
      <c r="HN19" s="12">
        <f>_xll.PIAdvCalcDat("\\CEDPI\SEMPRA_MSR1:EDCINV"&amp;HK$2&amp;""&amp;HN$3&amp;"DAYKWH.UNIT1@NET1",Overall!$A$19,Overall!$B$19,"1d","total","time-weighted",0,1,0,"")</f>
        <v>1647.8395782025889</v>
      </c>
      <c r="HO19" s="1"/>
      <c r="HP19" s="10">
        <f>_xll.PIAdvCalcDat("\\CEDPI\SEMPRA_MSR1:EDCINV"&amp;HP$2&amp;""&amp;HP$3&amp;"DAYKWH.UNIT1@NET1",Overall!$A$19,Overall!$B$19,"1d","total","time-weighted",0,1,0,"")</f>
        <v>1938.7310387334551</v>
      </c>
      <c r="HQ19" s="11">
        <f>_xll.PIAdvCalcDat("\\CEDPI\SEMPRA_MSR1:EDCINV"&amp;HP$2&amp;""&amp;HQ$3&amp;"DAYKWH.UNIT1@NET1",Overall!$A$19,Overall!$B$19,"1d","total","time-weighted",0,1,0,"")</f>
        <v>1914.4236885575326</v>
      </c>
      <c r="HR19" s="11">
        <f>_xll.PIAdvCalcDat("\\CEDPI\SEMPRA_MSR1:EDCINV"&amp;HP$2&amp;""&amp;HR$3&amp;"DAYKWH.UNIT1@NET1",Overall!$A$19,Overall!$B$19,"1d","total","time-weighted",0,1,0,"")</f>
        <v>1895.5637585724626</v>
      </c>
      <c r="HS19" s="12">
        <f>_xll.PIAdvCalcDat("\\CEDPI\SEMPRA_MSR1:EDCINV"&amp;HP$2&amp;""&amp;HS$3&amp;"DAYKWH.UNIT1@NET1",Overall!$A$19,Overall!$B$19,"1d","total","time-weighted",0,1,0,"")</f>
        <v>1980.0937393810507</v>
      </c>
      <c r="HT19" s="1"/>
      <c r="HU19" s="10">
        <f>_xll.PIAdvCalcDat("\\CEDPI\SEMPRA_MSR1:EDCINV"&amp;HU$2&amp;""&amp;HU$3&amp;"DAYKWH.UNIT1@NET1",Overall!$A$19,Overall!$B$19,"1d","total","time-weighted",0,1,0,"")</f>
        <v>1969.2900610374145</v>
      </c>
      <c r="HV19" s="11">
        <f>_xll.PIAdvCalcDat("\\CEDPI\SEMPRA_MSR1:EDCINV"&amp;HU$2&amp;""&amp;HV$3&amp;"DAYKWH.UNIT1@NET1",Overall!$A$19,Overall!$B$19,"1d","total","time-weighted",0,1,0,"")</f>
        <v>1865.7688519873577</v>
      </c>
      <c r="HW19" s="11">
        <f>_xll.PIAdvCalcDat("\\CEDPI\SEMPRA_MSR1:EDCINV"&amp;HU$2&amp;""&amp;HW$3&amp;"DAYKWH.UNIT1@NET1",Overall!$A$19,Overall!$B$19,"1d","total","time-weighted",0,1,0,"")</f>
        <v>1701.7941845116829</v>
      </c>
      <c r="HX19" s="12">
        <f>_xll.PIAdvCalcDat("\\CEDPI\SEMPRA_MSR1:EDCINV"&amp;HU$2&amp;""&amp;HX$3&amp;"DAYKWH.UNIT1@NET1",Overall!$A$19,Overall!$B$19,"1d","total","time-weighted",0,1,0,"")</f>
        <v>1691.3048350004492</v>
      </c>
      <c r="HY19" s="1"/>
      <c r="HZ19" s="10">
        <f>_xll.PIAdvCalcDat("\\CEDPI\SEMPRA_MSR1:EDCINV"&amp;HZ$2&amp;""&amp;HZ$3&amp;"DAYKWH.UNIT1@NET1",Overall!$A$19,Overall!$B$19,"1d","total","time-weighted",0,1,0,"")</f>
        <v>1950.5544547045038</v>
      </c>
      <c r="IA19" s="11">
        <f>_xll.PIAdvCalcDat("\\CEDPI\SEMPRA_MSR1:EDCINV"&amp;HZ$2&amp;""&amp;IA$3&amp;"DAYKWH.UNIT1@NET1",Overall!$A$19,Overall!$B$19,"1d","total","time-weighted",0,1,0,"")</f>
        <v>1896.4374455455895</v>
      </c>
      <c r="IB19" s="11">
        <f>_xll.PIAdvCalcDat("\\CEDPI\SEMPRA_MSR1:EDCINV"&amp;HZ$2&amp;""&amp;IB$3&amp;"DAYKWH.UNIT1@NET1",Overall!$A$19,Overall!$B$19,"1d","total","time-weighted",0,1,0,"")</f>
        <v>1892.8263700840801</v>
      </c>
      <c r="IC19" s="12">
        <f>_xll.PIAdvCalcDat("\\CEDPI\SEMPRA_MSR1:EDCINV"&amp;HZ$2&amp;""&amp;IC$3&amp;"DAYKWH.UNIT1@NET1",Overall!$A$19,Overall!$B$19,"1d","total","time-weighted",0,1,0,"")</f>
        <v>1971.2765983668091</v>
      </c>
      <c r="ID19" s="1"/>
      <c r="IE19" s="10">
        <f>_xll.PIAdvCalcDat("\\CEDPI\SEMPRA_MSR1:EDCINV"&amp;IE$2&amp;""&amp;IE$3&amp;"DAYKWH.UNIT1@NET1",Overall!$A$19,Overall!$B$19,"1d","total","time-weighted",0,1,0,"")</f>
        <v>1949.7060761772168</v>
      </c>
      <c r="IF19" s="11">
        <f>_xll.PIAdvCalcDat("\\CEDPI\SEMPRA_MSR1:EDCINV"&amp;IE$2&amp;""&amp;IF$3&amp;"DAYKWH.UNIT1@NET1",Overall!$A$19,Overall!$B$19,"1d","total","time-weighted",0,1,0,"")</f>
        <v>1940.3752213272239</v>
      </c>
      <c r="IG19" s="11">
        <f>_xll.PIAdvCalcDat("\\CEDPI\SEMPRA_MSR1:EDCINV"&amp;IE$2&amp;""&amp;IG$3&amp;"DAYKWH.UNIT1@NET1",Overall!$A$19,Overall!$B$19,"1d","total","time-weighted",0,1,0,"")</f>
        <v>1743.7233278634976</v>
      </c>
      <c r="IH19" s="12">
        <f>_xll.PIAdvCalcDat("\\CEDPI\SEMPRA_MSR1:EDCINV"&amp;IE$2&amp;""&amp;IH$3&amp;"DAYKWH.UNIT1@NET1",Overall!$A$19,Overall!$B$19,"1d","total","time-weighted",0,1,0,"")</f>
        <v>1652.1770770660494</v>
      </c>
      <c r="II19" s="1"/>
      <c r="IJ19" s="10">
        <f>_xll.PIAdvCalcDat("\\CEDPI\SEMPRA_MSR1:EDCINV"&amp;IJ$2&amp;""&amp;IJ$3&amp;"DAYKWH.UNIT1@NET1",Overall!$A$19,Overall!$B$19,"1d","total","time-weighted",0,1,0,"")</f>
        <v>1977.6359131497084</v>
      </c>
      <c r="IK19" s="11">
        <f>_xll.PIAdvCalcDat("\\CEDPI\SEMPRA_MSR1:EDCINV"&amp;IJ$2&amp;""&amp;IK$3&amp;"DAYKWH.UNIT1@NET1",Overall!$A$19,Overall!$B$19,"1d","total","time-weighted",0,1,0,"")</f>
        <v>1845.5215662638557</v>
      </c>
      <c r="IL19" s="11">
        <f>_xll.PIAdvCalcDat("\\CEDPI\SEMPRA_MSR1:EDCINV"&amp;IJ$2&amp;""&amp;IL$3&amp;"DAYKWH.UNIT1@NET1",Overall!$A$19,Overall!$B$19,"1d","total","time-weighted",0,1,0,"")</f>
        <v>1894.8289210059818</v>
      </c>
      <c r="IM19" s="12">
        <f>_xll.PIAdvCalcDat("\\CEDPI\SEMPRA_MSR1:EDCINV"&amp;IJ$2&amp;""&amp;IM$3&amp;"DAYKWH.UNIT1@NET1",Overall!$A$19,Overall!$B$19,"1d","total","time-weighted",0,1,0,"")</f>
        <v>1980.7805261304215</v>
      </c>
      <c r="IN19" s="1"/>
      <c r="IO19" s="10">
        <f>_xll.PIAdvCalcDat("\\CEDPI\SEMPRA_MSR1:EDCINV"&amp;IO$2&amp;""&amp;IO$3&amp;"DAYKWH.UNIT1@NET1",Overall!$A$19,Overall!$B$19,"1d","total","time-weighted",0,1,0,"")</f>
        <v>1911.2069570875017</v>
      </c>
      <c r="IP19" s="11">
        <f>_xll.PIAdvCalcDat("\\CEDPI\SEMPRA_MSR1:EDCINV"&amp;IO$2&amp;""&amp;IP$3&amp;"DAYKWH.UNIT1@NET1",Overall!$A$19,Overall!$B$19,"1d","total","time-weighted",0,1,0,"")</f>
        <v>1894.0055398294044</v>
      </c>
      <c r="IQ19" s="11">
        <f>_xll.PIAdvCalcDat("\\CEDPI\SEMPRA_MSR1:EDCINV"&amp;IO$2&amp;""&amp;IQ$3&amp;"DAYKWH.UNIT1@NET1",Overall!$A$19,Overall!$B$19,"1d","total","time-weighted",0,1,0,"")</f>
        <v>1818.7150328454816</v>
      </c>
      <c r="IR19" s="12">
        <f>_xll.PIAdvCalcDat("\\CEDPI\SEMPRA_MSR1:EDCINV"&amp;IO$2&amp;""&amp;IR$3&amp;"DAYKWH.UNIT1@NET1",Overall!$A$19,Overall!$B$19,"1d","total","time-weighted",0,1,0,"")</f>
        <v>1725.1473711873405</v>
      </c>
      <c r="IS19" s="1"/>
      <c r="IT19" s="10">
        <f>_xll.PIAdvCalcDat("\\CEDPI\SEMPRA_MSR1:EDCINV"&amp;IT$2&amp;""&amp;IT$3&amp;"DAYKWH.UNIT1@NET1",Overall!$A$19,Overall!$B$19,"1d","total","time-weighted",0,1,0,"")</f>
        <v>2006.1300075095451</v>
      </c>
      <c r="IU19" s="11">
        <f>_xll.PIAdvCalcDat("\\CEDPI\SEMPRA_MSR1:EDCINV"&amp;IT$2&amp;""&amp;IU$3&amp;"DAYKWH.UNIT1@NET1",Overall!$A$19,Overall!$B$19,"1d","total","time-weighted",0,1,0,"")</f>
        <v>1954.5234308146323</v>
      </c>
      <c r="IV19" s="11">
        <f>_xll.PIAdvCalcDat("\\CEDPI\SEMPRA_MSR1:EDCINV"&amp;IT$2&amp;""&amp;IV$3&amp;"DAYKWH.UNIT1@NET1",Overall!$A$19,Overall!$B$19,"1d","total","time-weighted",0,1,0,"")</f>
        <v>1948.1362304820841</v>
      </c>
      <c r="IW19" s="12">
        <f>_xll.PIAdvCalcDat("\\CEDPI\SEMPRA_MSR1:EDCINV"&amp;IT$2&amp;""&amp;IW$3&amp;"DAYKWH.UNIT1@NET1",Overall!$A$19,Overall!$B$19,"1d","total","time-weighted",0,1,0,"")</f>
        <v>1899.2784555130538</v>
      </c>
      <c r="IX19" s="1"/>
      <c r="IY19" s="10">
        <f>_xll.PIAdvCalcDat("\\CEDPI\SEMPRA_MSR1:EDCINV"&amp;IY$2&amp;""&amp;IY$3&amp;"DAYKWH.UNIT1@NET1",Overall!$A$19,Overall!$B$19,"1d","total","time-weighted",0,1,0,"")</f>
        <v>1923.7156456653802</v>
      </c>
      <c r="IZ19" s="11">
        <f>_xll.PIAdvCalcDat("\\CEDPI\SEMPRA_MSR1:EDCINV"&amp;IY$2&amp;""&amp;IZ$3&amp;"DAYKWH.UNIT1@NET1",Overall!$A$19,Overall!$B$19,"1d","total","time-weighted",0,1,0,"")</f>
        <v>1895.9723296459372</v>
      </c>
      <c r="JA19" s="11">
        <f>_xll.PIAdvCalcDat("\\CEDPI\SEMPRA_MSR1:EDCINV"&amp;IY$2&amp;""&amp;JA$3&amp;"DAYKWH.UNIT1@NET1",Overall!$A$19,Overall!$B$19,"1d","total","time-weighted",0,1,0,"")</f>
        <v>1894.2504937605263</v>
      </c>
      <c r="JB19" s="12">
        <f>_xll.PIAdvCalcDat("\\CEDPI\SEMPRA_MSR1:EDCINV"&amp;IY$2&amp;""&amp;JB$3&amp;"DAYKWH.UNIT1@NET1",Overall!$A$19,Overall!$B$19,"1d","total","time-weighted",0,1,0,"")</f>
        <v>1646.3244371769795</v>
      </c>
      <c r="JC19" s="1"/>
      <c r="JD19" s="10">
        <f>_xll.PIAdvCalcDat("\\CEDPI\SEMPRA_MSR1:EDCINV"&amp;JD$2&amp;""&amp;JD$3&amp;"DAYKWH.UNIT1@NET1",Overall!$A$19,Overall!$B$19,"1d","total","time-weighted",0,1,0,"")</f>
        <v>1922.5241431315367</v>
      </c>
      <c r="JE19" s="11">
        <f>_xll.PIAdvCalcDat("\\CEDPI\SEMPRA_MSR1:EDCINV"&amp;JD$2&amp;""&amp;JE$3&amp;"DAYKWH.UNIT1@NET1",Overall!$A$19,Overall!$B$19,"1d","total","time-weighted",0,1,0,"")</f>
        <v>1883.9520113410038</v>
      </c>
      <c r="JF19" s="11">
        <f>_xll.PIAdvCalcDat("\\CEDPI\SEMPRA_MSR1:EDCINV"&amp;JD$2&amp;""&amp;JF$3&amp;"DAYKWH.UNIT1@NET1",Overall!$A$19,Overall!$B$19,"1d","total","time-weighted",0,1,0,"")</f>
        <v>1818.0608977915192</v>
      </c>
      <c r="JG19" s="12">
        <f>_xll.PIAdvCalcDat("\\CEDPI\SEMPRA_MSR1:EDCINV"&amp;JD$2&amp;""&amp;JG$3&amp;"DAYKWH.UNIT1@NET1",Overall!$A$19,Overall!$B$19,"1d","total","time-weighted",0,1,0,"")</f>
        <v>1907.0021298270169</v>
      </c>
      <c r="JH19" s="1"/>
      <c r="JI19" s="10">
        <f>_xll.PIAdvCalcDat("\\CEDPI\SEMPRA_MSR1:EDCINV"&amp;JI$2&amp;""&amp;JI$3&amp;"DAYKWH.UNIT1@NET1",Overall!$A$19,Overall!$B$19,"1d","total","time-weighted",0,1,0,"")</f>
        <v>1887.6803808268526</v>
      </c>
      <c r="JJ19" s="11">
        <f>_xll.PIAdvCalcDat("\\CEDPI\SEMPRA_MSR1:EDCINV"&amp;JI$2&amp;""&amp;JJ$3&amp;"DAYKWH.UNIT1@NET1",Overall!$A$19,Overall!$B$19,"1d","total","time-weighted",0,1,0,"")</f>
        <v>1876.1918628819935</v>
      </c>
      <c r="JK19" s="11">
        <f>_xll.PIAdvCalcDat("\\CEDPI\SEMPRA_MSR1:EDCINV"&amp;JI$2&amp;""&amp;JK$3&amp;"DAYKWH.UNIT1@NET1",Overall!$A$19,Overall!$B$19,"1d","total","time-weighted",0,1,0,"")</f>
        <v>1684.043623661267</v>
      </c>
      <c r="JL19" s="12">
        <f>_xll.PIAdvCalcDat("\\CEDPI\SEMPRA_MSR1:EDCINV"&amp;JI$2&amp;""&amp;JL$3&amp;"DAYKWH.UNIT1@NET1",Overall!$A$19,Overall!$B$19,"1d","total","time-weighted",0,1,0,"")</f>
        <v>1683.2540663171812</v>
      </c>
      <c r="JM19" s="1"/>
      <c r="JN19" s="10">
        <f>_xll.PIAdvCalcDat("\\CEDPI\SEMPRA_MSR1:EDCINV"&amp;JN$2&amp;""&amp;JN$3&amp;"DAYKWH.UNIT1@NET1",Overall!$A$19,Overall!$B$19,"1d","total","time-weighted",0,1,0,"")</f>
        <v>2001.5757117823773</v>
      </c>
      <c r="JO19" s="11">
        <f>_xll.PIAdvCalcDat("\\CEDPI\SEMPRA_MSR1:EDCINV"&amp;JN$2&amp;""&amp;JO$3&amp;"DAYKWH.UNIT1@NET1",Overall!$A$19,Overall!$B$19,"1d","total","time-weighted",0,1,0,"")</f>
        <v>1855.5351791822318</v>
      </c>
      <c r="JP19" s="11">
        <f>_xll.PIAdvCalcDat("\\CEDPI\SEMPRA_MSR1:EDCINV"&amp;JN$2&amp;""&amp;JP$3&amp;"DAYKWH.UNIT1@NET1",Overall!$A$19,Overall!$B$19,"1d","total","time-weighted",0,1,0,"")</f>
        <v>1974.489316622349</v>
      </c>
      <c r="JQ19" s="12">
        <f>_xll.PIAdvCalcDat("\\CEDPI\SEMPRA_MSR1:EDCINV"&amp;JN$2&amp;""&amp;JQ$3&amp;"DAYKWH.UNIT1@NET1",Overall!$A$19,Overall!$B$19,"1d","total","time-weighted",0,1,0,"")</f>
        <v>1936.3980089746628</v>
      </c>
      <c r="JR19" s="1"/>
      <c r="JS19" s="10">
        <f>_xll.PIAdvCalcDat("\\CEDPI\SEMPRA_MSR1:EDCINV"&amp;JS$2&amp;""&amp;JS$3&amp;"DAYKWH.UNIT1@NET1",Overall!$A$19,Overall!$B$19,"1d","total","time-weighted",0,1,0,"")</f>
        <v>1943.2863333102785</v>
      </c>
      <c r="JT19" s="11">
        <f>_xll.PIAdvCalcDat("\\CEDPI\SEMPRA_MSR1:EDCINV"&amp;JS$2&amp;""&amp;JT$3&amp;"DAYKWH.UNIT1@NET1",Overall!$A$19,Overall!$B$19,"1d","total","time-weighted",0,1,0,"")</f>
        <v>1896.9046412890459</v>
      </c>
      <c r="JU19" s="11">
        <f>_xll.PIAdvCalcDat("\\CEDPI\SEMPRA_MSR1:EDCINV"&amp;JS$2&amp;""&amp;JU$3&amp;"DAYKWH.UNIT1@NET1",Overall!$A$19,Overall!$B$19,"1d","total","time-weighted",0,1,0,"")</f>
        <v>1665.5674291284292</v>
      </c>
      <c r="JV19" s="12">
        <f>_xll.PIAdvCalcDat("\\CEDPI\SEMPRA_MSR1:EDCINV"&amp;JS$2&amp;""&amp;JV$3&amp;"DAYKWH.UNIT1@NET1",Overall!$A$19,Overall!$B$19,"1d","total","time-weighted",0,1,0,"")</f>
        <v>1633.9986651894387</v>
      </c>
      <c r="JW19" s="1"/>
      <c r="JX19" s="10">
        <f>_xll.PIAdvCalcDat("\\CEDPI\SEMPRA_MSR1:EDCINV"&amp;JX$2&amp;""&amp;JX$3&amp;"DAYKWH.UNIT1@NET1",Overall!$A$19,Overall!$B$19,"1d","total","time-weighted",0,1,0,"")</f>
        <v>1888.3821718363902</v>
      </c>
      <c r="JY19" s="11">
        <f>_xll.PIAdvCalcDat("\\CEDPI\SEMPRA_MSR1:EDCINV"&amp;JX$2&amp;""&amp;JY$3&amp;"DAYKWH.UNIT1@NET1",Overall!$A$19,Overall!$B$19,"1d","total","time-weighted",0,1,0,"")</f>
        <v>1880.6495839278293</v>
      </c>
      <c r="JZ19" s="11">
        <f>_xll.PIAdvCalcDat("\\CEDPI\SEMPRA_MSR1:EDCINV"&amp;JX$2&amp;""&amp;JZ$3&amp;"DAYKWH.UNIT1@NET1",Overall!$A$19,Overall!$B$19,"1d","total","time-weighted",0,1,0,"")</f>
        <v>1871.1089683822054</v>
      </c>
      <c r="KA19" s="12">
        <f>_xll.PIAdvCalcDat("\\CEDPI\SEMPRA_MSR1:EDCINV"&amp;JX$2&amp;""&amp;KA$3&amp;"DAYKWH.UNIT1@NET1",Overall!$A$19,Overall!$B$19,"1d","total","time-weighted",0,1,0,"")</f>
        <v>1931.7722634675292</v>
      </c>
      <c r="KB19" s="1"/>
      <c r="KC19" s="10">
        <f>_xll.PIAdvCalcDat("\\CEDPI\SEMPRA_MSR1:EDCINV"&amp;KC$2&amp;""&amp;KC$3&amp;"DAYKWH.UNIT1@NET1",Overall!$A$19,Overall!$B$19,"1d","total","time-weighted",0,1,0,"")</f>
        <v>1980.1497104199989</v>
      </c>
      <c r="KD19" s="11">
        <f>_xll.PIAdvCalcDat("\\CEDPI\SEMPRA_MSR1:EDCINV"&amp;KC$2&amp;""&amp;KD$3&amp;"DAYKWH.UNIT1@NET1",Overall!$A$19,Overall!$B$19,"1d","total","time-weighted",0,1,0,"")</f>
        <v>1880.2759191372286</v>
      </c>
      <c r="KE19" s="11">
        <f>_xll.PIAdvCalcDat("\\CEDPI\SEMPRA_MSR1:EDCINV"&amp;KC$2&amp;""&amp;KE$3&amp;"DAYKWH.UNIT1@NET1",Overall!$A$19,Overall!$B$19,"1d","total","time-weighted",0,1,0,"")</f>
        <v>1852.2026494686322</v>
      </c>
      <c r="KF19" s="12">
        <f>_xll.PIAdvCalcDat("\\CEDPI\SEMPRA_MSR1:EDCINV"&amp;KC$2&amp;""&amp;KF$3&amp;"DAYKWH.UNIT1@NET1",Overall!$A$19,Overall!$B$19,"1d","total","time-weighted",0,1,0,"")</f>
        <v>2584.4472070796223</v>
      </c>
      <c r="KG19" s="1"/>
      <c r="KH19" s="10">
        <f>_xll.PIAdvCalcDat("\\CEDPI\SEMPRA_MSR1:EDCINV"&amp;KH$2&amp;""&amp;KH$3&amp;"DAYKWH.UNIT1@NET1",Overall!$A$19,Overall!$B$19,"1d","total","time-weighted",0,1,0,"")</f>
        <v>2006.9313425582764</v>
      </c>
      <c r="KI19" s="11">
        <f>_xll.PIAdvCalcDat("\\CEDPI\SEMPRA_MSR1:EDCINV"&amp;KH$2&amp;""&amp;KI$3&amp;"DAYKWH.UNIT1@NET1",Overall!$A$19,Overall!$B$19,"1d","total","time-weighted",0,1,0,"")</f>
        <v>1828.0736684155754</v>
      </c>
      <c r="KJ19" s="11">
        <f>_xll.PIAdvCalcDat("\\CEDPI\SEMPRA_MSR1:EDCINV"&amp;KH$2&amp;""&amp;KJ$3&amp;"DAYKWH.UNIT1@NET1",Overall!$A$19,Overall!$B$19,"1d","total","time-weighted",0,1,0,"")</f>
        <v>1891.7476517816301</v>
      </c>
      <c r="KK19" s="12">
        <f>_xll.PIAdvCalcDat("\\CEDPI\SEMPRA_MSR1:EDCINV"&amp;KH$2&amp;""&amp;KK$3&amp;"DAYKWH.UNIT1@NET1",Overall!$A$19,Overall!$B$19,"1d","total","time-weighted",0,1,0,"")</f>
        <v>1953.2425150285296</v>
      </c>
      <c r="KL19" s="1"/>
      <c r="KM19" s="10">
        <f>_xll.PIAdvCalcDat("\\CEDPI\SEMPRA_MSR1:EDCINV"&amp;KM$2&amp;""&amp;KM$3&amp;"DAYKWH.UNIT1@NET1",Overall!$A$19,Overall!$B$19,"1d","total","time-weighted",0,1,0,"")</f>
        <v>1964.813402725986</v>
      </c>
      <c r="KN19" s="11">
        <f>_xll.PIAdvCalcDat("\\CEDPI\SEMPRA_MSR1:EDCINV"&amp;KM$2&amp;""&amp;KN$3&amp;"DAYKWH.UNIT1@NET1",Overall!$A$19,Overall!$B$19,"1d","total","time-weighted",0,1,0,"")</f>
        <v>1898.4014359659905</v>
      </c>
      <c r="KO19" s="11">
        <f>_xll.PIAdvCalcDat("\\CEDPI\SEMPRA_MSR1:EDCINV"&amp;KM$2&amp;""&amp;KO$3&amp;"DAYKWH.UNIT1@NET1",Overall!$A$19,Overall!$B$19,"1d","total","time-weighted",0,1,0,"")</f>
        <v>1884.0364631723223</v>
      </c>
      <c r="KP19" s="12">
        <f>_xll.PIAdvCalcDat("\\CEDPI\SEMPRA_MSR1:EDCINV"&amp;KM$2&amp;""&amp;KP$3&amp;"DAYKWH.UNIT1@NET1",Overall!$A$19,Overall!$B$19,"1d","total","time-weighted",0,1,0,"")</f>
        <v>1623.8450564637421</v>
      </c>
      <c r="KQ19" s="1"/>
      <c r="KR19" s="10">
        <f>_xll.PIAdvCalcDat("\\CEDPI\SEMPRA_MSR1:EDCINV"&amp;KR$2&amp;""&amp;KR$3&amp;"DAYKWH.UNIT1@NET1",Overall!$A$19,Overall!$B$19,"1d","total","time-weighted",0,1,0,"")</f>
        <v>1960.6909809886395</v>
      </c>
      <c r="KS19" s="11">
        <f>_xll.PIAdvCalcDat("\\CEDPI\SEMPRA_MSR1:EDCINV"&amp;KR$2&amp;""&amp;KS$3&amp;"DAYKWH.UNIT1@NET1",Overall!$A$19,Overall!$B$19,"1d","total","time-weighted",0,1,0,"")</f>
        <v>1860.6419530976791</v>
      </c>
      <c r="KT19" s="11">
        <f>_xll.PIAdvCalcDat("\\CEDPI\SEMPRA_MSR1:EDCINV"&amp;KR$2&amp;""&amp;KT$3&amp;"DAYKWH.UNIT1@NET1",Overall!$A$19,Overall!$B$19,"1d","total","time-weighted",0,1,0,"")</f>
        <v>1853.7263753379336</v>
      </c>
      <c r="KU19" s="12">
        <f>_xll.PIAdvCalcDat("\\CEDPI\SEMPRA_MSR1:EDCINV"&amp;KR$2&amp;""&amp;KU$3&amp;"DAYKWH.UNIT1@NET1",Overall!$A$19,Overall!$B$19,"1d","total","time-weighted",0,1,0,"")</f>
        <v>2058.8726230301227</v>
      </c>
      <c r="KV19" s="1"/>
      <c r="KW19" s="10">
        <f>_xll.PIAdvCalcDat("\\CEDPI\SEMPRA_MSR1:EDCINV"&amp;KW$2&amp;""&amp;KW$3&amp;"DAYKWH.UNIT1@NET1",Overall!$A$19,Overall!$B$19,"1d","total","time-weighted",0,1,0,"")</f>
        <v>1962.0680928478989</v>
      </c>
      <c r="KX19" s="11">
        <f>_xll.PIAdvCalcDat("\\CEDPI\SEMPRA_MSR1:EDCINV"&amp;KW$2&amp;""&amp;KX$3&amp;"DAYKWH.UNIT1@NET1",Overall!$A$19,Overall!$B$19,"1d","total","time-weighted",0,1,0,"")</f>
        <v>1926.1684642848934</v>
      </c>
      <c r="KY19" s="11">
        <f>_xll.PIAdvCalcDat("\\CEDPI\SEMPRA_MSR1:EDCINV"&amp;KW$2&amp;""&amp;KY$3&amp;"DAYKWH.UNIT1@NET1",Overall!$A$19,Overall!$B$19,"1d","total","time-weighted",0,1,0,"")</f>
        <v>1688.6568247124476</v>
      </c>
      <c r="KZ19" s="12">
        <f>_xll.PIAdvCalcDat("\\CEDPI\SEMPRA_MSR1:EDCINV"&amp;KW$2&amp;""&amp;KZ$3&amp;"DAYKWH.UNIT1@NET1",Overall!$A$19,Overall!$B$19,"1d","total","time-weighted",0,1,0,"")</f>
        <v>1623.9856104967837</v>
      </c>
      <c r="LA19" s="1"/>
      <c r="LB19" s="10">
        <f>_xll.PIAdvCalcDat("\\CEDPI\SEMPRA_MSR1:EDCINV"&amp;LB$2&amp;""&amp;LB$3&amp;"DAYKWH.UNIT1@NET1",Overall!$A$19,Overall!$B$19,"1d","total","time-weighted",0,1,0,"")</f>
        <v>1929.8228118543682</v>
      </c>
      <c r="LC19" s="11">
        <f>_xll.PIAdvCalcDat("\\CEDPI\SEMPRA_MSR1:EDCINV"&amp;LB$2&amp;""&amp;LC$3&amp;"DAYKWH.UNIT1@NET1",Overall!$A$19,Overall!$B$19,"1d","total","time-weighted",0,1,0,"")</f>
        <v>1904.2989461593686</v>
      </c>
      <c r="LD19" s="11">
        <f>_xll.PIAdvCalcDat("\\CEDPI\SEMPRA_MSR1:EDCINV"&amp;LB$2&amp;""&amp;LD$3&amp;"DAYKWH.UNIT1@NET1",Overall!$A$19,Overall!$B$19,"1d","total","time-weighted",0,1,0,"")</f>
        <v>1912.7968591467081</v>
      </c>
      <c r="LE19" s="12">
        <f>_xll.PIAdvCalcDat("\\CEDPI\SEMPRA_MSR1:EDCINV"&amp;LB$2&amp;""&amp;LE$3&amp;"DAYKWH.UNIT1@NET1",Overall!$A$19,Overall!$B$19,"1d","total","time-weighted",0,1,0,"")</f>
        <v>1949.1166496322166</v>
      </c>
      <c r="LF19" s="1"/>
      <c r="LG19" s="10">
        <f>_xll.PIAdvCalcDat("\\CEDPI\SEMPRA_MSR1:EDCINV"&amp;LG$2&amp;""&amp;LG$3&amp;"DAYKWH.UNIT1@NET1",Overall!$A$19,Overall!$B$19,"1d","total","time-weighted",0,1,0,"")</f>
        <v>1886.3983169843536</v>
      </c>
      <c r="LH19" s="11">
        <f>_xll.PIAdvCalcDat("\\CEDPI\SEMPRA_MSR1:EDCINV"&amp;LG$2&amp;""&amp;LH$3&amp;"DAYKWH.UNIT1@NET1",Overall!$A$19,Overall!$B$19,"1d","total","time-weighted",0,1,0,"")</f>
        <v>1876.3031558799375</v>
      </c>
      <c r="LI19" s="11">
        <f>_xll.PIAdvCalcDat("\\CEDPI\SEMPRA_MSR1:EDCINV"&amp;LG$2&amp;""&amp;LI$3&amp;"DAYKWH.UNIT1@NET1",Overall!$A$19,Overall!$B$19,"1d","total","time-weighted",0,1,0,"")</f>
        <v>1709.8238791659212</v>
      </c>
      <c r="LJ19" s="12">
        <f>_xll.PIAdvCalcDat("\\CEDPI\SEMPRA_MSR1:EDCINV"&amp;LG$2&amp;""&amp;LJ$3&amp;"DAYKWH.UNIT1@NET1",Overall!$A$19,Overall!$B$19,"1d","total","time-weighted",0,1,0,"")</f>
        <v>1631.1256396697468</v>
      </c>
      <c r="LK19" s="1"/>
      <c r="LL19" s="10">
        <f>_xll.PIAdvCalcDat("\\CEDPI\SEMPRA_MSR1:EDCINV"&amp;LL$2&amp;""&amp;LL$3&amp;"DAYKWH.UNIT1@NET1",Overall!$A$19,Overall!$B$19,"1d","total","time-weighted",0,1,0,"")</f>
        <v>1775.5310422072366</v>
      </c>
      <c r="LM19" s="11">
        <f>_xll.PIAdvCalcDat("\\CEDPI\SEMPRA_MSR1:EDCINV"&amp;LL$2&amp;""&amp;LM$3&amp;"DAYKWH.UNIT1@NET1",Overall!$A$19,Overall!$B$19,"1d","total","time-weighted",0,1,0,"")</f>
        <v>1652.0499717642822</v>
      </c>
      <c r="LN19" s="11">
        <f>_xll.PIAdvCalcDat("\\CEDPI\SEMPRA_MSR1:EDCINV"&amp;LL$2&amp;""&amp;LN$3&amp;"DAYKWH.UNIT1@NET1",Overall!$A$19,Overall!$B$19,"1d","total","time-weighted",0,1,0,"")</f>
        <v>1771.0610686832708</v>
      </c>
      <c r="LO19" s="12">
        <f>_xll.PIAdvCalcDat("\\CEDPI\SEMPRA_MSR1:EDCINV"&amp;LL$2&amp;""&amp;LO$3&amp;"DAYKWH.UNIT1@NET1",Overall!$A$19,Overall!$B$19,"1d","total","time-weighted",0,1,0,"")</f>
        <v>1667.2167118174218</v>
      </c>
      <c r="LP19" s="1"/>
      <c r="LQ19" s="10">
        <f>_xll.PIAdvCalcDat("\\CEDPI\SEMPRA_MSR1:EDCINV"&amp;LQ$2&amp;""&amp;LQ$3&amp;"DAYKWH.UNIT1@NET1",Overall!$A$19,Overall!$B$19,"1d","total","time-weighted",0,1,0,"")</f>
        <v>1734.2975467995643</v>
      </c>
      <c r="LR19" s="11">
        <f>_xll.PIAdvCalcDat("\\CEDPI\SEMPRA_MSR1:EDCINV"&amp;LQ$2&amp;""&amp;LR$3&amp;"DAYKWH.UNIT1@NET1",Overall!$A$19,Overall!$B$19,"1d","total","time-weighted",0,1,0,"")</f>
        <v>1778.5403490021001</v>
      </c>
      <c r="LS19" s="11">
        <f>_xll.PIAdvCalcDat("\\CEDPI\SEMPRA_MSR1:EDCINV"&amp;LQ$2&amp;""&amp;LS$3&amp;"DAYKWH.UNIT1@NET1",Overall!$A$19,Overall!$B$19,"1d","total","time-weighted",0,1,0,"")</f>
        <v>1553.8095074398243</v>
      </c>
      <c r="LT19" s="12">
        <f>_xll.PIAdvCalcDat("\\CEDPI\SEMPRA_MSR1:EDCINV"&amp;LQ$2&amp;""&amp;LT$3&amp;"DAYKWH.UNIT1@NET1",Overall!$A$19,Overall!$B$19,"1d","total","time-weighted",0,1,0,"")</f>
        <v>1799.7928706662728</v>
      </c>
      <c r="LU19" s="1"/>
      <c r="LV19" s="10">
        <f>_xll.PIAdvCalcDat("\\CEDPI\SEMPRA_MSR1:EDCINV"&amp;LV$2&amp;""&amp;LV$3&amp;"DAYKWH.UNIT1@NET1",Overall!$A$19,Overall!$B$19,"1d","total","time-weighted",0,1,0,"")</f>
        <v>1549.3236830267306</v>
      </c>
      <c r="LW19" s="11">
        <f>_xll.PIAdvCalcDat("\\CEDPI\SEMPRA_MSR1:EDCINV"&amp;LV$2&amp;""&amp;LW$3&amp;"DAYKWH.UNIT1@NET1",Overall!$A$19,Overall!$B$19,"1d","total","time-weighted",0,1,0,"")</f>
        <v>1831.3610533229416</v>
      </c>
      <c r="LX19" s="11">
        <f>_xll.PIAdvCalcDat("\\CEDPI\SEMPRA_MSR1:EDCINV"&amp;LV$2&amp;""&amp;LX$3&amp;"DAYKWH.UNIT1@NET1",Overall!$A$19,Overall!$B$19,"1d","total","time-weighted",0,1,0,"")</f>
        <v>1578.8062634054843</v>
      </c>
      <c r="LY19" s="12">
        <f>_xll.PIAdvCalcDat("\\CEDPI\SEMPRA_MSR1:EDCINV"&amp;LV$2&amp;""&amp;LY$3&amp;"DAYKWH.UNIT1@NET1",Overall!$A$19,Overall!$B$19,"1d","total","time-weighted",0,1,0,"")</f>
        <v>1818.0938813578555</v>
      </c>
      <c r="LZ19" s="1"/>
      <c r="MA19" s="10">
        <f>_xll.PIAdvCalcDat("\\CEDPI\SEMPRA_MSR1:EDCINV"&amp;MA$2&amp;""&amp;MA$3&amp;"DAYKWH.UNIT1@NET1",Overall!$A$19,Overall!$B$19,"1d","total","time-weighted",0,1,0,"")</f>
        <v>1776.7469157504104</v>
      </c>
      <c r="MB19" s="11" t="str">
        <f>_xll.PIAdvCalcDat("\\CEDPI\SEMPRA_MSR1:EDCINV"&amp;MA$2&amp;""&amp;MB$3&amp;"DAYKWH.UNIT1@NET1",Overall!$A$19,Overall!$B$19,"1d","total","time-weighted",0,1,0,"")</f>
        <v>[-11059] No Good Data For Calculation</v>
      </c>
      <c r="MC19" s="11">
        <f>_xll.PIAdvCalcDat("\\CEDPI\SEMPRA_MSR1:EDCINV"&amp;MA$2&amp;""&amp;MC$3&amp;"DAYKWH.UNIT1@NET1",Overall!$A$19,Overall!$B$19,"1d","total","time-weighted",0,1,0,"")</f>
        <v>1778.2775999778992</v>
      </c>
      <c r="MD19" s="12">
        <f>_xll.PIAdvCalcDat("\\CEDPI\SEMPRA_MSR1:EDCINV"&amp;MA$2&amp;""&amp;MD$3&amp;"DAYKWH.UNIT1@NET1",Overall!$A$19,Overall!$B$19,"1d","total","time-weighted",0,1,0,"")</f>
        <v>1821.2210158980913</v>
      </c>
      <c r="ME19" s="1"/>
      <c r="MF19" s="10">
        <f>_xll.PIAdvCalcDat("\\CEDPI\SEMPRA_MSR1:EDCINV"&amp;MF$2&amp;""&amp;MF$3&amp;"DAYKWH.UNIT1@NET1",Overall!$A$19,Overall!$B$19,"1d","total","time-weighted",0,1,0,"")</f>
        <v>1816.3662252941176</v>
      </c>
      <c r="MG19" s="11">
        <f>_xll.PIAdvCalcDat("\\CEDPI\SEMPRA_MSR1:EDCINV"&amp;MF$2&amp;""&amp;MG$3&amp;"DAYKWH.UNIT1@NET1",Overall!$A$19,Overall!$B$19,"1d","total","time-weighted",0,1,0,"")</f>
        <v>1788.8525695012152</v>
      </c>
      <c r="MH19" s="11">
        <f>_xll.PIAdvCalcDat("\\CEDPI\SEMPRA_MSR1:EDCINV"&amp;MF$2&amp;""&amp;MH$3&amp;"DAYKWH.UNIT1@NET1",Overall!$A$19,Overall!$B$19,"1d","total","time-weighted",0,1,0,"")</f>
        <v>1627.0030534777022</v>
      </c>
      <c r="MI19" s="12">
        <f>_xll.PIAdvCalcDat("\\CEDPI\SEMPRA_MSR1:EDCINV"&amp;MF$2&amp;""&amp;MI$3&amp;"DAYKWH.UNIT1@NET1",Overall!$A$19,Overall!$B$19,"1d","total","time-weighted",0,1,0,"")</f>
        <v>1805.1139778618963</v>
      </c>
      <c r="MJ19" s="1"/>
      <c r="MK19" s="10">
        <f>_xll.PIAdvCalcDat("\\CEDPI\SEMPRA_MSR1:EDCINV"&amp;MK$2&amp;""&amp;MK$3&amp;"DAYKWH.UNIT1@NET1",Overall!$A$19,Overall!$B$19,"1d","total","time-weighted",0,1,0,"")</f>
        <v>1576.0619179150124</v>
      </c>
      <c r="ML19" s="11">
        <f>_xll.PIAdvCalcDat("\\CEDPI\SEMPRA_MSR1:EDCINV"&amp;MK$2&amp;""&amp;ML$3&amp;"DAYKWH.UNIT1@NET1",Overall!$A$19,Overall!$B$19,"1d","total","time-weighted",0,1,0,"")</f>
        <v>1775.0091980782674</v>
      </c>
      <c r="MM19" s="11">
        <f>_xll.PIAdvCalcDat("\\CEDPI\SEMPRA_MSR1:EDCINV"&amp;MK$2&amp;""&amp;MM$3&amp;"DAYKWH.UNIT1@NET1",Overall!$A$19,Overall!$B$19,"1d","total","time-weighted",0,1,0,"")</f>
        <v>1538.954995294454</v>
      </c>
      <c r="MN19" s="12">
        <f>_xll.PIAdvCalcDat("\\CEDPI\SEMPRA_MSR1:EDCINV"&amp;MK$2&amp;""&amp;MN$3&amp;"DAYKWH.UNIT1@NET1",Overall!$A$19,Overall!$B$19,"1d","total","time-weighted",0,1,0,"")</f>
        <v>1785.1092873477128</v>
      </c>
      <c r="MO19" s="1"/>
      <c r="MP19" s="10">
        <f>_xll.PIAdvCalcDat("\\CEDPI\SEMPRA_MSR1:EDCINV"&amp;MP$2&amp;""&amp;MP$3&amp;"DAYKWH.UNIT1@NET1",Overall!$A$19,Overall!$B$19,"1d","total","time-weighted",0,1,0,"")</f>
        <v>1953.0546700475666</v>
      </c>
      <c r="MQ19" s="11">
        <f>_xll.PIAdvCalcDat("\\CEDPI\SEMPRA_MSR1:EDCINV"&amp;MP$2&amp;""&amp;MQ$3&amp;"DAYKWH.UNIT1@NET1",Overall!$A$19,Overall!$B$19,"1d","total","time-weighted",0,1,0,"")</f>
        <v>1953.1772921950794</v>
      </c>
      <c r="MR19" s="11">
        <f>_xll.PIAdvCalcDat("\\CEDPI\SEMPRA_MSR1:EDCINV"&amp;MP$2&amp;""&amp;MR$3&amp;"DAYKWH.UNIT1@NET1",Overall!$A$19,Overall!$B$19,"1d","total","time-weighted",0,1,0,"")</f>
        <v>1944.6883649778083</v>
      </c>
      <c r="MS19" s="12">
        <f>_xll.PIAdvCalcDat("\\CEDPI\SEMPRA_MSR1:EDCINV"&amp;MP$2&amp;""&amp;MS$3&amp;"DAYKWH.UNIT1@NET1",Overall!$A$19,Overall!$B$19,"1d","total","time-weighted",0,1,0,"")</f>
        <v>1968.3761556826773</v>
      </c>
      <c r="MT19" s="1"/>
      <c r="MU19" s="10">
        <f>_xll.PIAdvCalcDat("\\CEDPI\SEMPRA_MSR1:EDCINV"&amp;MU$2&amp;""&amp;MU$3&amp;"DAYKWH.UNIT1@NET1",Overall!$A$19,Overall!$B$19,"1d","total","time-weighted",0,1,0,"")</f>
        <v>1642.1824021460982</v>
      </c>
      <c r="MV19" s="11">
        <f>_xll.PIAdvCalcDat("\\CEDPI\SEMPRA_MSR1:EDCINV"&amp;MU$2&amp;""&amp;MV$3&amp;"DAYKWH.UNIT1@NET1",Overall!$A$19,Overall!$B$19,"1d","total","time-weighted",0,1,0,"")</f>
        <v>1813.6621134789839</v>
      </c>
      <c r="MW19" s="11">
        <f>_xll.PIAdvCalcDat("\\CEDPI\SEMPRA_MSR1:EDCINV"&amp;MU$2&amp;""&amp;MW$3&amp;"DAYKWH.UNIT1@NET1",Overall!$A$19,Overall!$B$19,"1d","total","time-weighted",0,1,0,"")</f>
        <v>1622.2819069580328</v>
      </c>
      <c r="MX19" s="12">
        <f>_xll.PIAdvCalcDat("\\CEDPI\SEMPRA_MSR1:EDCINV"&amp;MU$2&amp;""&amp;MX$3&amp;"DAYKWH.UNIT1@NET1",Overall!$A$19,Overall!$B$19,"1d","total","time-weighted",0,1,0,"")</f>
        <v>1758.3355448872771</v>
      </c>
      <c r="MY19" s="1"/>
      <c r="MZ19" s="10">
        <f>_xll.PIAdvCalcDat("\\CEDPI\SEMPRA_MSR1:EDCINV"&amp;MZ$2&amp;""&amp;MZ$3&amp;"DAYKWH.UNIT1@NET1",Overall!$A$19,Overall!$B$19,"1d","total","time-weighted",0,1,0,"")</f>
        <v>1543.2162046890746</v>
      </c>
      <c r="NA19" s="11">
        <f>_xll.PIAdvCalcDat("\\CEDPI\SEMPRA_MSR1:EDCINV"&amp;MZ$2&amp;""&amp;NA$3&amp;"DAYKWH.UNIT1@NET1",Overall!$A$19,Overall!$B$19,"1d","total","time-weighted",0,1,0,"")</f>
        <v>1837.0015853025971</v>
      </c>
      <c r="NB19" s="11">
        <f>_xll.PIAdvCalcDat("\\CEDPI\SEMPRA_MSR1:EDCINV"&amp;MZ$2&amp;""&amp;NB$3&amp;"DAYKWH.UNIT1@NET1",Overall!$A$19,Overall!$B$19,"1d","total","time-weighted",0,1,0,"")</f>
        <v>1620.3512673210953</v>
      </c>
      <c r="NC19" s="12">
        <f>_xll.PIAdvCalcDat("\\CEDPI\SEMPRA_MSR1:EDCINV"&amp;MZ$2&amp;""&amp;NC$3&amp;"DAYKWH.UNIT1@NET1",Overall!$A$19,Overall!$B$19,"1d","total","time-weighted",0,1,0,"")</f>
        <v>1845.2427559955729</v>
      </c>
      <c r="ND19" s="1"/>
      <c r="NE19" s="10">
        <f>_xll.PIAdvCalcDat("\\CEDPI\SEMPRA_MSR1:EDCINV"&amp;NE$2&amp;""&amp;NE$3&amp;"DAYKWH.UNIT1@NET1",Overall!$A$19,Overall!$B$19,"1d","total","time-weighted",0,1,0,"")</f>
        <v>1975.7733502636804</v>
      </c>
      <c r="NF19" s="11">
        <f>_xll.PIAdvCalcDat("\\CEDPI\SEMPRA_MSR1:EDCINV"&amp;NE$2&amp;""&amp;NF$3&amp;"DAYKWH.UNIT1@NET1",Overall!$A$19,Overall!$B$19,"1d","total","time-weighted",0,1,0,"")</f>
        <v>1932.1355270807901</v>
      </c>
      <c r="NG19" s="11">
        <f>_xll.PIAdvCalcDat("\\CEDPI\SEMPRA_MSR1:EDCINV"&amp;NE$2&amp;""&amp;NG$3&amp;"DAYKWH.UNIT1@NET1",Overall!$A$19,Overall!$B$19,"1d","total","time-weighted",0,1,0,"")</f>
        <v>1934.1316430228949</v>
      </c>
      <c r="NH19" s="12">
        <f>_xll.PIAdvCalcDat("\\CEDPI\SEMPRA_MSR1:EDCINV"&amp;NE$2&amp;""&amp;NH$3&amp;"DAYKWH.UNIT1@NET1",Overall!$A$19,Overall!$B$19,"1d","total","time-weighted",0,1,0,"")</f>
        <v>1941.4456414320782</v>
      </c>
      <c r="NI19" s="1"/>
      <c r="NJ19" s="10">
        <f>_xll.PIAdvCalcDat("\\CEDPI\SEMPRA_MSR1:EDCINV"&amp;NJ$2&amp;""&amp;NJ$3&amp;"DAYKWH.UNIT1@NET1",Overall!$A$19,Overall!$B$19,"1d","total","time-weighted",0,1,0,"")</f>
        <v>1572.1131696521982</v>
      </c>
      <c r="NK19" s="11">
        <f>_xll.PIAdvCalcDat("\\CEDPI\SEMPRA_MSR1:EDCINV"&amp;NJ$2&amp;""&amp;NK$3&amp;"DAYKWH.UNIT1@NET1",Overall!$A$19,Overall!$B$19,"1d","total","time-weighted",0,1,0,"")</f>
        <v>1775.5839200411988</v>
      </c>
      <c r="NL19" s="11">
        <f>_xll.PIAdvCalcDat("\\CEDPI\SEMPRA_MSR1:EDCINV"&amp;NJ$2&amp;""&amp;NL$3&amp;"DAYKWH.UNIT1@NET1",Overall!$A$19,Overall!$B$19,"1d","total","time-weighted",0,1,0,"")</f>
        <v>1556.0991996556006</v>
      </c>
      <c r="NM19" s="12">
        <f>_xll.PIAdvCalcDat("\\CEDPI\SEMPRA_MSR1:EDCINV"&amp;NJ$2&amp;""&amp;NM$3&amp;"DAYKWH.UNIT1@NET1",Overall!$A$19,Overall!$B$19,"1d","total","time-weighted",0,1,0,"")</f>
        <v>1773.6936046647943</v>
      </c>
      <c r="NN19" s="1"/>
      <c r="NO19" s="10">
        <f>_xll.PIAdvCalcDat("\\CEDPI\SEMPRA_MSR1:EDCINV"&amp;NO$2&amp;""&amp;NO$3&amp;"DAYKWH.UNIT1@NET1",Overall!$A$19,Overall!$B$19,"1d","total","time-weighted",0,1,0,"")</f>
        <v>1637.4274066715943</v>
      </c>
      <c r="NP19" s="11">
        <f>_xll.PIAdvCalcDat("\\CEDPI\SEMPRA_MSR1:EDCINV"&amp;NO$2&amp;""&amp;NP$3&amp;"DAYKWH.UNIT1@NET1",Overall!$A$19,Overall!$B$19,"1d","total","time-weighted",0,1,0,"")</f>
        <v>1763.6390214206099</v>
      </c>
      <c r="NQ19" s="11">
        <f>_xll.PIAdvCalcDat("\\CEDPI\SEMPRA_MSR1:EDCINV"&amp;NO$2&amp;""&amp;NQ$3&amp;"DAYKWH.UNIT1@NET1",Overall!$A$19,Overall!$B$19,"1d","total","time-weighted",0,1,0,"")</f>
        <v>1600.3682580417906</v>
      </c>
      <c r="NR19" s="12">
        <f>_xll.PIAdvCalcDat("\\CEDPI\SEMPRA_MSR1:EDCINV"&amp;NO$2&amp;""&amp;NR$3&amp;"DAYKWH.UNIT1@NET1",Overall!$A$19,Overall!$B$19,"1d","total","time-weighted",0,1,0,"")</f>
        <v>1832.7176568783964</v>
      </c>
      <c r="NS19" s="1"/>
      <c r="NT19" s="10">
        <f>_xll.PIAdvCalcDat("\\CEDPI\SEMPRA_MSR1:EDCINV"&amp;NT$2&amp;""&amp;NT$3&amp;"DAYKWH.UNIT1@NET1",Overall!$A$19,Overall!$B$19,"1d","total","time-weighted",0,1,0,"")</f>
        <v>1858.0046961434541</v>
      </c>
      <c r="NU19" s="11">
        <f>_xll.PIAdvCalcDat("\\CEDPI\SEMPRA_MSR1:EDCINV"&amp;NT$2&amp;""&amp;NU$3&amp;"DAYKWH.UNIT1@NET1",Overall!$A$19,Overall!$B$19,"1d","total","time-weighted",0,1,0,"")</f>
        <v>1840.9801043767734</v>
      </c>
      <c r="NV19" s="11">
        <f>_xll.PIAdvCalcDat("\\CEDPI\SEMPRA_MSR1:EDCINV"&amp;NT$2&amp;""&amp;NV$3&amp;"DAYKWH.UNIT1@NET1",Overall!$A$19,Overall!$B$19,"1d","total","time-weighted",0,1,0,"")</f>
        <v>1845.0757420572832</v>
      </c>
      <c r="NW19" s="12">
        <f>_xll.PIAdvCalcDat("\\CEDPI\SEMPRA_MSR1:EDCINV"&amp;NT$2&amp;""&amp;NW$3&amp;"DAYKWH.UNIT1@NET1",Overall!$A$19,Overall!$B$19,"1d","total","time-weighted",0,1,0,"")</f>
        <v>1839.9757587086171</v>
      </c>
      <c r="NX19" s="1"/>
      <c r="NY19" s="10">
        <f>_xll.PIAdvCalcDat("\\CEDPI\SEMPRA_MSR1:EDCINV"&amp;NY$2&amp;""&amp;NY$3&amp;"DAYKWH.UNIT1@NET1",Overall!$A$19,Overall!$B$19,"1d","total","time-weighted",0,1,0,"")</f>
        <v>1835.109725534651</v>
      </c>
      <c r="NZ19" s="11">
        <f>_xll.PIAdvCalcDat("\\CEDPI\SEMPRA_MSR1:EDCINV"&amp;NY$2&amp;""&amp;NZ$3&amp;"DAYKWH.UNIT1@NET1",Overall!$A$19,Overall!$B$19,"1d","total","time-weighted",0,1,0,"")</f>
        <v>1856.7635026384248</v>
      </c>
      <c r="OA19" s="11">
        <f>_xll.PIAdvCalcDat("\\CEDPI\SEMPRA_MSR1:EDCINV"&amp;NY$2&amp;""&amp;OA$3&amp;"DAYKWH.UNIT1@NET1",Overall!$A$19,Overall!$B$19,"1d","total","time-weighted",0,1,0,"")</f>
        <v>1822.8920628274473</v>
      </c>
      <c r="OB19" s="12">
        <f>_xll.PIAdvCalcDat("\\CEDPI\SEMPRA_MSR1:EDCINV"&amp;NY$2&amp;""&amp;OB$3&amp;"DAYKWH.UNIT1@NET1",Overall!$A$19,Overall!$B$19,"1d","total","time-weighted",0,1,0,"")</f>
        <v>1816.4777804542216</v>
      </c>
      <c r="OC19" s="1"/>
      <c r="OD19" s="10">
        <f>_xll.PIAdvCalcDat("\\CEDPI\SEMPRA_MSR1:EDCINV"&amp;OD$2&amp;""&amp;OD$3&amp;"DAYKWH.UNIT1@NET1",Overall!$A$19,Overall!$B$19,"1d","total","time-weighted",0,1,0,"")</f>
        <v>1861.2634413749659</v>
      </c>
      <c r="OE19" s="11">
        <f>_xll.PIAdvCalcDat("\\CEDPI\SEMPRA_MSR1:EDCINV"&amp;OD$2&amp;""&amp;OE$3&amp;"DAYKWH.UNIT1@NET1",Overall!$A$19,Overall!$B$19,"1d","total","time-weighted",0,1,0,"")</f>
        <v>1862.4854876016866</v>
      </c>
      <c r="OF19" s="11">
        <f>_xll.PIAdvCalcDat("\\CEDPI\SEMPRA_MSR1:EDCINV"&amp;OD$2&amp;""&amp;OF$3&amp;"DAYKWH.UNIT1@NET1",Overall!$A$19,Overall!$B$19,"1d","total","time-weighted",0,1,0,"")</f>
        <v>1847.0390398464685</v>
      </c>
      <c r="OG19" s="12">
        <f>_xll.PIAdvCalcDat("\\CEDPI\SEMPRA_MSR1:EDCINV"&amp;OD$2&amp;""&amp;OG$3&amp;"DAYKWH.UNIT1@NET1",Overall!$A$19,Overall!$B$19,"1d","total","time-weighted",0,1,0,"")</f>
        <v>1848.24714172368</v>
      </c>
      <c r="OH19" s="1"/>
      <c r="OI19" s="10">
        <f>_xll.PIAdvCalcDat("\\CEDPI\SEMPRA_MSR1:EDCINV"&amp;OI$2&amp;""&amp;OI$3&amp;"DAYKWH.UNIT1@NET1",Overall!$A$19,Overall!$B$19,"1d","total","time-weighted",0,1,0,"")</f>
        <v>1272.4600664445347</v>
      </c>
      <c r="OJ19" s="11">
        <f>_xll.PIAdvCalcDat("\\CEDPI\SEMPRA_MSR1:EDCINV"&amp;OI$2&amp;""&amp;OJ$3&amp;"DAYKWH.UNIT1@NET1",Overall!$A$19,Overall!$B$19,"1d","total","time-weighted",0,1,0,"")</f>
        <v>1854.8818248021134</v>
      </c>
      <c r="OK19" s="11">
        <f>_xll.PIAdvCalcDat("\\CEDPI\SEMPRA_MSR1:EDCINV"&amp;OI$2&amp;""&amp;OK$3&amp;"DAYKWH.UNIT1@NET1",Overall!$A$19,Overall!$B$19,"1d","total","time-weighted",0,1,0,"")</f>
        <v>1826.0589683926396</v>
      </c>
      <c r="OL19" s="12">
        <f>_xll.PIAdvCalcDat("\\CEDPI\SEMPRA_MSR1:EDCINV"&amp;OI$2&amp;""&amp;OL$3&amp;"DAYKWH.UNIT1@NET1",Overall!$A$19,Overall!$B$19,"1d","total","time-weighted",0,1,0,"")</f>
        <v>1816.8148111470107</v>
      </c>
      <c r="OM19" s="1"/>
      <c r="ON19" s="10">
        <f>_xll.PIAdvCalcDat("\\CEDPI\SEMPRA_MSR1:EDCINV"&amp;ON$2&amp;""&amp;ON$3&amp;"DAYKWH.UNIT1@NET1",Overall!$A$19,Overall!$B$19,"1d","total","time-weighted",0,1,0,"")</f>
        <v>1848.9622642488291</v>
      </c>
      <c r="OO19" s="11">
        <f>_xll.PIAdvCalcDat("\\CEDPI\SEMPRA_MSR1:EDCINV"&amp;ON$2&amp;""&amp;OO$3&amp;"DAYKWH.UNIT1@NET1",Overall!$A$19,Overall!$B$19,"1d","total","time-weighted",0,1,0,"")</f>
        <v>1857.8419307894735</v>
      </c>
      <c r="OP19" s="11">
        <f>_xll.PIAdvCalcDat("\\CEDPI\SEMPRA_MSR1:EDCINV"&amp;ON$2&amp;""&amp;OP$3&amp;"DAYKWH.UNIT1@NET1",Overall!$A$19,Overall!$B$19,"1d","total","time-weighted",0,1,0,"")</f>
        <v>1859.3366887138495</v>
      </c>
      <c r="OQ19" s="12">
        <f>_xll.PIAdvCalcDat("\\CEDPI\SEMPRA_MSR1:EDCINV"&amp;ON$2&amp;""&amp;OQ$3&amp;"DAYKWH.UNIT1@NET1",Overall!$A$19,Overall!$B$19,"1d","total","time-weighted",0,1,0,"")</f>
        <v>1853.7179989151098</v>
      </c>
      <c r="OR19" s="1"/>
      <c r="OS19" s="10">
        <f>_xll.PIAdvCalcDat("\\CEDPI\SEMPRA_MSR1:EDCINV"&amp;OS$2&amp;""&amp;OS$3&amp;"DAYKWH.UNIT1@NET1",Overall!$A$19,Overall!$B$19,"1d","total","time-weighted",0,1,0,"")</f>
        <v>1901.9027751439558</v>
      </c>
      <c r="OT19" s="11">
        <f>_xll.PIAdvCalcDat("\\CEDPI\SEMPRA_MSR1:EDCINV"&amp;OS$2&amp;""&amp;OT$3&amp;"DAYKWH.UNIT1@NET1",Overall!$A$19,Overall!$B$19,"1d","total","time-weighted",0,1,0,"")</f>
        <v>1931.751508868359</v>
      </c>
      <c r="OU19" s="11">
        <f>_xll.PIAdvCalcDat("\\CEDPI\SEMPRA_MSR1:EDCINV"&amp;OS$2&amp;""&amp;OU$3&amp;"DAYKWH.UNIT1@NET1",Overall!$A$19,Overall!$B$19,"1d","total","time-weighted",0,1,0,"")</f>
        <v>1913.8448341427516</v>
      </c>
      <c r="OV19" s="12">
        <f>_xll.PIAdvCalcDat("\\CEDPI\SEMPRA_MSR1:EDCINV"&amp;OS$2&amp;""&amp;OV$3&amp;"DAYKWH.UNIT1@NET1",Overall!$A$19,Overall!$B$19,"1d","total","time-weighted",0,1,0,"")</f>
        <v>1927.9428349450795</v>
      </c>
      <c r="OW19" s="1"/>
      <c r="OX19" s="10">
        <f>_xll.PIAdvCalcDat("\\CEDPI\SEMPRA_MSR1:EDCINV"&amp;OX$2&amp;""&amp;OX$3&amp;"DAYKWH.UNIT1@NET1",Overall!$A$19,Overall!$B$19,"1d","total","time-weighted",0,1,0,"")</f>
        <v>1839.5358224809863</v>
      </c>
      <c r="OY19" s="11">
        <f>_xll.PIAdvCalcDat("\\CEDPI\SEMPRA_MSR1:EDCINV"&amp;OX$2&amp;""&amp;OY$3&amp;"DAYKWH.UNIT1@NET1",Overall!$A$19,Overall!$B$19,"1d","total","time-weighted",0,1,0,"")</f>
        <v>1937.4041766265245</v>
      </c>
      <c r="OZ19" s="11">
        <f>_xll.PIAdvCalcDat("\\CEDPI\SEMPRA_MSR1:EDCINV"&amp;OX$2&amp;""&amp;OZ$3&amp;"DAYKWH.UNIT1@NET1",Overall!$A$19,Overall!$B$19,"1d","total","time-weighted",0,1,0,"")</f>
        <v>1983.4104155013613</v>
      </c>
      <c r="PA19" s="12">
        <f>_xll.PIAdvCalcDat("\\CEDPI\SEMPRA_MSR1:EDCINV"&amp;OX$2&amp;""&amp;PA$3&amp;"DAYKWH.UNIT1@NET1",Overall!$A$19,Overall!$B$19,"1d","total","time-weighted",0,1,0,"")</f>
        <v>1978.9587722713466</v>
      </c>
      <c r="PB19" s="1"/>
      <c r="PC19" s="10">
        <f>_xll.PIAdvCalcDat("\\CEDPI\SEMPRA_MSR1:EDCINV"&amp;PC$2&amp;""&amp;PC$3&amp;"DAYKWH.UNIT1@NET1",Overall!$A$19,Overall!$B$19,"1d","total","time-weighted",0,1,0,"")</f>
        <v>1931.9875365495295</v>
      </c>
      <c r="PD19" s="11">
        <f>_xll.PIAdvCalcDat("\\CEDPI\SEMPRA_MSR1:EDCINV"&amp;PC$2&amp;""&amp;PD$3&amp;"DAYKWH.UNIT1@NET1",Overall!$A$19,Overall!$B$19,"1d","total","time-weighted",0,1,0,"")</f>
        <v>1920.8866325054421</v>
      </c>
      <c r="PE19" s="11">
        <f>_xll.PIAdvCalcDat("\\CEDPI\SEMPRA_MSR1:EDCINV"&amp;PC$2&amp;""&amp;PE$3&amp;"DAYKWH.UNIT1@NET1",Overall!$A$19,Overall!$B$19,"1d","total","time-weighted",0,1,0,"")</f>
        <v>1920.9805109758693</v>
      </c>
      <c r="PF19" s="12">
        <f>_xll.PIAdvCalcDat("\\CEDPI\SEMPRA_MSR1:EDCINV"&amp;PC$2&amp;""&amp;PF$3&amp;"DAYKWH.UNIT1@NET1",Overall!$A$19,Overall!$B$19,"1d","total","time-weighted",0,1,0,"")</f>
        <v>1882.1477574516766</v>
      </c>
      <c r="PG19" s="1"/>
      <c r="PH19" s="10">
        <f>_xll.PIAdvCalcDat("\\CEDPI\SEMPRA_MSR1:EDCINV"&amp;PH$2&amp;""&amp;PH$3&amp;"DAYKWH.UNIT1@NET1",Overall!$A$19,Overall!$B$19,"1d","total","time-weighted",0,1,0,"")</f>
        <v>1972.6291844995872</v>
      </c>
      <c r="PI19" s="11">
        <f>_xll.PIAdvCalcDat("\\CEDPI\SEMPRA_MSR1:EDCINV"&amp;PH$2&amp;""&amp;PI$3&amp;"DAYKWH.UNIT1@NET1",Overall!$A$19,Overall!$B$19,"1d","total","time-weighted",0,1,0,"")</f>
        <v>1866.6305626699293</v>
      </c>
      <c r="PJ19" s="11">
        <f>_xll.PIAdvCalcDat("\\CEDPI\SEMPRA_MSR1:EDCINV"&amp;PH$2&amp;""&amp;PJ$3&amp;"DAYKWH.UNIT1@NET1",Overall!$A$19,Overall!$B$19,"1d","total","time-weighted",0,1,0,"")</f>
        <v>1962.8268721015027</v>
      </c>
      <c r="PK19" s="12">
        <f>_xll.PIAdvCalcDat("\\CEDPI\SEMPRA_MSR1:EDCINV"&amp;PH$2&amp;""&amp;PK$3&amp;"DAYKWH.UNIT1@NET1",Overall!$A$19,Overall!$B$19,"1d","total","time-weighted",0,1,0,"")</f>
        <v>2050.4714182469247</v>
      </c>
    </row>
    <row r="20" spans="1:427" ht="36" customHeight="1" x14ac:dyDescent="0.25">
      <c r="A20" s="8">
        <v>42599</v>
      </c>
      <c r="B20" s="8">
        <v>42600</v>
      </c>
      <c r="C20" s="16">
        <v>7.5309015653133393</v>
      </c>
      <c r="D20" s="7">
        <f>_xll.PIAdvCalcDat("\\CEDPI\SEMPRA_MSR1:EDCINV"&amp;$D$2&amp;""&amp;D$3&amp;"DAYKWH.UNIT1@NET1",Overall!$A$20,Overall!$B$20,"1d","total","time-weighted",0,1,0,"")</f>
        <v>1861.4627001295912</v>
      </c>
      <c r="E20" s="9">
        <f>_xll.PIAdvCalcDat("\\CEDPI\SEMPRA_MSR1:EDCINV"&amp;$D$2&amp;""&amp;E$3&amp;"DAYKWH.UNIT1@NET1",Overall!$A$20,Overall!$B$20,"1d","total","time-weighted",0,1,0,"")</f>
        <v>1832.3039666903053</v>
      </c>
      <c r="F20" s="9">
        <f>_xll.PIAdvCalcDat("\\CEDPI\SEMPRA_MSR1:EDCINV"&amp;$D$2&amp;""&amp;F$3&amp;"DAYKWH.UNIT1@NET1",Overall!$A$20,Overall!$B$20,"1d","total","time-weighted",0,1,0,"")</f>
        <v>1798.936828371749</v>
      </c>
      <c r="G20" s="9">
        <f>_xll.PIAdvCalcDat("\\CEDPI\SEMPRA_MSR1:EDCINV"&amp;$D$2&amp;""&amp;G$3&amp;"DAYKWH.UNIT1@NET1",Overall!$A$20,Overall!$B$20,"1d","total","time-weighted",0,1,0,"")</f>
        <v>1910.7843789733843</v>
      </c>
      <c r="H20" s="7"/>
      <c r="I20" s="10">
        <f>_xll.PIAdvCalcDat("\\CEDPI\SEMPRA_MSR1:EDCINV"&amp;I$2&amp;""&amp;I$3&amp;"DAYKWH.UNIT1@NET1",Overall!$A$20,Overall!$B$20,"1d","total","time-weighted",0,1,0,"")</f>
        <v>1860.531968567263</v>
      </c>
      <c r="J20" s="11">
        <f>_xll.PIAdvCalcDat("\\CEDPI\SEMPRA_MSR1:EDCINV"&amp;I$2&amp;""&amp;J$3&amp;"DAYKWH.UNIT1@NET1",Overall!$A$20,Overall!$B$20,"1d","total","time-weighted",0,1,0,"")</f>
        <v>1794.9745709533754</v>
      </c>
      <c r="K20" s="11">
        <f>_xll.PIAdvCalcDat("\\CEDPI\SEMPRA_MSR1:EDCINV"&amp;I$2&amp;""&amp;K$3&amp;"DAYKWH.UNIT1@NET1",Overall!$A$20,Overall!$B$20,"1d","total","time-weighted",0,1,0,"")</f>
        <v>1796.8137606213224</v>
      </c>
      <c r="L20" s="12">
        <f>_xll.PIAdvCalcDat("\\CEDPI\SEMPRA_MSR1:EDCINV"&amp;I$2&amp;""&amp;L$3&amp;"DAYKWH.UNIT1@NET1",Overall!$A$20,Overall!$B$20,"1d","total","time-weighted",0,1,0,"")</f>
        <v>1853.8160710217296</v>
      </c>
      <c r="M20" s="1"/>
      <c r="N20" s="10">
        <f>_xll.PIAdvCalcDat("\\CEDPI\SEMPRA_MSR1:EDCINV"&amp;N$2&amp;""&amp;N$3&amp;"DAYKWH.UNIT1@NET1",Overall!$A$20,Overall!$B$20,"1d","total","time-weighted",0,1,0,"")</f>
        <v>1899.1873330852231</v>
      </c>
      <c r="O20" s="11">
        <f>_xll.PIAdvCalcDat("\\CEDPI\SEMPRA_MSR1:EDCINV"&amp;N$2&amp;""&amp;O$3&amp;"DAYKWH.UNIT1@NET1",Overall!$A$20,Overall!$B$20,"1d","total","time-weighted",0,1,0,"")</f>
        <v>1796.0135222817075</v>
      </c>
      <c r="P20" s="11">
        <f>_xll.PIAdvCalcDat("\\CEDPI\SEMPRA_MSR1:EDCINV"&amp;N$2&amp;""&amp;P$3&amp;"DAYKWH.UNIT1@NET1",Overall!$A$20,Overall!$B$20,"1d","total","time-weighted",0,1,0,"")</f>
        <v>1792.2037271972094</v>
      </c>
      <c r="Q20" s="12">
        <f>_xll.PIAdvCalcDat("\\CEDPI\SEMPRA_MSR1:EDCINV"&amp;N$2&amp;""&amp;Q$3&amp;"DAYKWH.UNIT1@NET1",Overall!$A$20,Overall!$B$20,"1d","total","time-weighted",0,1,0,"")</f>
        <v>1847.9335283311325</v>
      </c>
      <c r="R20" s="1"/>
      <c r="S20" s="10">
        <f>_xll.PIAdvCalcDat("\\CEDPI\SEMPRA_MSR1:EDCINV"&amp;S$2&amp;""&amp;S$3&amp;"DAYKWH.UNIT1@NET1",Overall!$A$20,Overall!$B$20,"1d","total","time-weighted",0,1,0,"")</f>
        <v>1851.7020720789324</v>
      </c>
      <c r="T20" s="11">
        <f>_xll.PIAdvCalcDat("\\CEDPI\SEMPRA_MSR1:EDCINV"&amp;S$2&amp;""&amp;T$3&amp;"DAYKWH.UNIT1@NET1",Overall!$A$20,Overall!$B$20,"1d","total","time-weighted",0,1,0,"")</f>
        <v>1788.0799381964532</v>
      </c>
      <c r="U20" s="11">
        <f>_xll.PIAdvCalcDat("\\CEDPI\SEMPRA_MSR1:EDCINV"&amp;S$2&amp;""&amp;U$3&amp;"DAYKWH.UNIT1@NET1",Overall!$A$20,Overall!$B$20,"1d","total","time-weighted",0,1,0,"")</f>
        <v>1781.0219402640605</v>
      </c>
      <c r="V20" s="12">
        <f>_xll.PIAdvCalcDat("\\CEDPI\SEMPRA_MSR1:EDCINV"&amp;S$2&amp;""&amp;V$3&amp;"DAYKWH.UNIT1@NET1",Overall!$A$20,Overall!$B$20,"1d","total","time-weighted",0,1,0,"")</f>
        <v>1705.8252462909509</v>
      </c>
      <c r="W20" s="1"/>
      <c r="X20" s="10">
        <f>_xll.PIAdvCalcDat("\\CEDPI\SEMPRA_MSR1:EDCINV"&amp;X$2&amp;""&amp;X$3&amp;"DAYKWH.UNIT1@NET1",Overall!$A$20,Overall!$B$20,"1d","total","time-weighted",0,1,0,"")</f>
        <v>1859.4340832308408</v>
      </c>
      <c r="Y20" s="11">
        <f>_xll.PIAdvCalcDat("\\CEDPI\SEMPRA_MSR1:EDCINV"&amp;X$2&amp;""&amp;Y$3&amp;"DAYKWH.UNIT1@NET1",Overall!$A$20,Overall!$B$20,"1d","total","time-weighted",0,1,0,"")</f>
        <v>1795.9705237856065</v>
      </c>
      <c r="Z20" s="11">
        <f>_xll.PIAdvCalcDat("\\CEDPI\SEMPRA_MSR1:EDCINV"&amp;X$2&amp;""&amp;Z$3&amp;"DAYKWH.UNIT1@NET1",Overall!$A$20,Overall!$B$20,"1d","total","time-weighted",0,1,0,"")</f>
        <v>1818.6025732328419</v>
      </c>
      <c r="AA20" s="12">
        <f>_xll.PIAdvCalcDat("\\CEDPI\SEMPRA_MSR1:EDCINV"&amp;X$2&amp;""&amp;AA$3&amp;"DAYKWH.UNIT1@NET1",Overall!$A$20,Overall!$B$20,"1d","total","time-weighted",0,1,0,"")</f>
        <v>1847.4536958949982</v>
      </c>
      <c r="AB20" s="1"/>
      <c r="AC20" s="10">
        <f>_xll.PIAdvCalcDat("\\CEDPI\SEMPRA_MSR1:EDCINV"&amp;AC$2&amp;""&amp;AC$3&amp;"DAYKWH.UNIT1@NET1",Overall!$A$20,Overall!$B$20,"1d","total","time-weighted",0,1,0,"")</f>
        <v>1861.5760855965134</v>
      </c>
      <c r="AD20" s="11">
        <f>_xll.PIAdvCalcDat("\\CEDPI\SEMPRA_MSR1:EDCINV"&amp;AC$2&amp;""&amp;AD$3&amp;"DAYKWH.UNIT1@NET1",Overall!$A$20,Overall!$B$20,"1d","total","time-weighted",0,1,0,"")</f>
        <v>1793.2037197276481</v>
      </c>
      <c r="AE20" s="11">
        <f>_xll.PIAdvCalcDat("\\CEDPI\SEMPRA_MSR1:EDCINV"&amp;AC$2&amp;""&amp;AE$3&amp;"DAYKWH.UNIT1@NET1",Overall!$A$20,Overall!$B$20,"1d","total","time-weighted",0,1,0,"")</f>
        <v>1786.7845935088312</v>
      </c>
      <c r="AF20" s="12">
        <f>_xll.PIAdvCalcDat("\\CEDPI\SEMPRA_MSR1:EDCINV"&amp;AC$2&amp;""&amp;AF$3&amp;"DAYKWH.UNIT1@NET1",Overall!$A$20,Overall!$B$20,"1d","total","time-weighted",0,1,0,"")</f>
        <v>1843.1986089155475</v>
      </c>
      <c r="AG20" s="1"/>
      <c r="AH20" s="10">
        <f>_xll.PIAdvCalcDat("\\CEDPI\SEMPRA_MSR1:EDCINV"&amp;AH$2&amp;""&amp;AH$3&amp;"DAYKWH.UNIT1@NET1",Overall!$A$20,Overall!$B$20,"1d","total","time-weighted",0,1,0,"")</f>
        <v>1857.2469005426638</v>
      </c>
      <c r="AI20" s="11">
        <f>_xll.PIAdvCalcDat("\\CEDPI\SEMPRA_MSR1:EDCINV"&amp;AH$2&amp;""&amp;AI$3&amp;"DAYKWH.UNIT1@NET1",Overall!$A$20,Overall!$B$20,"1d","total","time-weighted",0,1,0,"")</f>
        <v>1804.4790415815046</v>
      </c>
      <c r="AJ20" s="11">
        <f>_xll.PIAdvCalcDat("\\CEDPI\SEMPRA_MSR1:EDCINV"&amp;AH$2&amp;""&amp;AJ$3&amp;"DAYKWH.UNIT1@NET1",Overall!$A$20,Overall!$B$20,"1d","total","time-weighted",0,1,0,"")</f>
        <v>1801.2284545857003</v>
      </c>
      <c r="AK20" s="12">
        <f>_xll.PIAdvCalcDat("\\CEDPI\SEMPRA_MSR1:EDCINV"&amp;AH$2&amp;""&amp;AK$3&amp;"DAYKWH.UNIT1@NET1",Overall!$A$20,Overall!$B$20,"1d","total","time-weighted",0,1,0,"")</f>
        <v>1879.7702105937981</v>
      </c>
      <c r="AL20" s="1"/>
      <c r="AM20" s="10">
        <f>_xll.PIAdvCalcDat("\\CEDPI\SEMPRA_MSR1:EDCINV"&amp;AM$2&amp;""&amp;AM$3&amp;"DAYKWH.UNIT1@NET1",Overall!$A$20,Overall!$B$20,"1d","total","time-weighted",0,1,0,"")</f>
        <v>1858.809699091426</v>
      </c>
      <c r="AN20" s="11">
        <f>_xll.PIAdvCalcDat("\\CEDPI\SEMPRA_MSR1:EDCINV"&amp;AM$2&amp;""&amp;AN$3&amp;"DAYKWH.UNIT1@NET1",Overall!$A$20,Overall!$B$20,"1d","total","time-weighted",0,1,0,"")</f>
        <v>1804.278650361477</v>
      </c>
      <c r="AO20" s="11">
        <f>_xll.PIAdvCalcDat("\\CEDPI\SEMPRA_MSR1:EDCINV"&amp;AM$2&amp;""&amp;AO$3&amp;"DAYKWH.UNIT1@NET1",Overall!$A$20,Overall!$B$20,"1d","total","time-weighted",0,1,0,"")</f>
        <v>1792.5925832673777</v>
      </c>
      <c r="AP20" s="12">
        <f>_xll.PIAdvCalcDat("\\CEDPI\SEMPRA_MSR1:EDCINV"&amp;AM$2&amp;""&amp;AP$3&amp;"DAYKWH.UNIT1@NET1",Overall!$A$20,Overall!$B$20,"1d","total","time-weighted",0,1,0,"")</f>
        <v>1825.6945282661929</v>
      </c>
      <c r="AQ20" s="1"/>
      <c r="AR20" s="10">
        <f>_xll.PIAdvCalcDat("\\CEDPI\SEMPRA_MSR1:EDCINV"&amp;AR$2&amp;""&amp;AR$3&amp;"DAYKWH.UNIT1@NET1",Overall!$A$20,Overall!$B$20,"1d","total","time-weighted",0,1,0,"")</f>
        <v>1873.8643600778589</v>
      </c>
      <c r="AS20" s="11">
        <f>_xll.PIAdvCalcDat("\\CEDPI\SEMPRA_MSR1:EDCINV"&amp;AR$2&amp;""&amp;AS$3&amp;"DAYKWH.UNIT1@NET1",Overall!$A$20,Overall!$B$20,"1d","total","time-weighted",0,1,0,"")</f>
        <v>1795.2390929351034</v>
      </c>
      <c r="AT20" s="11">
        <f>_xll.PIAdvCalcDat("\\CEDPI\SEMPRA_MSR1:EDCINV"&amp;AR$2&amp;""&amp;AT$3&amp;"DAYKWH.UNIT1@NET1",Overall!$A$20,Overall!$B$20,"1d","total","time-weighted",0,1,0,"")</f>
        <v>1809.773875912013</v>
      </c>
      <c r="AU20" s="12">
        <f>_xll.PIAdvCalcDat("\\CEDPI\SEMPRA_MSR1:EDCINV"&amp;AR$2&amp;""&amp;AU$3&amp;"DAYKWH.UNIT1@NET1",Overall!$A$20,Overall!$B$20,"1d","total","time-weighted",0,1,0,"")</f>
        <v>1870.5895641919487</v>
      </c>
      <c r="AV20" s="1"/>
      <c r="AW20" s="10">
        <f>_xll.PIAdvCalcDat("\\CEDPI\SEMPRA_MSR1:EDCINV"&amp;AW$2&amp;""&amp;AW$3&amp;"DAYKWH.UNIT1@NET1",Overall!$A$20,Overall!$B$20,"1d","total","time-weighted",0,1,0,"")</f>
        <v>1890.9204799712488</v>
      </c>
      <c r="AX20" s="11">
        <f>_xll.PIAdvCalcDat("\\CEDPI\SEMPRA_MSR1:EDCINV"&amp;AW$2&amp;""&amp;AX$3&amp;"DAYKWH.UNIT1@NET1",Overall!$A$20,Overall!$B$20,"1d","total","time-weighted",0,1,0,"")</f>
        <v>1817.3954087265654</v>
      </c>
      <c r="AY20" s="11">
        <f>_xll.PIAdvCalcDat("\\CEDPI\SEMPRA_MSR1:EDCINV"&amp;AW$2&amp;""&amp;AY$3&amp;"DAYKWH.UNIT1@NET1",Overall!$A$20,Overall!$B$20,"1d","total","time-weighted",0,1,0,"")</f>
        <v>1813.2566013168591</v>
      </c>
      <c r="AZ20" s="12">
        <f>_xll.PIAdvCalcDat("\\CEDPI\SEMPRA_MSR1:EDCINV"&amp;AW$2&amp;""&amp;AZ$3&amp;"DAYKWH.UNIT1@NET1",Overall!$A$20,Overall!$B$20,"1d","total","time-weighted",0,1,0,"")</f>
        <v>1877.3370724574759</v>
      </c>
      <c r="BA20" s="1"/>
      <c r="BB20" s="10">
        <f>_xll.PIAdvCalcDat("\\CEDPI\SEMPRA_MSR1:EDCINV"&amp;BB$2&amp;""&amp;BB$3&amp;"DAYKWH.UNIT1@NET1",Overall!$A$20,Overall!$B$20,"1d","total","time-weighted",0,1,0,"")</f>
        <v>1867.0694998964536</v>
      </c>
      <c r="BC20" s="11">
        <f>_xll.PIAdvCalcDat("\\CEDPI\SEMPRA_MSR1:EDCINV"&amp;BB$2&amp;""&amp;BC$3&amp;"DAYKWH.UNIT1@NET1",Overall!$A$20,Overall!$B$20,"1d","total","time-weighted",0,1,0,"")</f>
        <v>1820.4609991979296</v>
      </c>
      <c r="BD20" s="11">
        <f>_xll.PIAdvCalcDat("\\CEDPI\SEMPRA_MSR1:EDCINV"&amp;BB$2&amp;""&amp;BD$3&amp;"DAYKWH.UNIT1@NET1",Overall!$A$20,Overall!$B$20,"1d","total","time-weighted",0,1,0,"")</f>
        <v>1806.8902157138984</v>
      </c>
      <c r="BE20" s="12">
        <f>_xll.PIAdvCalcDat("\\CEDPI\SEMPRA_MSR1:EDCINV"&amp;BB$2&amp;""&amp;BE$3&amp;"DAYKWH.UNIT1@NET1",Overall!$A$20,Overall!$B$20,"1d","total","time-weighted",0,1,0,"")</f>
        <v>1883.7688972861959</v>
      </c>
      <c r="BF20" s="1"/>
      <c r="BG20" s="10">
        <f>_xll.PIAdvCalcDat("\\CEDPI\SEMPRA_MSR1:EDCINV"&amp;BG$2&amp;""&amp;BG$3&amp;"DAYKWH.UNIT1@NET1",Overall!$A$20,Overall!$B$20,"1d","total","time-weighted",0,1,0,"")</f>
        <v>2047.4175605547887</v>
      </c>
      <c r="BH20" s="11">
        <f>_xll.PIAdvCalcDat("\\CEDPI\SEMPRA_MSR1:EDCINV"&amp;BG$2&amp;""&amp;BH$3&amp;"DAYKWH.UNIT1@NET1",Overall!$A$20,Overall!$B$20,"1d","total","time-weighted",0,1,0,"")</f>
        <v>1819.1206771998893</v>
      </c>
      <c r="BI20" s="11">
        <f>_xll.PIAdvCalcDat("\\CEDPI\SEMPRA_MSR1:EDCINV"&amp;BG$2&amp;""&amp;BI$3&amp;"DAYKWH.UNIT1@NET1",Overall!$A$20,Overall!$B$20,"1d","total","time-weighted",0,1,0,"")</f>
        <v>1780.463846992476</v>
      </c>
      <c r="BJ20" s="12">
        <f>_xll.PIAdvCalcDat("\\CEDPI\SEMPRA_MSR1:EDCINV"&amp;BG$2&amp;""&amp;BJ$3&amp;"DAYKWH.UNIT1@NET1",Overall!$A$20,Overall!$B$20,"1d","total","time-weighted",0,1,0,"")</f>
        <v>1830.7442060922538</v>
      </c>
      <c r="BK20" s="1"/>
      <c r="BL20" s="10">
        <f>_xll.PIAdvCalcDat("\\CEDPI\SEMPRA_MSR1:EDCINV"&amp;BL$2&amp;""&amp;BL$3&amp;"DAYKWH.UNIT1@NET1",Overall!$A$20,Overall!$B$20,"1d","total","time-weighted",0,1,0,"")</f>
        <v>1867.9597587155633</v>
      </c>
      <c r="BM20" s="11">
        <f>_xll.PIAdvCalcDat("\\CEDPI\SEMPRA_MSR1:EDCINV"&amp;BL$2&amp;""&amp;BM$3&amp;"DAYKWH.UNIT1@NET1",Overall!$A$20,Overall!$B$20,"1d","total","time-weighted",0,1,0,"")</f>
        <v>1806.1239334160152</v>
      </c>
      <c r="BN20" s="11">
        <f>_xll.PIAdvCalcDat("\\CEDPI\SEMPRA_MSR1:EDCINV"&amp;BL$2&amp;""&amp;BN$3&amp;"DAYKWH.UNIT1@NET1",Overall!$A$20,Overall!$B$20,"1d","total","time-weighted",0,1,0,"")</f>
        <v>1808.2335097409612</v>
      </c>
      <c r="BO20" s="12">
        <f>_xll.PIAdvCalcDat("\\CEDPI\SEMPRA_MSR1:EDCINV"&amp;BL$2&amp;""&amp;BO$3&amp;"DAYKWH.UNIT1@NET1",Overall!$A$20,Overall!$B$20,"1d","total","time-weighted",0,1,0,"")</f>
        <v>1875.5488751270011</v>
      </c>
      <c r="BP20" s="1"/>
      <c r="BQ20" s="10">
        <f>_xll.PIAdvCalcDat("\\CEDPI\SEMPRA_MSR1:EDCINV"&amp;BQ$2&amp;""&amp;BQ$3&amp;"DAYKWH.UNIT1@NET1",Overall!$A$20,Overall!$B$20,"1d","total","time-weighted",0,1,0,"")</f>
        <v>1869.298447174483</v>
      </c>
      <c r="BR20" s="11">
        <f>_xll.PIAdvCalcDat("\\CEDPI\SEMPRA_MSR1:EDCINV"&amp;BQ$2&amp;""&amp;BR$3&amp;"DAYKWH.UNIT1@NET1",Overall!$A$20,Overall!$B$20,"1d","total","time-weighted",0,1,0,"")</f>
        <v>1836.618965181224</v>
      </c>
      <c r="BS20" s="11">
        <f>_xll.PIAdvCalcDat("\\CEDPI\SEMPRA_MSR1:EDCINV"&amp;BQ$2&amp;""&amp;BS$3&amp;"DAYKWH.UNIT1@NET1",Overall!$A$20,Overall!$B$20,"1d","total","time-weighted",0,1,0,"")</f>
        <v>1778.2173957147249</v>
      </c>
      <c r="BT20" s="12">
        <f>_xll.PIAdvCalcDat("\\CEDPI\SEMPRA_MSR1:EDCINV"&amp;BQ$2&amp;""&amp;BT$3&amp;"DAYKWH.UNIT1@NET1",Overall!$A$20,Overall!$B$20,"1d","total","time-weighted",0,1,0,"")</f>
        <v>1845.1938507155537</v>
      </c>
      <c r="BU20" s="1"/>
      <c r="BV20" s="10">
        <f>_xll.PIAdvCalcDat("\\CEDPI\SEMPRA_MSR1:EDCINV"&amp;BV$2&amp;""&amp;BV$3&amp;"DAYKWH.UNIT1@NET1",Overall!$A$20,Overall!$B$20,"1d","total","time-weighted",0,1,0,"")</f>
        <v>1879.6860356218981</v>
      </c>
      <c r="BW20" s="11">
        <f>_xll.PIAdvCalcDat("\\CEDPI\SEMPRA_MSR1:EDCINV"&amp;BV$2&amp;""&amp;BW$3&amp;"DAYKWH.UNIT1@NET1",Overall!$A$20,Overall!$B$20,"1d","total","time-weighted",0,1,0,"")</f>
        <v>1806.1238798497839</v>
      </c>
      <c r="BX20" s="11">
        <f>_xll.PIAdvCalcDat("\\CEDPI\SEMPRA_MSR1:EDCINV"&amp;BV$2&amp;""&amp;BX$3&amp;"DAYKWH.UNIT1@NET1",Overall!$A$20,Overall!$B$20,"1d","total","time-weighted",0,1,0,"")</f>
        <v>1799.7310497250619</v>
      </c>
      <c r="BY20" s="12">
        <f>_xll.PIAdvCalcDat("\\CEDPI\SEMPRA_MSR1:EDCINV"&amp;BV$2&amp;""&amp;BY$3&amp;"DAYKWH.UNIT1@NET1",Overall!$A$20,Overall!$B$20,"1d","total","time-weighted",0,1,0,"")</f>
        <v>1869.7561341386161</v>
      </c>
      <c r="BZ20" s="1"/>
      <c r="CA20" s="10">
        <f>_xll.PIAdvCalcDat("\\CEDPI\SEMPRA_MSR1:EDCINV"&amp;CA$2&amp;""&amp;CA$3&amp;"DAYKWH.UNIT1@NET1",Overall!$A$20,Overall!$B$20,"1d","total","time-weighted",0,1,0,"")</f>
        <v>1874.4926613926571</v>
      </c>
      <c r="CB20" s="11">
        <f>_xll.PIAdvCalcDat("\\CEDPI\SEMPRA_MSR1:EDCINV"&amp;CA$2&amp;""&amp;CB$3&amp;"DAYKWH.UNIT1@NET1",Overall!$A$20,Overall!$B$20,"1d","total","time-weighted",0,1,0,"")</f>
        <v>1820.5202821861935</v>
      </c>
      <c r="CC20" s="11">
        <f>_xll.PIAdvCalcDat("\\CEDPI\SEMPRA_MSR1:EDCINV"&amp;CA$2&amp;""&amp;CC$3&amp;"DAYKWH.UNIT1@NET1",Overall!$A$20,Overall!$B$20,"1d","total","time-weighted",0,1,0,"")</f>
        <v>1802.4611670424354</v>
      </c>
      <c r="CD20" s="12">
        <f>_xll.PIAdvCalcDat("\\CEDPI\SEMPRA_MSR1:EDCINV"&amp;CA$2&amp;""&amp;CD$3&amp;"DAYKWH.UNIT1@NET1",Overall!$A$20,Overall!$B$20,"1d","total","time-weighted",0,1,0,"")</f>
        <v>1846.0395828423257</v>
      </c>
      <c r="CE20" s="1"/>
      <c r="CF20" s="10">
        <f>_xll.PIAdvCalcDat("\\CEDPI\SEMPRA_MSR1:EDCINV"&amp;CF$2&amp;""&amp;CF$3&amp;"DAYKWH.UNIT1@NET1",Overall!$A$20,Overall!$B$20,"1d","total","time-weighted",0,1,0,"")</f>
        <v>1977.4878524330593</v>
      </c>
      <c r="CG20" s="11">
        <f>_xll.PIAdvCalcDat("\\CEDPI\SEMPRA_MSR1:EDCINV"&amp;CF$2&amp;""&amp;CG$3&amp;"DAYKWH.UNIT1@NET1",Overall!$A$20,Overall!$B$20,"1d","total","time-weighted",0,1,0,"")</f>
        <v>1907.7523284988395</v>
      </c>
      <c r="CH20" s="11">
        <f>_xll.PIAdvCalcDat("\\CEDPI\SEMPRA_MSR1:EDCINV"&amp;CF$2&amp;""&amp;CH$3&amp;"DAYKWH.UNIT1@NET1",Overall!$A$20,Overall!$B$20,"1d","total","time-weighted",0,1,0,"")</f>
        <v>1855.3452081168884</v>
      </c>
      <c r="CI20" s="12">
        <f>_xll.PIAdvCalcDat("\\CEDPI\SEMPRA_MSR1:EDCINV"&amp;CF$2&amp;""&amp;CI$3&amp;"DAYKWH.UNIT1@NET1",Overall!$A$20,Overall!$B$20,"1d","total","time-weighted",0,1,0,"")</f>
        <v>1878.8062035299577</v>
      </c>
      <c r="CJ20" s="1"/>
      <c r="CK20" s="10">
        <f>_xll.PIAdvCalcDat("\\CEDPI\SEMPRA_MSR1:EDCINV"&amp;CK$2&amp;""&amp;CK$3&amp;"DAYKWH.UNIT1@NET1",Overall!$A$20,Overall!$B$20,"1d","total","time-weighted",0,1,0,"")</f>
        <v>2008.6201479890549</v>
      </c>
      <c r="CL20" s="11">
        <f>_xll.PIAdvCalcDat("\\CEDPI\SEMPRA_MSR1:EDCINV"&amp;CK$2&amp;""&amp;CL$3&amp;"DAYKWH.UNIT1@NET1",Overall!$A$20,Overall!$B$20,"1d","total","time-weighted",0,1,0,"")</f>
        <v>1901.1206725440547</v>
      </c>
      <c r="CM20" s="11">
        <f>_xll.PIAdvCalcDat("\\CEDPI\SEMPRA_MSR1:EDCINV"&amp;CK$2&amp;""&amp;CM$3&amp;"DAYKWH.UNIT1@NET1",Overall!$A$20,Overall!$B$20,"1d","total","time-weighted",0,1,0,"")</f>
        <v>1839.9506519285628</v>
      </c>
      <c r="CN20" s="12">
        <f>_xll.PIAdvCalcDat("\\CEDPI\SEMPRA_MSR1:EDCINV"&amp;CK$2&amp;""&amp;CN$3&amp;"DAYKWH.UNIT1@NET1",Overall!$A$20,Overall!$B$20,"1d","total","time-weighted",0,1,0,"")</f>
        <v>1984.3282552381777</v>
      </c>
      <c r="CO20" s="1"/>
      <c r="CP20" s="10">
        <f>_xll.PIAdvCalcDat("\\CEDPI\SEMPRA_MSR1:EDCINV"&amp;CP$2&amp;""&amp;CP$3&amp;"DAYKWH.UNIT1@NET1",Overall!$A$20,Overall!$B$20,"1d","total","time-weighted",0,1,0,"")</f>
        <v>2008.0588571481169</v>
      </c>
      <c r="CQ20" s="11">
        <f>_xll.PIAdvCalcDat("\\CEDPI\SEMPRA_MSR1:EDCINV"&amp;CP$2&amp;""&amp;CQ$3&amp;"DAYKWH.UNIT1@NET1",Overall!$A$20,Overall!$B$20,"1d","total","time-weighted",0,1,0,"")</f>
        <v>1918.2068562101563</v>
      </c>
      <c r="CR20" s="11">
        <f>_xll.PIAdvCalcDat("\\CEDPI\SEMPRA_MSR1:EDCINV"&amp;CP$2&amp;""&amp;CR$3&amp;"DAYKWH.UNIT1@NET1",Overall!$A$20,Overall!$B$20,"1d","total","time-weighted",0,1,0,"")</f>
        <v>1847.5165436934858</v>
      </c>
      <c r="CS20" s="12">
        <f>_xll.PIAdvCalcDat("\\CEDPI\SEMPRA_MSR1:EDCINV"&amp;CP$2&amp;""&amp;CS$3&amp;"DAYKWH.UNIT1@NET1",Overall!$A$20,Overall!$B$20,"1d","total","time-weighted",0,1,0,"")</f>
        <v>1972.0091336802768</v>
      </c>
      <c r="CT20" s="1"/>
      <c r="CU20" s="10">
        <f>_xll.PIAdvCalcDat("\\CEDPI\SEMPRA_MSR1:EDCINV"&amp;CU$2&amp;""&amp;CU$3&amp;"DAYKWH.UNIT1@NET1",Overall!$A$20,Overall!$B$20,"1d","total","time-weighted",0,1,0,"")</f>
        <v>1946.4444195401393</v>
      </c>
      <c r="CV20" s="11">
        <f>_xll.PIAdvCalcDat("\\CEDPI\SEMPRA_MSR1:EDCINV"&amp;CU$2&amp;""&amp;CV$3&amp;"DAYKWH.UNIT1@NET1",Overall!$A$20,Overall!$B$20,"1d","total","time-weighted",0,1,0,"")</f>
        <v>1834.7104879232611</v>
      </c>
      <c r="CW20" s="11">
        <f>_xll.PIAdvCalcDat("\\CEDPI\SEMPRA_MSR1:EDCINV"&amp;CU$2&amp;""&amp;CW$3&amp;"DAYKWH.UNIT1@NET1",Overall!$A$20,Overall!$B$20,"1d","total","time-weighted",0,1,0,"")</f>
        <v>1631.2526827178417</v>
      </c>
      <c r="CX20" s="12">
        <f>_xll.PIAdvCalcDat("\\CEDPI\SEMPRA_MSR1:EDCINV"&amp;CU$2&amp;""&amp;CX$3&amp;"DAYKWH.UNIT1@NET1",Overall!$A$20,Overall!$B$20,"1d","total","time-weighted",0,1,0,"")</f>
        <v>1973.1911194480929</v>
      </c>
      <c r="CY20" s="1"/>
      <c r="CZ20" s="10">
        <f>_xll.PIAdvCalcDat("\\CEDPI\SEMPRA_MSR1:EDCINV"&amp;CZ$2&amp;""&amp;CZ$3&amp;"DAYKWH.UNIT1@NET1",Overall!$A$20,Overall!$B$20,"1d","total","time-weighted",0,1,0,"")</f>
        <v>1924.1768233396233</v>
      </c>
      <c r="DA20" s="11">
        <f>_xll.PIAdvCalcDat("\\CEDPI\SEMPRA_MSR1:EDCINV"&amp;CZ$2&amp;""&amp;DA$3&amp;"DAYKWH.UNIT1@NET1",Overall!$A$20,Overall!$B$20,"1d","total","time-weighted",0,1,0,"")</f>
        <v>1956.5323169002102</v>
      </c>
      <c r="DB20" s="11">
        <f>_xll.PIAdvCalcDat("\\CEDPI\SEMPRA_MSR1:EDCINV"&amp;CZ$2&amp;""&amp;DB$3&amp;"DAYKWH.UNIT1@NET1",Overall!$A$20,Overall!$B$20,"1d","total","time-weighted",0,1,0,"")</f>
        <v>1895.8712982841637</v>
      </c>
      <c r="DC20" s="12">
        <f>_xll.PIAdvCalcDat("\\CEDPI\SEMPRA_MSR1:EDCINV"&amp;CZ$2&amp;""&amp;DC$3&amp;"DAYKWH.UNIT1@NET1",Overall!$A$20,Overall!$B$20,"1d","total","time-weighted",0,1,0,"")</f>
        <v>2047.9717345359093</v>
      </c>
      <c r="DD20" s="1"/>
      <c r="DE20" s="10">
        <f>_xll.PIAdvCalcDat("\\CEDPI\SEMPRA_MSR1:EDCINV"&amp;DE$2&amp;""&amp;DE$3&amp;"DAYKWH.UNIT1@NET1",Overall!$A$20,Overall!$B$20,"1d","total","time-weighted",0,1,0,"")</f>
        <v>2011.3427219815323</v>
      </c>
      <c r="DF20" s="11">
        <f>_xll.PIAdvCalcDat("\\CEDPI\SEMPRA_MSR1:EDCINV"&amp;DE$2&amp;""&amp;DF$3&amp;"DAYKWH.UNIT1@NET1",Overall!$A$20,Overall!$B$20,"1d","total","time-weighted",0,1,0,"")</f>
        <v>1893.8944790358089</v>
      </c>
      <c r="DG20" s="11">
        <f>_xll.PIAdvCalcDat("\\CEDPI\SEMPRA_MSR1:EDCINV"&amp;DE$2&amp;""&amp;DG$3&amp;"DAYKWH.UNIT1@NET1",Overall!$A$20,Overall!$B$20,"1d","total","time-weighted",0,1,0,"")</f>
        <v>1765.6821149358068</v>
      </c>
      <c r="DH20" s="12">
        <f>_xll.PIAdvCalcDat("\\CEDPI\SEMPRA_MSR1:EDCINV"&amp;DE$2&amp;""&amp;DH$3&amp;"DAYKWH.UNIT1@NET1",Overall!$A$20,Overall!$B$20,"1d","total","time-weighted",0,1,0,"")</f>
        <v>1929.894011332743</v>
      </c>
      <c r="DI20" s="1"/>
      <c r="DJ20" s="10">
        <f>_xll.PIAdvCalcDat("\\CEDPI\SEMPRA_MSR1:EDCINV"&amp;DJ$2&amp;""&amp;DJ$3&amp;"DAYKWH.UNIT1@NET1",Overall!$A$20,Overall!$B$20,"1d","total","time-weighted",0,1,0,"")</f>
        <v>2019.8431823173889</v>
      </c>
      <c r="DK20" s="11">
        <f>_xll.PIAdvCalcDat("\\CEDPI\SEMPRA_MSR1:EDCINV"&amp;DJ$2&amp;""&amp;DK$3&amp;"DAYKWH.UNIT1@NET1",Overall!$A$20,Overall!$B$20,"1d","total","time-weighted",0,1,0,"")</f>
        <v>1946.6414184713253</v>
      </c>
      <c r="DL20" s="11" t="str">
        <f>_xll.PIAdvCalcDat("\\CEDPI\SEMPRA_MSR1:EDCINV"&amp;DJ$2&amp;""&amp;DL$3&amp;"DAYKWH.UNIT1@NET1",Overall!$A$20,Overall!$B$20,"1d","total","time-weighted",0,1,0,"")</f>
        <v>Tag not found</v>
      </c>
      <c r="DM20" s="12">
        <f>_xll.PIAdvCalcDat("\\CEDPI\SEMPRA_MSR1:EDCINV"&amp;DJ$2&amp;""&amp;DM$3&amp;"DAYKWH.UNIT1@NET1",Overall!$A$20,Overall!$B$20,"1d","total","time-weighted",0,1,0,"")</f>
        <v>1975.2657770452427</v>
      </c>
      <c r="DN20" s="1"/>
      <c r="DO20" s="10">
        <f>_xll.PIAdvCalcDat("\\CEDPI\SEMPRA_MSR1:EDCINV"&amp;DO$2&amp;""&amp;DO$3&amp;"DAYKWH.UNIT1@NET1",Overall!$A$20,Overall!$B$20,"1d","total","time-weighted",0,1,0,"")</f>
        <v>1994.1507003435768</v>
      </c>
      <c r="DP20" s="11">
        <f>_xll.PIAdvCalcDat("\\CEDPI\SEMPRA_MSR1:EDCINV"&amp;DO$2&amp;""&amp;DP$3&amp;"DAYKWH.UNIT1@NET1",Overall!$A$20,Overall!$B$20,"1d","total","time-weighted",0,1,0,"")</f>
        <v>1950.7119957669825</v>
      </c>
      <c r="DQ20" s="11">
        <f>_xll.PIAdvCalcDat("\\CEDPI\SEMPRA_MSR1:EDCINV"&amp;DO$2&amp;""&amp;DQ$3&amp;"DAYKWH.UNIT1@NET1",Overall!$A$20,Overall!$B$20,"1d","total","time-weighted",0,1,0,"")</f>
        <v>1905.6551500589803</v>
      </c>
      <c r="DR20" s="12">
        <f>_xll.PIAdvCalcDat("\\CEDPI\SEMPRA_MSR1:EDCINV"&amp;DO$2&amp;""&amp;DR$3&amp;"DAYKWH.UNIT1@NET1",Overall!$A$20,Overall!$B$20,"1d","total","time-weighted",0,1,0,"")</f>
        <v>1847.3333310912799</v>
      </c>
      <c r="DS20" s="1"/>
      <c r="DT20" s="10">
        <f>_xll.PIAdvCalcDat("\\CEDPI\SEMPRA_MSR1:EDCINV"&amp;DT$2&amp;""&amp;DT$3&amp;"DAYKWH.UNIT1@NET1",Overall!$A$20,Overall!$B$20,"1d","total","time-weighted",0,1,0,"")</f>
        <v>1869.3850805816551</v>
      </c>
      <c r="DU20" s="11">
        <f>_xll.PIAdvCalcDat("\\CEDPI\SEMPRA_MSR1:EDCINV"&amp;DT$2&amp;""&amp;DU$3&amp;"DAYKWH.UNIT1@NET1",Overall!$A$20,Overall!$B$20,"1d","total","time-weighted",0,1,0,"")</f>
        <v>1923.5932269348721</v>
      </c>
      <c r="DV20" s="11">
        <f>_xll.PIAdvCalcDat("\\CEDPI\SEMPRA_MSR1:EDCINV"&amp;DT$2&amp;""&amp;DV$3&amp;"DAYKWH.UNIT1@NET1",Overall!$A$20,Overall!$B$20,"1d","total","time-weighted",0,1,0,"")</f>
        <v>1892.2978524259727</v>
      </c>
      <c r="DW20" s="12">
        <f>_xll.PIAdvCalcDat("\\CEDPI\SEMPRA_MSR1:EDCINV"&amp;DT$2&amp;""&amp;DW$3&amp;"DAYKWH.UNIT1@NET1",Overall!$A$20,Overall!$B$20,"1d","total","time-weighted",0,1,0,"")</f>
        <v>1963.2795439903625</v>
      </c>
      <c r="DX20" s="1"/>
      <c r="DY20" s="10">
        <f>_xll.PIAdvCalcDat("\\CEDPI\SEMPRA_MSR1:EDCINV"&amp;DY$2&amp;""&amp;DY$3&amp;"DAYKWH.UNIT1@NET1",Overall!$A$20,Overall!$B$20,"1d","total","time-weighted",0,1,0,"")</f>
        <v>1908.7662405048263</v>
      </c>
      <c r="DZ20" s="11">
        <f>_xll.PIAdvCalcDat("\\CEDPI\SEMPRA_MSR1:EDCINV"&amp;DY$2&amp;""&amp;DZ$3&amp;"DAYKWH.UNIT1@NET1",Overall!$A$20,Overall!$B$20,"1d","total","time-weighted",0,1,0,"")</f>
        <v>1897.9740052932736</v>
      </c>
      <c r="EA20" s="11">
        <f>_xll.PIAdvCalcDat("\\CEDPI\SEMPRA_MSR1:EDCINV"&amp;DY$2&amp;""&amp;EA$3&amp;"DAYKWH.UNIT1@NET1",Overall!$A$20,Overall!$B$20,"1d","total","time-weighted",0,1,0,"")</f>
        <v>1851.817539584189</v>
      </c>
      <c r="EB20" s="12">
        <f>_xll.PIAdvCalcDat("\\CEDPI\SEMPRA_MSR1:EDCINV"&amp;DY$2&amp;""&amp;EB$3&amp;"DAYKWH.UNIT1@NET1",Overall!$A$20,Overall!$B$20,"1d","total","time-weighted",0,1,0,"")</f>
        <v>1895.2349500975595</v>
      </c>
      <c r="EC20" s="1"/>
      <c r="ED20" s="10">
        <f>_xll.PIAdvCalcDat("\\CEDPI\SEMPRA_MSR1:EDCINV"&amp;ED$2&amp;""&amp;ED$3&amp;"DAYKWH.UNIT1@NET1",Overall!$A$20,Overall!$B$20,"1d","total","time-weighted",0,1,0,"")</f>
        <v>2040.7103494134956</v>
      </c>
      <c r="EE20" s="11">
        <f>_xll.PIAdvCalcDat("\\CEDPI\SEMPRA_MSR1:EDCINV"&amp;ED$2&amp;""&amp;EE$3&amp;"DAYKWH.UNIT1@NET1",Overall!$A$20,Overall!$B$20,"1d","total","time-weighted",0,1,0,"")</f>
        <v>2028.9574914765496</v>
      </c>
      <c r="EF20" s="11">
        <f>_xll.PIAdvCalcDat("\\CEDPI\SEMPRA_MSR1:EDCINV"&amp;ED$2&amp;""&amp;EF$3&amp;"DAYKWH.UNIT1@NET1",Overall!$A$20,Overall!$B$20,"1d","total","time-weighted",0,1,0,"")</f>
        <v>1983.8173806676516</v>
      </c>
      <c r="EG20" s="12">
        <f>_xll.PIAdvCalcDat("\\CEDPI\SEMPRA_MSR1:EDCINV"&amp;ED$2&amp;""&amp;EG$3&amp;"DAYKWH.UNIT1@NET1",Overall!$A$20,Overall!$B$20,"1d","total","time-weighted",0,1,0,"")</f>
        <v>1941.9759035043915</v>
      </c>
      <c r="EH20" s="1"/>
      <c r="EI20" s="10">
        <f>_xll.PIAdvCalcDat("\\CEDPI\SEMPRA_MSR1:EDCINV"&amp;EI$2&amp;""&amp;EI$3&amp;"DAYKWH.UNIT1@NET1",Overall!$A$20,Overall!$B$20,"1d","total","time-weighted",0,1,0,"")</f>
        <v>1992.2774248532062</v>
      </c>
      <c r="EJ20" s="11">
        <f>_xll.PIAdvCalcDat("\\CEDPI\SEMPRA_MSR1:EDCINV"&amp;EI$2&amp;""&amp;EJ$3&amp;"DAYKWH.UNIT1@NET1",Overall!$A$20,Overall!$B$20,"1d","total","time-weighted",0,1,0,"")</f>
        <v>1809.8351351025628</v>
      </c>
      <c r="EK20" s="11">
        <f>_xll.PIAdvCalcDat("\\CEDPI\SEMPRA_MSR1:EDCINV"&amp;EI$2&amp;""&amp;EK$3&amp;"DAYKWH.UNIT1@NET1",Overall!$A$20,Overall!$B$20,"1d","total","time-weighted",0,1,0,"")</f>
        <v>1879.802992560547</v>
      </c>
      <c r="EL20" s="12">
        <f>_xll.PIAdvCalcDat("\\CEDPI\SEMPRA_MSR1:EDCINV"&amp;EI$2&amp;""&amp;EL$3&amp;"DAYKWH.UNIT1@NET1",Overall!$A$20,Overall!$B$20,"1d","total","time-weighted",0,1,0,"")</f>
        <v>1932.9787413475137</v>
      </c>
      <c r="EM20" s="1"/>
      <c r="EN20" s="10">
        <f>_xll.PIAdvCalcDat("\\CEDPI\SEMPRA_MSR1:EDCINV"&amp;EN$2&amp;""&amp;EN$3&amp;"DAYKWH.UNIT1@NET1",Overall!$A$20,Overall!$B$20,"1d","total","time-weighted",0,1,0,"")</f>
        <v>2045.5324466358531</v>
      </c>
      <c r="EO20" s="11">
        <f>_xll.PIAdvCalcDat("\\CEDPI\SEMPRA_MSR1:EDCINV"&amp;EN$2&amp;""&amp;EO$3&amp;"DAYKWH.UNIT1@NET1",Overall!$A$20,Overall!$B$20,"1d","total","time-weighted",0,1,0,"")</f>
        <v>1977.0970820628654</v>
      </c>
      <c r="EP20" s="11">
        <f>_xll.PIAdvCalcDat("\\CEDPI\SEMPRA_MSR1:EDCINV"&amp;EN$2&amp;""&amp;EP$3&amp;"DAYKWH.UNIT1@NET1",Overall!$A$20,Overall!$B$20,"1d","total","time-weighted",0,1,0,"")</f>
        <v>1945.2685220412652</v>
      </c>
      <c r="EQ20" s="12">
        <f>_xll.PIAdvCalcDat("\\CEDPI\SEMPRA_MSR1:EDCINV"&amp;EN$2&amp;""&amp;EQ$3&amp;"DAYKWH.UNIT1@NET1",Overall!$A$20,Overall!$B$20,"1d","total","time-weighted",0,1,0,"")</f>
        <v>2061.7422898969762</v>
      </c>
      <c r="ER20" s="1"/>
      <c r="ES20" s="10">
        <f>_xll.PIAdvCalcDat("\\CEDPI\SEMPRA_MSR1:EDCINV"&amp;ES$2&amp;""&amp;ES$3&amp;"DAYKWH.UNIT1@NET1",Overall!$A$20,Overall!$B$20,"1d","total","time-weighted",0,1,0,"")</f>
        <v>2049.5933873876365</v>
      </c>
      <c r="ET20" s="11">
        <f>_xll.PIAdvCalcDat("\\CEDPI\SEMPRA_MSR1:EDCINV"&amp;ES$2&amp;""&amp;ET$3&amp;"DAYKWH.UNIT1@NET1",Overall!$A$20,Overall!$B$20,"1d","total","time-weighted",0,1,0,"")</f>
        <v>1950.7655830880713</v>
      </c>
      <c r="EU20" s="11">
        <f>_xll.PIAdvCalcDat("\\CEDPI\SEMPRA_MSR1:EDCINV"&amp;ES$2&amp;""&amp;EU$3&amp;"DAYKWH.UNIT1@NET1",Overall!$A$20,Overall!$B$20,"1d","total","time-weighted",0,1,0,"")</f>
        <v>1959.3177169242874</v>
      </c>
      <c r="EV20" s="12">
        <f>_xll.PIAdvCalcDat("\\CEDPI\SEMPRA_MSR1:EDCINV"&amp;ES$2&amp;""&amp;EV$3&amp;"DAYKWH.UNIT1@NET1",Overall!$A$20,Overall!$B$20,"1d","total","time-weighted",0,1,0,"")</f>
        <v>1998.7373131875615</v>
      </c>
      <c r="EW20" s="1"/>
      <c r="EX20" s="10">
        <f>_xll.PIAdvCalcDat("\\CEDPI\SEMPRA_MSR1:EDCINV"&amp;EX$2&amp;""&amp;EX$3&amp;"DAYKWH.UNIT1@NET1",Overall!$A$20,Overall!$B$20,"1d","total","time-weighted",0,1,0,"")</f>
        <v>1912.3300671956154</v>
      </c>
      <c r="EY20" s="11">
        <f>_xll.PIAdvCalcDat("\\CEDPI\SEMPRA_MSR1:EDCINV"&amp;EX$2&amp;""&amp;EY$3&amp;"DAYKWH.UNIT1@NET1",Overall!$A$20,Overall!$B$20,"1d","total","time-weighted",0,1,0,"")</f>
        <v>1845.6298941664611</v>
      </c>
      <c r="EZ20" s="11">
        <f>_xll.PIAdvCalcDat("\\CEDPI\SEMPRA_MSR1:EDCINV"&amp;EX$2&amp;""&amp;EZ$3&amp;"DAYKWH.UNIT1@NET1",Overall!$A$20,Overall!$B$20,"1d","total","time-weighted",0,1,0,"")</f>
        <v>1870.5224934067135</v>
      </c>
      <c r="FA20" s="12">
        <f>_xll.PIAdvCalcDat("\\CEDPI\SEMPRA_MSR1:EDCINV"&amp;EX$2&amp;""&amp;FA$3&amp;"DAYKWH.UNIT1@NET1",Overall!$A$20,Overall!$B$20,"1d","total","time-weighted",0,1,0,"")</f>
        <v>1914.7602796382305</v>
      </c>
      <c r="FB20" s="1"/>
      <c r="FC20" s="10">
        <f>_xll.PIAdvCalcDat("\\CEDPI\SEMPRA_MSR1:EDCINV"&amp;FC$2&amp;""&amp;FC$3&amp;"DAYKWH.UNIT1@NET1",Overall!$A$20,Overall!$B$20,"1d","total","time-weighted",0,1,0,"")</f>
        <v>2016.1299717894742</v>
      </c>
      <c r="FD20" s="11">
        <f>_xll.PIAdvCalcDat("\\CEDPI\SEMPRA_MSR1:EDCINV"&amp;FC$2&amp;""&amp;FD$3&amp;"DAYKWH.UNIT1@NET1",Overall!$A$20,Overall!$B$20,"1d","total","time-weighted",0,1,0,"")</f>
        <v>1922.8617060795821</v>
      </c>
      <c r="FE20" s="11">
        <f>_xll.PIAdvCalcDat("\\CEDPI\SEMPRA_MSR1:EDCINV"&amp;FC$2&amp;""&amp;FE$3&amp;"DAYKWH.UNIT1@NET1",Overall!$A$20,Overall!$B$20,"1d","total","time-weighted",0,1,0,"")</f>
        <v>1903.6827168384996</v>
      </c>
      <c r="FF20" s="12">
        <f>_xll.PIAdvCalcDat("\\CEDPI\SEMPRA_MSR1:EDCINV"&amp;FC$2&amp;""&amp;FF$3&amp;"DAYKWH.UNIT1@NET1",Overall!$A$20,Overall!$B$20,"1d","total","time-weighted",0,1,0,"")</f>
        <v>1967.3465384513288</v>
      </c>
      <c r="FG20" s="1"/>
      <c r="FH20" s="10">
        <f>_xll.PIAdvCalcDat("\\CEDPI\SEMPRA_MSR1:EDCINV"&amp;FH$2&amp;""&amp;FH$3&amp;"DAYKWH.UNIT1@NET1",Overall!$A$20,Overall!$B$20,"1d","total","time-weighted",0,1,0,"")</f>
        <v>1943.1102967207582</v>
      </c>
      <c r="FI20" s="11">
        <f>_xll.PIAdvCalcDat("\\CEDPI\SEMPRA_MSR1:EDCINV"&amp;FH$2&amp;""&amp;FI$3&amp;"DAYKWH.UNIT1@NET1",Overall!$A$20,Overall!$B$20,"1d","total","time-weighted",0,1,0,"")</f>
        <v>1873.7289361888625</v>
      </c>
      <c r="FJ20" s="11">
        <f>_xll.PIAdvCalcDat("\\CEDPI\SEMPRA_MSR1:EDCINV"&amp;FH$2&amp;""&amp;FJ$3&amp;"DAYKWH.UNIT1@NET1",Overall!$A$20,Overall!$B$20,"1d","total","time-weighted",0,1,0,"")</f>
        <v>1892.9234246292324</v>
      </c>
      <c r="FK20" s="12">
        <f>_xll.PIAdvCalcDat("\\CEDPI\SEMPRA_MSR1:EDCINV"&amp;FH$2&amp;""&amp;FK$3&amp;"DAYKWH.UNIT1@NET1",Overall!$A$20,Overall!$B$20,"1d","total","time-weighted",0,1,0,"")</f>
        <v>1866.2469029731969</v>
      </c>
      <c r="FL20" s="1"/>
      <c r="FM20" s="10">
        <f>_xll.PIAdvCalcDat("\\CEDPI\SEMPRA_MSR1:EDCINV"&amp;FM$2&amp;""&amp;FM$3&amp;"DAYKWH.UNIT1@NET1",Overall!$A$20,Overall!$B$20,"1d","total","time-weighted",0,1,0,"")</f>
        <v>1998.9516989302469</v>
      </c>
      <c r="FN20" s="11">
        <f>_xll.PIAdvCalcDat("\\CEDPI\SEMPRA_MSR1:EDCINV"&amp;FM$2&amp;""&amp;FN$3&amp;"DAYKWH.UNIT1@NET1",Overall!$A$20,Overall!$B$20,"1d","total","time-weighted",0,1,0,"")</f>
        <v>2402.9005741829974</v>
      </c>
      <c r="FO20" s="11">
        <f>_xll.PIAdvCalcDat("\\CEDPI\SEMPRA_MSR1:EDCINV"&amp;FM$2&amp;""&amp;FO$3&amp;"DAYKWH.UNIT1@NET1",Overall!$A$20,Overall!$B$20,"1d","total","time-weighted",0,1,0,"")</f>
        <v>1776.5435674256073</v>
      </c>
      <c r="FP20" s="12">
        <f>_xll.PIAdvCalcDat("\\CEDPI\SEMPRA_MSR1:EDCINV"&amp;FM$2&amp;""&amp;FP$3&amp;"DAYKWH.UNIT1@NET1",Overall!$A$20,Overall!$B$20,"1d","total","time-weighted",0,1,0,"")</f>
        <v>1684.7455795774499</v>
      </c>
      <c r="FQ20" s="1"/>
      <c r="FR20" s="10">
        <f>_xll.PIAdvCalcDat("\\CEDPI\SEMPRA_MSR1:EDCINV"&amp;FR$2&amp;""&amp;FR$3&amp;"DAYKWH.UNIT1@NET1",Overall!$A$20,Overall!$B$20,"1d","total","time-weighted",0,1,0,"")</f>
        <v>1976.643167831744</v>
      </c>
      <c r="FS20" s="11">
        <f>_xll.PIAdvCalcDat("\\CEDPI\SEMPRA_MSR1:EDCINV"&amp;FR$2&amp;""&amp;FS$3&amp;"DAYKWH.UNIT1@NET1",Overall!$A$20,Overall!$B$20,"1d","total","time-weighted",0,1,0,"")</f>
        <v>1932.7282799460709</v>
      </c>
      <c r="FT20" s="11">
        <f>_xll.PIAdvCalcDat("\\CEDPI\SEMPRA_MSR1:EDCINV"&amp;FR$2&amp;""&amp;FT$3&amp;"DAYKWH.UNIT1@NET1",Overall!$A$20,Overall!$B$20,"1d","total","time-weighted",0,1,0,"")</f>
        <v>1937.9441231650287</v>
      </c>
      <c r="FU20" s="12">
        <f>_xll.PIAdvCalcDat("\\CEDPI\SEMPRA_MSR1:EDCINV"&amp;FR$2&amp;""&amp;FU$3&amp;"DAYKWH.UNIT1@NET1",Overall!$A$20,Overall!$B$20,"1d","total","time-weighted",0,1,0,"")</f>
        <v>2024.7135028500386</v>
      </c>
      <c r="FV20" s="1"/>
      <c r="FW20" s="10">
        <f>_xll.PIAdvCalcDat("\\CEDPI\SEMPRA_MSR1:EDCINV"&amp;FW$2&amp;""&amp;FW$3&amp;"DAYKWH.UNIT1@NET1",Overall!$A$20,Overall!$B$20,"1d","total","time-weighted",0,1,0,"")</f>
        <v>1968.3499826158757</v>
      </c>
      <c r="FX20" s="11">
        <f>_xll.PIAdvCalcDat("\\CEDPI\SEMPRA_MSR1:EDCINV"&amp;FW$2&amp;""&amp;FX$3&amp;"DAYKWH.UNIT1@NET1",Overall!$A$20,Overall!$B$20,"1d","total","time-weighted",0,1,0,"")</f>
        <v>1901.8217834418447</v>
      </c>
      <c r="FY20" s="11">
        <f>_xll.PIAdvCalcDat("\\CEDPI\SEMPRA_MSR1:EDCINV"&amp;FW$2&amp;""&amp;FY$3&amp;"DAYKWH.UNIT1@NET1",Overall!$A$20,Overall!$B$20,"1d","total","time-weighted",0,1,0,"")</f>
        <v>1817.512587552834</v>
      </c>
      <c r="FZ20" s="12">
        <f>_xll.PIAdvCalcDat("\\CEDPI\SEMPRA_MSR1:EDCINV"&amp;FW$2&amp;""&amp;FZ$3&amp;"DAYKWH.UNIT1@NET1",Overall!$A$20,Overall!$B$20,"1d","total","time-weighted",0,1,0,"")</f>
        <v>1736.2335563592778</v>
      </c>
      <c r="GA20" s="1"/>
      <c r="GB20" s="10">
        <f>_xll.PIAdvCalcDat("\\CEDPI\SEMPRA_MSR1:EDCINV"&amp;GB$2&amp;""&amp;GB$3&amp;"DAYKWH.UNIT1@NET1",Overall!$A$20,Overall!$B$20,"1d","total","time-weighted",0,1,0,"")</f>
        <v>1987.3059077946148</v>
      </c>
      <c r="GC20" s="11">
        <f>_xll.PIAdvCalcDat("\\CEDPI\SEMPRA_MSR1:EDCINV"&amp;GB$2&amp;""&amp;GC$3&amp;"DAYKWH.UNIT1@NET1",Overall!$A$20,Overall!$B$20,"1d","total","time-weighted",0,1,0,"")</f>
        <v>1865.940766253728</v>
      </c>
      <c r="GD20" s="11">
        <f>_xll.PIAdvCalcDat("\\CEDPI\SEMPRA_MSR1:EDCINV"&amp;GB$2&amp;""&amp;GD$3&amp;"DAYKWH.UNIT1@NET1",Overall!$A$20,Overall!$B$20,"1d","total","time-weighted",0,1,0,"")</f>
        <v>1972.7652301121802</v>
      </c>
      <c r="GE20" s="12">
        <f>_xll.PIAdvCalcDat("\\CEDPI\SEMPRA_MSR1:EDCINV"&amp;GB$2&amp;""&amp;GE$3&amp;"DAYKWH.UNIT1@NET1",Overall!$A$20,Overall!$B$20,"1d","total","time-weighted",0,1,0,"")</f>
        <v>1938.4438506256931</v>
      </c>
      <c r="GF20" s="1"/>
      <c r="GG20" s="10">
        <f>_xll.PIAdvCalcDat("\\CEDPI\SEMPRA_MSR1:EDCINV"&amp;GG$2&amp;""&amp;GG$3&amp;"DAYKWH.UNIT1@NET1",Overall!$A$20,Overall!$B$20,"1d","total","time-weighted",0,1,0,"")</f>
        <v>1895.4692572613701</v>
      </c>
      <c r="GH20" s="11">
        <f>_xll.PIAdvCalcDat("\\CEDPI\SEMPRA_MSR1:EDCINV"&amp;GG$2&amp;""&amp;GH$3&amp;"DAYKWH.UNIT1@NET1",Overall!$A$20,Overall!$B$20,"1d","total","time-weighted",0,1,0,"")</f>
        <v>1958.1956831145681</v>
      </c>
      <c r="GI20" s="11">
        <f>_xll.PIAdvCalcDat("\\CEDPI\SEMPRA_MSR1:EDCINV"&amp;GG$2&amp;""&amp;GI$3&amp;"DAYKWH.UNIT1@NET1",Overall!$A$20,Overall!$B$20,"1d","total","time-weighted",0,1,0,"")</f>
        <v>1734.1008604085969</v>
      </c>
      <c r="GJ20" s="12">
        <f>_xll.PIAdvCalcDat("\\CEDPI\SEMPRA_MSR1:EDCINV"&amp;GG$2&amp;""&amp;GJ$3&amp;"DAYKWH.UNIT1@NET1",Overall!$A$20,Overall!$B$20,"1d","total","time-weighted",0,1,0,"")</f>
        <v>1629.8997013221908</v>
      </c>
      <c r="GK20" s="1"/>
      <c r="GL20" s="10">
        <f>_xll.PIAdvCalcDat("\\CEDPI\SEMPRA_MSR1:EDCINV"&amp;GL$2&amp;""&amp;GL$3&amp;"DAYKWH.UNIT1@NET1",Overall!$A$20,Overall!$B$20,"1d","total","time-weighted",0,1,0,"")</f>
        <v>1931.3341775207218</v>
      </c>
      <c r="GM20" s="11">
        <f>_xll.PIAdvCalcDat("\\CEDPI\SEMPRA_MSR1:EDCINV"&amp;GL$2&amp;""&amp;GM$3&amp;"DAYKWH.UNIT1@NET1",Overall!$A$20,Overall!$B$20,"1d","total","time-weighted",0,1,0,"")</f>
        <v>1845.5449911529936</v>
      </c>
      <c r="GN20" s="11">
        <f>_xll.PIAdvCalcDat("\\CEDPI\SEMPRA_MSR1:EDCINV"&amp;GL$2&amp;""&amp;GN$3&amp;"DAYKWH.UNIT1@NET1",Overall!$A$20,Overall!$B$20,"1d","total","time-weighted",0,1,0,"")</f>
        <v>1915.3830502769661</v>
      </c>
      <c r="GO20" s="12">
        <f>_xll.PIAdvCalcDat("\\CEDPI\SEMPRA_MSR1:EDCINV"&amp;GL$2&amp;""&amp;GO$3&amp;"DAYKWH.UNIT1@NET1",Overall!$A$20,Overall!$B$20,"1d","total","time-weighted",0,1,0,"")</f>
        <v>1932.9741889332931</v>
      </c>
      <c r="GP20" s="1"/>
      <c r="GQ20" s="10">
        <f>_xll.PIAdvCalcDat("\\CEDPI\SEMPRA_MSR1:EDCINV"&amp;GQ$2&amp;""&amp;GQ$3&amp;"DAYKWH.UNIT1@NET1",Overall!$A$20,Overall!$B$20,"1d","total","time-weighted",0,1,0,"")</f>
        <v>1956.3413993265415</v>
      </c>
      <c r="GR20" s="11">
        <f>_xll.PIAdvCalcDat("\\CEDPI\SEMPRA_MSR1:EDCINV"&amp;GQ$2&amp;""&amp;GR$3&amp;"DAYKWH.UNIT1@NET1",Overall!$A$20,Overall!$B$20,"1d","total","time-weighted",0,1,0,"")</f>
        <v>1930.9394121286246</v>
      </c>
      <c r="GS20" s="11">
        <f>_xll.PIAdvCalcDat("\\CEDPI\SEMPRA_MSR1:EDCINV"&amp;GQ$2&amp;""&amp;GS$3&amp;"DAYKWH.UNIT1@NET1",Overall!$A$20,Overall!$B$20,"1d","total","time-weighted",0,1,0,"")</f>
        <v>1696.9363602901726</v>
      </c>
      <c r="GT20" s="12">
        <f>_xll.PIAdvCalcDat("\\CEDPI\SEMPRA_MSR1:EDCINV"&amp;GQ$2&amp;""&amp;GT$3&amp;"DAYKWH.UNIT1@NET1",Overall!$A$20,Overall!$B$20,"1d","total","time-weighted",0,1,0,"")</f>
        <v>1693.7959614819765</v>
      </c>
      <c r="GU20" s="1"/>
      <c r="GV20" s="10">
        <f>_xll.PIAdvCalcDat("\\CEDPI\SEMPRA_MSR1:EDCINV"&amp;GV$2&amp;""&amp;GV$3&amp;"DAYKWH.UNIT1@NET1",Overall!$A$20,Overall!$B$20,"1d","total","time-weighted",0,1,0,"")</f>
        <v>1932.4450938558737</v>
      </c>
      <c r="GW20" s="11">
        <f>_xll.PIAdvCalcDat("\\CEDPI\SEMPRA_MSR1:EDCINV"&amp;GV$2&amp;""&amp;GW$3&amp;"DAYKWH.UNIT1@NET1",Overall!$A$20,Overall!$B$20,"1d","total","time-weighted",0,1,0,"")</f>
        <v>1943.3144070199025</v>
      </c>
      <c r="GX20" s="11">
        <f>_xll.PIAdvCalcDat("\\CEDPI\SEMPRA_MSR1:EDCINV"&amp;GV$2&amp;""&amp;GX$3&amp;"DAYKWH.UNIT1@NET1",Overall!$A$20,Overall!$B$20,"1d","total","time-weighted",0,1,0,"")</f>
        <v>1859.7176841794148</v>
      </c>
      <c r="GY20" s="12">
        <f>_xll.PIAdvCalcDat("\\CEDPI\SEMPRA_MSR1:EDCINV"&amp;GV$2&amp;""&amp;GY$3&amp;"DAYKWH.UNIT1@NET1",Overall!$A$20,Overall!$B$20,"1d","total","time-weighted",0,1,0,"")</f>
        <v>1871.9557863816422</v>
      </c>
      <c r="GZ20" s="1"/>
      <c r="HA20" s="10">
        <f>_xll.PIAdvCalcDat("\\CEDPI\SEMPRA_MSR1:EDCINV"&amp;HA$2&amp;""&amp;HA$3&amp;"DAYKWH.UNIT1@NET1",Overall!$A$20,Overall!$B$20,"1d","total","time-weighted",0,1,0,"")</f>
        <v>1978.7774739667036</v>
      </c>
      <c r="HB20" s="11">
        <f>_xll.PIAdvCalcDat("\\CEDPI\SEMPRA_MSR1:EDCINV"&amp;HA$2&amp;""&amp;HB$3&amp;"DAYKWH.UNIT1@NET1",Overall!$A$20,Overall!$B$20,"1d","total","time-weighted",0,1,0,"")</f>
        <v>1916.7784903843667</v>
      </c>
      <c r="HC20" s="11">
        <f>_xll.PIAdvCalcDat("\\CEDPI\SEMPRA_MSR1:EDCINV"&amp;HA$2&amp;""&amp;HC$3&amp;"DAYKWH.UNIT1@NET1",Overall!$A$20,Overall!$B$20,"1d","total","time-weighted",0,1,0,"")</f>
        <v>1881.6416862534236</v>
      </c>
      <c r="HD20" s="12">
        <f>_xll.PIAdvCalcDat("\\CEDPI\SEMPRA_MSR1:EDCINV"&amp;HA$2&amp;""&amp;HD$3&amp;"DAYKWH.UNIT1@NET1",Overall!$A$20,Overall!$B$20,"1d","total","time-weighted",0,1,0,"")</f>
        <v>1657.8960373959235</v>
      </c>
      <c r="HE20" s="1"/>
      <c r="HF20" s="10">
        <f>_xll.PIAdvCalcDat("\\CEDPI\SEMPRA_MSR1:EDCINV"&amp;HF$2&amp;""&amp;HF$3&amp;"DAYKWH.UNIT1@NET1",Overall!$A$20,Overall!$B$20,"1d","total","time-weighted",0,1,0,"")</f>
        <v>1855.5508618486485</v>
      </c>
      <c r="HG20" s="11">
        <f>_xll.PIAdvCalcDat("\\CEDPI\SEMPRA_MSR1:EDCINV"&amp;HF$2&amp;""&amp;HG$3&amp;"DAYKWH.UNIT1@NET1",Overall!$A$20,Overall!$B$20,"1d","total","time-weighted",0,1,0,"")</f>
        <v>1865.3853855633984</v>
      </c>
      <c r="HH20" s="11">
        <f>_xll.PIAdvCalcDat("\\CEDPI\SEMPRA_MSR1:EDCINV"&amp;HF$2&amp;""&amp;HH$3&amp;"DAYKWH.UNIT1@NET1",Overall!$A$20,Overall!$B$20,"1d","total","time-weighted",0,1,0,"")</f>
        <v>1821.7349441811839</v>
      </c>
      <c r="HI20" s="12">
        <f>_xll.PIAdvCalcDat("\\CEDPI\SEMPRA_MSR1:EDCINV"&amp;HF$2&amp;""&amp;HI$3&amp;"DAYKWH.UNIT1@NET1",Overall!$A$20,Overall!$B$20,"1d","total","time-weighted",0,1,0,"")</f>
        <v>1957.8340324191408</v>
      </c>
      <c r="HJ20" s="1"/>
      <c r="HK20" s="10">
        <f>_xll.PIAdvCalcDat("\\CEDPI\SEMPRA_MSR1:EDCINV"&amp;HK$2&amp;""&amp;HK$3&amp;"DAYKWH.UNIT1@NET1",Overall!$A$20,Overall!$B$20,"1d","total","time-weighted",0,1,0,"")</f>
        <v>1923.0894081756207</v>
      </c>
      <c r="HL20" s="11">
        <f>_xll.PIAdvCalcDat("\\CEDPI\SEMPRA_MSR1:EDCINV"&amp;HK$2&amp;""&amp;HL$3&amp;"DAYKWH.UNIT1@NET1",Overall!$A$20,Overall!$B$20,"1d","total","time-weighted",0,1,0,"")</f>
        <v>1911.1069846140949</v>
      </c>
      <c r="HM20" s="11">
        <f>_xll.PIAdvCalcDat("\\CEDPI\SEMPRA_MSR1:EDCINV"&amp;HK$2&amp;""&amp;HM$3&amp;"DAYKWH.UNIT1@NET1",Overall!$A$20,Overall!$B$20,"1d","total","time-weighted",0,1,0,"")</f>
        <v>1852.5643206757379</v>
      </c>
      <c r="HN20" s="12">
        <f>_xll.PIAdvCalcDat("\\CEDPI\SEMPRA_MSR1:EDCINV"&amp;HK$2&amp;""&amp;HN$3&amp;"DAYKWH.UNIT1@NET1",Overall!$A$20,Overall!$B$20,"1d","total","time-weighted",0,1,0,"")</f>
        <v>1653.1996572224207</v>
      </c>
      <c r="HO20" s="1"/>
      <c r="HP20" s="10">
        <f>_xll.PIAdvCalcDat("\\CEDPI\SEMPRA_MSR1:EDCINV"&amp;HP$2&amp;""&amp;HP$3&amp;"DAYKWH.UNIT1@NET1",Overall!$A$20,Overall!$B$20,"1d","total","time-weighted",0,1,0,"")</f>
        <v>1914.5052206269486</v>
      </c>
      <c r="HQ20" s="11">
        <f>_xll.PIAdvCalcDat("\\CEDPI\SEMPRA_MSR1:EDCINV"&amp;HP$2&amp;""&amp;HQ$3&amp;"DAYKWH.UNIT1@NET1",Overall!$A$20,Overall!$B$20,"1d","total","time-weighted",0,1,0,"")</f>
        <v>1889.5242898749912</v>
      </c>
      <c r="HR20" s="11">
        <f>_xll.PIAdvCalcDat("\\CEDPI\SEMPRA_MSR1:EDCINV"&amp;HP$2&amp;""&amp;HR$3&amp;"DAYKWH.UNIT1@NET1",Overall!$A$20,Overall!$B$20,"1d","total","time-weighted",0,1,0,"")</f>
        <v>1873.7991789426048</v>
      </c>
      <c r="HS20" s="12">
        <f>_xll.PIAdvCalcDat("\\CEDPI\SEMPRA_MSR1:EDCINV"&amp;HP$2&amp;""&amp;HS$3&amp;"DAYKWH.UNIT1@NET1",Overall!$A$20,Overall!$B$20,"1d","total","time-weighted",0,1,0,"")</f>
        <v>1952.7315510774952</v>
      </c>
      <c r="HT20" s="1"/>
      <c r="HU20" s="10">
        <f>_xll.PIAdvCalcDat("\\CEDPI\SEMPRA_MSR1:EDCINV"&amp;HU$2&amp;""&amp;HU$3&amp;"DAYKWH.UNIT1@NET1",Overall!$A$20,Overall!$B$20,"1d","total","time-weighted",0,1,0,"")</f>
        <v>1936.7641328495779</v>
      </c>
      <c r="HV20" s="11">
        <f>_xll.PIAdvCalcDat("\\CEDPI\SEMPRA_MSR1:EDCINV"&amp;HU$2&amp;""&amp;HV$3&amp;"DAYKWH.UNIT1@NET1",Overall!$A$20,Overall!$B$20,"1d","total","time-weighted",0,1,0,"")</f>
        <v>1836.693074718622</v>
      </c>
      <c r="HW20" s="11">
        <f>_xll.PIAdvCalcDat("\\CEDPI\SEMPRA_MSR1:EDCINV"&amp;HU$2&amp;""&amp;HW$3&amp;"DAYKWH.UNIT1@NET1",Overall!$A$20,Overall!$B$20,"1d","total","time-weighted",0,1,0,"")</f>
        <v>1690.1392596526296</v>
      </c>
      <c r="HX20" s="12">
        <f>_xll.PIAdvCalcDat("\\CEDPI\SEMPRA_MSR1:EDCINV"&amp;HU$2&amp;""&amp;HX$3&amp;"DAYKWH.UNIT1@NET1",Overall!$A$20,Overall!$B$20,"1d","total","time-weighted",0,1,0,"")</f>
        <v>1689.1774049331473</v>
      </c>
      <c r="HY20" s="1"/>
      <c r="HZ20" s="10">
        <f>_xll.PIAdvCalcDat("\\CEDPI\SEMPRA_MSR1:EDCINV"&amp;HZ$2&amp;""&amp;HZ$3&amp;"DAYKWH.UNIT1@NET1",Overall!$A$20,Overall!$B$20,"1d","total","time-weighted",0,1,0,"")</f>
        <v>1926.609949258263</v>
      </c>
      <c r="IA20" s="11">
        <f>_xll.PIAdvCalcDat("\\CEDPI\SEMPRA_MSR1:EDCINV"&amp;HZ$2&amp;""&amp;IA$3&amp;"DAYKWH.UNIT1@NET1",Overall!$A$20,Overall!$B$20,"1d","total","time-weighted",0,1,0,"")</f>
        <v>1870.4401379042636</v>
      </c>
      <c r="IB20" s="11">
        <f>_xll.PIAdvCalcDat("\\CEDPI\SEMPRA_MSR1:EDCINV"&amp;HZ$2&amp;""&amp;IB$3&amp;"DAYKWH.UNIT1@NET1",Overall!$A$20,Overall!$B$20,"1d","total","time-weighted",0,1,0,"")</f>
        <v>1864.4264003041601</v>
      </c>
      <c r="IC20" s="12">
        <f>_xll.PIAdvCalcDat("\\CEDPI\SEMPRA_MSR1:EDCINV"&amp;HZ$2&amp;""&amp;IC$3&amp;"DAYKWH.UNIT1@NET1",Overall!$A$20,Overall!$B$20,"1d","total","time-weighted",0,1,0,"")</f>
        <v>1935.5417657448827</v>
      </c>
      <c r="ID20" s="1"/>
      <c r="IE20" s="10">
        <f>_xll.PIAdvCalcDat("\\CEDPI\SEMPRA_MSR1:EDCINV"&amp;IE$2&amp;""&amp;IE$3&amp;"DAYKWH.UNIT1@NET1",Overall!$A$20,Overall!$B$20,"1d","total","time-weighted",0,1,0,"")</f>
        <v>1913.0657610887154</v>
      </c>
      <c r="IF20" s="11">
        <f>_xll.PIAdvCalcDat("\\CEDPI\SEMPRA_MSR1:EDCINV"&amp;IE$2&amp;""&amp;IF$3&amp;"DAYKWH.UNIT1@NET1",Overall!$A$20,Overall!$B$20,"1d","total","time-weighted",0,1,0,"")</f>
        <v>1912.0999374383671</v>
      </c>
      <c r="IG20" s="11">
        <f>_xll.PIAdvCalcDat("\\CEDPI\SEMPRA_MSR1:EDCINV"&amp;IE$2&amp;""&amp;IG$3&amp;"DAYKWH.UNIT1@NET1",Overall!$A$20,Overall!$B$20,"1d","total","time-weighted",0,1,0,"")</f>
        <v>1732.8448717148622</v>
      </c>
      <c r="IH20" s="12">
        <f>_xll.PIAdvCalcDat("\\CEDPI\SEMPRA_MSR1:EDCINV"&amp;IE$2&amp;""&amp;IH$3&amp;"DAYKWH.UNIT1@NET1",Overall!$A$20,Overall!$B$20,"1d","total","time-weighted",0,1,0,"")</f>
        <v>1641.4293849961487</v>
      </c>
      <c r="II20" s="1"/>
      <c r="IJ20" s="10">
        <f>_xll.PIAdvCalcDat("\\CEDPI\SEMPRA_MSR1:EDCINV"&amp;IJ$2&amp;""&amp;IJ$3&amp;"DAYKWH.UNIT1@NET1",Overall!$A$20,Overall!$B$20,"1d","total","time-weighted",0,1,0,"")</f>
        <v>1952.3748202705735</v>
      </c>
      <c r="IK20" s="11">
        <f>_xll.PIAdvCalcDat("\\CEDPI\SEMPRA_MSR1:EDCINV"&amp;IJ$2&amp;""&amp;IK$3&amp;"DAYKWH.UNIT1@NET1",Overall!$A$20,Overall!$B$20,"1d","total","time-weighted",0,1,0,"")</f>
        <v>1808.2275106683121</v>
      </c>
      <c r="IL20" s="11">
        <f>_xll.PIAdvCalcDat("\\CEDPI\SEMPRA_MSR1:EDCINV"&amp;IJ$2&amp;""&amp;IL$3&amp;"DAYKWH.UNIT1@NET1",Overall!$A$20,Overall!$B$20,"1d","total","time-weighted",0,1,0,"")</f>
        <v>1856.5268680221666</v>
      </c>
      <c r="IM20" s="12">
        <f>_xll.PIAdvCalcDat("\\CEDPI\SEMPRA_MSR1:EDCINV"&amp;IJ$2&amp;""&amp;IM$3&amp;"DAYKWH.UNIT1@NET1",Overall!$A$20,Overall!$B$20,"1d","total","time-weighted",0,1,0,"")</f>
        <v>1944.6877635901096</v>
      </c>
      <c r="IN20" s="1"/>
      <c r="IO20" s="10">
        <f>_xll.PIAdvCalcDat("\\CEDPI\SEMPRA_MSR1:EDCINV"&amp;IO$2&amp;""&amp;IO$3&amp;"DAYKWH.UNIT1@NET1",Overall!$A$20,Overall!$B$20,"1d","total","time-weighted",0,1,0,"")</f>
        <v>1874.9315483776138</v>
      </c>
      <c r="IP20" s="11">
        <f>_xll.PIAdvCalcDat("\\CEDPI\SEMPRA_MSR1:EDCINV"&amp;IO$2&amp;""&amp;IP$3&amp;"DAYKWH.UNIT1@NET1",Overall!$A$20,Overall!$B$20,"1d","total","time-weighted",0,1,0,"")</f>
        <v>1864.6257566470656</v>
      </c>
      <c r="IQ20" s="11">
        <f>_xll.PIAdvCalcDat("\\CEDPI\SEMPRA_MSR1:EDCINV"&amp;IO$2&amp;""&amp;IQ$3&amp;"DAYKWH.UNIT1@NET1",Overall!$A$20,Overall!$B$20,"1d","total","time-weighted",0,1,0,"")</f>
        <v>1791.3842041170949</v>
      </c>
      <c r="IR20" s="12">
        <f>_xll.PIAdvCalcDat("\\CEDPI\SEMPRA_MSR1:EDCINV"&amp;IO$2&amp;""&amp;IR$3&amp;"DAYKWH.UNIT1@NET1",Overall!$A$20,Overall!$B$20,"1d","total","time-weighted",0,1,0,"")</f>
        <v>1713.6216077308568</v>
      </c>
      <c r="IS20" s="1"/>
      <c r="IT20" s="10">
        <f>_xll.PIAdvCalcDat("\\CEDPI\SEMPRA_MSR1:EDCINV"&amp;IT$2&amp;""&amp;IT$3&amp;"DAYKWH.UNIT1@NET1",Overall!$A$20,Overall!$B$20,"1d","total","time-weighted",0,1,0,"")</f>
        <v>1968.8664997145015</v>
      </c>
      <c r="IU20" s="11">
        <f>_xll.PIAdvCalcDat("\\CEDPI\SEMPRA_MSR1:EDCINV"&amp;IT$2&amp;""&amp;IU$3&amp;"DAYKWH.UNIT1@NET1",Overall!$A$20,Overall!$B$20,"1d","total","time-weighted",0,1,0,"")</f>
        <v>1925.7927639701177</v>
      </c>
      <c r="IV20" s="11">
        <f>_xll.PIAdvCalcDat("\\CEDPI\SEMPRA_MSR1:EDCINV"&amp;IT$2&amp;""&amp;IV$3&amp;"DAYKWH.UNIT1@NET1",Overall!$A$20,Overall!$B$20,"1d","total","time-weighted",0,1,0,"")</f>
        <v>1918.2934086429827</v>
      </c>
      <c r="IW20" s="12">
        <f>_xll.PIAdvCalcDat("\\CEDPI\SEMPRA_MSR1:EDCINV"&amp;IT$2&amp;""&amp;IW$3&amp;"DAYKWH.UNIT1@NET1",Overall!$A$20,Overall!$B$20,"1d","total","time-weighted",0,1,0,"")</f>
        <v>1861.7742463589798</v>
      </c>
      <c r="IX20" s="1"/>
      <c r="IY20" s="10">
        <f>_xll.PIAdvCalcDat("\\CEDPI\SEMPRA_MSR1:EDCINV"&amp;IY$2&amp;""&amp;IY$3&amp;"DAYKWH.UNIT1@NET1",Overall!$A$20,Overall!$B$20,"1d","total","time-weighted",0,1,0,"")</f>
        <v>1889.5620936166533</v>
      </c>
      <c r="IZ20" s="11">
        <f>_xll.PIAdvCalcDat("\\CEDPI\SEMPRA_MSR1:EDCINV"&amp;IY$2&amp;""&amp;IZ$3&amp;"DAYKWH.UNIT1@NET1",Overall!$A$20,Overall!$B$20,"1d","total","time-weighted",0,1,0,"")</f>
        <v>1868.157444983482</v>
      </c>
      <c r="JA20" s="11">
        <f>_xll.PIAdvCalcDat("\\CEDPI\SEMPRA_MSR1:EDCINV"&amp;IY$2&amp;""&amp;JA$3&amp;"DAYKWH.UNIT1@NET1",Overall!$A$20,Overall!$B$20,"1d","total","time-weighted",0,1,0,"")</f>
        <v>1862.6193290573676</v>
      </c>
      <c r="JB20" s="12">
        <f>_xll.PIAdvCalcDat("\\CEDPI\SEMPRA_MSR1:EDCINV"&amp;IY$2&amp;""&amp;JB$3&amp;"DAYKWH.UNIT1@NET1",Overall!$A$20,Overall!$B$20,"1d","total","time-weighted",0,1,0,"")</f>
        <v>1634.2539938032985</v>
      </c>
      <c r="JC20" s="1"/>
      <c r="JD20" s="10">
        <f>_xll.PIAdvCalcDat("\\CEDPI\SEMPRA_MSR1:EDCINV"&amp;JD$2&amp;""&amp;JD$3&amp;"DAYKWH.UNIT1@NET1",Overall!$A$20,Overall!$B$20,"1d","total","time-weighted",0,1,0,"")</f>
        <v>1885.6753863951146</v>
      </c>
      <c r="JE20" s="11">
        <f>_xll.PIAdvCalcDat("\\CEDPI\SEMPRA_MSR1:EDCINV"&amp;JD$2&amp;""&amp;JE$3&amp;"DAYKWH.UNIT1@NET1",Overall!$A$20,Overall!$B$20,"1d","total","time-weighted",0,1,0,"")</f>
        <v>1869.0175940318661</v>
      </c>
      <c r="JF20" s="11">
        <f>_xll.PIAdvCalcDat("\\CEDPI\SEMPRA_MSR1:EDCINV"&amp;JD$2&amp;""&amp;JF$3&amp;"DAYKWH.UNIT1@NET1",Overall!$A$20,Overall!$B$20,"1d","total","time-weighted",0,1,0,"")</f>
        <v>1787.8126022150705</v>
      </c>
      <c r="JG20" s="12">
        <f>_xll.PIAdvCalcDat("\\CEDPI\SEMPRA_MSR1:EDCINV"&amp;JD$2&amp;""&amp;JG$3&amp;"DAYKWH.UNIT1@NET1",Overall!$A$20,Overall!$B$20,"1d","total","time-weighted",0,1,0,"")</f>
        <v>1875.6095015282735</v>
      </c>
      <c r="JH20" s="1"/>
      <c r="JI20" s="10">
        <f>_xll.PIAdvCalcDat("\\CEDPI\SEMPRA_MSR1:EDCINV"&amp;JI$2&amp;""&amp;JI$3&amp;"DAYKWH.UNIT1@NET1",Overall!$A$20,Overall!$B$20,"1d","total","time-weighted",0,1,0,"")</f>
        <v>1853.4580182017564</v>
      </c>
      <c r="JJ20" s="11">
        <f>_xll.PIAdvCalcDat("\\CEDPI\SEMPRA_MSR1:EDCINV"&amp;JI$2&amp;""&amp;JJ$3&amp;"DAYKWH.UNIT1@NET1",Overall!$A$20,Overall!$B$20,"1d","total","time-weighted",0,1,0,"")</f>
        <v>1843.8165689689718</v>
      </c>
      <c r="JK20" s="11">
        <f>_xll.PIAdvCalcDat("\\CEDPI\SEMPRA_MSR1:EDCINV"&amp;JI$2&amp;""&amp;JK$3&amp;"DAYKWH.UNIT1@NET1",Overall!$A$20,Overall!$B$20,"1d","total","time-weighted",0,1,0,"")</f>
        <v>1669.2212469792787</v>
      </c>
      <c r="JL20" s="12">
        <f>_xll.PIAdvCalcDat("\\CEDPI\SEMPRA_MSR1:EDCINV"&amp;JI$2&amp;""&amp;JL$3&amp;"DAYKWH.UNIT1@NET1",Overall!$A$20,Overall!$B$20,"1d","total","time-weighted",0,1,0,"")</f>
        <v>1671.2231101189363</v>
      </c>
      <c r="JM20" s="1"/>
      <c r="JN20" s="10">
        <f>_xll.PIAdvCalcDat("\\CEDPI\SEMPRA_MSR1:EDCINV"&amp;JN$2&amp;""&amp;JN$3&amp;"DAYKWH.UNIT1@NET1",Overall!$A$20,Overall!$B$20,"1d","total","time-weighted",0,1,0,"")</f>
        <v>1967.1037576943161</v>
      </c>
      <c r="JO20" s="11">
        <f>_xll.PIAdvCalcDat("\\CEDPI\SEMPRA_MSR1:EDCINV"&amp;JN$2&amp;""&amp;JO$3&amp;"DAYKWH.UNIT1@NET1",Overall!$A$20,Overall!$B$20,"1d","total","time-weighted",0,1,0,"")</f>
        <v>1822.0425400885802</v>
      </c>
      <c r="JP20" s="11">
        <f>_xll.PIAdvCalcDat("\\CEDPI\SEMPRA_MSR1:EDCINV"&amp;JN$2&amp;""&amp;JP$3&amp;"DAYKWH.UNIT1@NET1",Overall!$A$20,Overall!$B$20,"1d","total","time-weighted",0,1,0,"")</f>
        <v>1940.5421320924222</v>
      </c>
      <c r="JQ20" s="12">
        <f>_xll.PIAdvCalcDat("\\CEDPI\SEMPRA_MSR1:EDCINV"&amp;JN$2&amp;""&amp;JQ$3&amp;"DAYKWH.UNIT1@NET1",Overall!$A$20,Overall!$B$20,"1d","total","time-weighted",0,1,0,"")</f>
        <v>1904.9870530506898</v>
      </c>
      <c r="JR20" s="1"/>
      <c r="JS20" s="10">
        <f>_xll.PIAdvCalcDat("\\CEDPI\SEMPRA_MSR1:EDCINV"&amp;JS$2&amp;""&amp;JS$3&amp;"DAYKWH.UNIT1@NET1",Overall!$A$20,Overall!$B$20,"1d","total","time-weighted",0,1,0,"")</f>
        <v>1905.1201433781646</v>
      </c>
      <c r="JT20" s="11">
        <f>_xll.PIAdvCalcDat("\\CEDPI\SEMPRA_MSR1:EDCINV"&amp;JS$2&amp;""&amp;JT$3&amp;"DAYKWH.UNIT1@NET1",Overall!$A$20,Overall!$B$20,"1d","total","time-weighted",0,1,0,"")</f>
        <v>1866.2999776469223</v>
      </c>
      <c r="JU20" s="11">
        <f>_xll.PIAdvCalcDat("\\CEDPI\SEMPRA_MSR1:EDCINV"&amp;JS$2&amp;""&amp;JU$3&amp;"DAYKWH.UNIT1@NET1",Overall!$A$20,Overall!$B$20,"1d","total","time-weighted",0,1,0,"")</f>
        <v>1648.1287860998925</v>
      </c>
      <c r="JV20" s="12">
        <f>_xll.PIAdvCalcDat("\\CEDPI\SEMPRA_MSR1:EDCINV"&amp;JS$2&amp;""&amp;JV$3&amp;"DAYKWH.UNIT1@NET1",Overall!$A$20,Overall!$B$20,"1d","total","time-weighted",0,1,0,"")</f>
        <v>1617.5697222318145</v>
      </c>
      <c r="JW20" s="1"/>
      <c r="JX20" s="10">
        <f>_xll.PIAdvCalcDat("\\CEDPI\SEMPRA_MSR1:EDCINV"&amp;JX$2&amp;""&amp;JX$3&amp;"DAYKWH.UNIT1@NET1",Overall!$A$20,Overall!$B$20,"1d","total","time-weighted",0,1,0,"")</f>
        <v>1848.4453206212536</v>
      </c>
      <c r="JY20" s="11">
        <f>_xll.PIAdvCalcDat("\\CEDPI\SEMPRA_MSR1:EDCINV"&amp;JX$2&amp;""&amp;JY$3&amp;"DAYKWH.UNIT1@NET1",Overall!$A$20,Overall!$B$20,"1d","total","time-weighted",0,1,0,"")</f>
        <v>1848.8534228470639</v>
      </c>
      <c r="JZ20" s="11">
        <f>_xll.PIAdvCalcDat("\\CEDPI\SEMPRA_MSR1:EDCINV"&amp;JX$2&amp;""&amp;JZ$3&amp;"DAYKWH.UNIT1@NET1",Overall!$A$20,Overall!$B$20,"1d","total","time-weighted",0,1,0,"")</f>
        <v>1839.7272565872577</v>
      </c>
      <c r="KA20" s="12">
        <f>_xll.PIAdvCalcDat("\\CEDPI\SEMPRA_MSR1:EDCINV"&amp;JX$2&amp;""&amp;KA$3&amp;"DAYKWH.UNIT1@NET1",Overall!$A$20,Overall!$B$20,"1d","total","time-weighted",0,1,0,"")</f>
        <v>1890.7702308195551</v>
      </c>
      <c r="KB20" s="1"/>
      <c r="KC20" s="10">
        <f>_xll.PIAdvCalcDat("\\CEDPI\SEMPRA_MSR1:EDCINV"&amp;KC$2&amp;""&amp;KC$3&amp;"DAYKWH.UNIT1@NET1",Overall!$A$20,Overall!$B$20,"1d","total","time-weighted",0,1,0,"")</f>
        <v>1936.6974773614804</v>
      </c>
      <c r="KD20" s="11">
        <f>_xll.PIAdvCalcDat("\\CEDPI\SEMPRA_MSR1:EDCINV"&amp;KC$2&amp;""&amp;KD$3&amp;"DAYKWH.UNIT1@NET1",Overall!$A$20,Overall!$B$20,"1d","total","time-weighted",0,1,0,"")</f>
        <v>1843.4883403286185</v>
      </c>
      <c r="KE20" s="11">
        <f>_xll.PIAdvCalcDat("\\CEDPI\SEMPRA_MSR1:EDCINV"&amp;KC$2&amp;""&amp;KE$3&amp;"DAYKWH.UNIT1@NET1",Overall!$A$20,Overall!$B$20,"1d","total","time-weighted",0,1,0,"")</f>
        <v>1821.091436766631</v>
      </c>
      <c r="KF20" s="12">
        <f>_xll.PIAdvCalcDat("\\CEDPI\SEMPRA_MSR1:EDCINV"&amp;KC$2&amp;""&amp;KF$3&amp;"DAYKWH.UNIT1@NET1",Overall!$A$20,Overall!$B$20,"1d","total","time-weighted",0,1,0,"")</f>
        <v>2603.7382942484523</v>
      </c>
      <c r="KG20" s="1"/>
      <c r="KH20" s="10">
        <f>_xll.PIAdvCalcDat("\\CEDPI\SEMPRA_MSR1:EDCINV"&amp;KH$2&amp;""&amp;KH$3&amp;"DAYKWH.UNIT1@NET1",Overall!$A$20,Overall!$B$20,"1d","total","time-weighted",0,1,0,"")</f>
        <v>1973.3008107812088</v>
      </c>
      <c r="KI20" s="11">
        <f>_xll.PIAdvCalcDat("\\CEDPI\SEMPRA_MSR1:EDCINV"&amp;KH$2&amp;""&amp;KI$3&amp;"DAYKWH.UNIT1@NET1",Overall!$A$20,Overall!$B$20,"1d","total","time-weighted",0,1,0,"")</f>
        <v>1791.9741550741028</v>
      </c>
      <c r="KJ20" s="11">
        <f>_xll.PIAdvCalcDat("\\CEDPI\SEMPRA_MSR1:EDCINV"&amp;KH$2&amp;""&amp;KJ$3&amp;"DAYKWH.UNIT1@NET1",Overall!$A$20,Overall!$B$20,"1d","total","time-weighted",0,1,0,"")</f>
        <v>1862.4404801193659</v>
      </c>
      <c r="KK20" s="12">
        <f>_xll.PIAdvCalcDat("\\CEDPI\SEMPRA_MSR1:EDCINV"&amp;KH$2&amp;""&amp;KK$3&amp;"DAYKWH.UNIT1@NET1",Overall!$A$20,Overall!$B$20,"1d","total","time-weighted",0,1,0,"")</f>
        <v>1912.4048282766828</v>
      </c>
      <c r="KL20" s="1"/>
      <c r="KM20" s="10">
        <f>_xll.PIAdvCalcDat("\\CEDPI\SEMPRA_MSR1:EDCINV"&amp;KM$2&amp;""&amp;KM$3&amp;"DAYKWH.UNIT1@NET1",Overall!$A$20,Overall!$B$20,"1d","total","time-weighted",0,1,0,"")</f>
        <v>1927.0417080994484</v>
      </c>
      <c r="KN20" s="11">
        <f>_xll.PIAdvCalcDat("\\CEDPI\SEMPRA_MSR1:EDCINV"&amp;KM$2&amp;""&amp;KN$3&amp;"DAYKWH.UNIT1@NET1",Overall!$A$20,Overall!$B$20,"1d","total","time-weighted",0,1,0,"")</f>
        <v>1859.843359277879</v>
      </c>
      <c r="KO20" s="11">
        <f>_xll.PIAdvCalcDat("\\CEDPI\SEMPRA_MSR1:EDCINV"&amp;KM$2&amp;""&amp;KO$3&amp;"DAYKWH.UNIT1@NET1",Overall!$A$20,Overall!$B$20,"1d","total","time-weighted",0,1,0,"")</f>
        <v>1849.2029815084384</v>
      </c>
      <c r="KP20" s="12">
        <f>_xll.PIAdvCalcDat("\\CEDPI\SEMPRA_MSR1:EDCINV"&amp;KM$2&amp;""&amp;KP$3&amp;"DAYKWH.UNIT1@NET1",Overall!$A$20,Overall!$B$20,"1d","total","time-weighted",0,1,0,"")</f>
        <v>1610.6673536063854</v>
      </c>
      <c r="KQ20" s="1"/>
      <c r="KR20" s="10">
        <f>_xll.PIAdvCalcDat("\\CEDPI\SEMPRA_MSR1:EDCINV"&amp;KR$2&amp;""&amp;KR$3&amp;"DAYKWH.UNIT1@NET1",Overall!$A$20,Overall!$B$20,"1d","total","time-weighted",0,1,0,"")</f>
        <v>1924.1585434186225</v>
      </c>
      <c r="KS20" s="11">
        <f>_xll.PIAdvCalcDat("\\CEDPI\SEMPRA_MSR1:EDCINV"&amp;KR$2&amp;""&amp;KS$3&amp;"DAYKWH.UNIT1@NET1",Overall!$A$20,Overall!$B$20,"1d","total","time-weighted",0,1,0,"")</f>
        <v>1831.465581510821</v>
      </c>
      <c r="KT20" s="11">
        <f>_xll.PIAdvCalcDat("\\CEDPI\SEMPRA_MSR1:EDCINV"&amp;KR$2&amp;""&amp;KT$3&amp;"DAYKWH.UNIT1@NET1",Overall!$A$20,Overall!$B$20,"1d","total","time-weighted",0,1,0,"")</f>
        <v>1821.4230145459167</v>
      </c>
      <c r="KU20" s="12">
        <f>_xll.PIAdvCalcDat("\\CEDPI\SEMPRA_MSR1:EDCINV"&amp;KR$2&amp;""&amp;KU$3&amp;"DAYKWH.UNIT1@NET1",Overall!$A$20,Overall!$B$20,"1d","total","time-weighted",0,1,0,"")</f>
        <v>2024.0681099972153</v>
      </c>
      <c r="KV20" s="1"/>
      <c r="KW20" s="10">
        <f>_xll.PIAdvCalcDat("\\CEDPI\SEMPRA_MSR1:EDCINV"&amp;KW$2&amp;""&amp;KW$3&amp;"DAYKWH.UNIT1@NET1",Overall!$A$20,Overall!$B$20,"1d","total","time-weighted",0,1,0,"")</f>
        <v>1929.0787134381412</v>
      </c>
      <c r="KX20" s="11">
        <f>_xll.PIAdvCalcDat("\\CEDPI\SEMPRA_MSR1:EDCINV"&amp;KW$2&amp;""&amp;KX$3&amp;"DAYKWH.UNIT1@NET1",Overall!$A$20,Overall!$B$20,"1d","total","time-weighted",0,1,0,"")</f>
        <v>1893.5075480976957</v>
      </c>
      <c r="KY20" s="11">
        <f>_xll.PIAdvCalcDat("\\CEDPI\SEMPRA_MSR1:EDCINV"&amp;KW$2&amp;""&amp;KY$3&amp;"DAYKWH.UNIT1@NET1",Overall!$A$20,Overall!$B$20,"1d","total","time-weighted",0,1,0,"")</f>
        <v>1672.636020194954</v>
      </c>
      <c r="KZ20" s="12">
        <f>_xll.PIAdvCalcDat("\\CEDPI\SEMPRA_MSR1:EDCINV"&amp;KW$2&amp;""&amp;KZ$3&amp;"DAYKWH.UNIT1@NET1",Overall!$A$20,Overall!$B$20,"1d","total","time-weighted",0,1,0,"")</f>
        <v>1607.1584253675974</v>
      </c>
      <c r="LA20" s="1"/>
      <c r="LB20" s="10">
        <f>_xll.PIAdvCalcDat("\\CEDPI\SEMPRA_MSR1:EDCINV"&amp;LB$2&amp;""&amp;LB$3&amp;"DAYKWH.UNIT1@NET1",Overall!$A$20,Overall!$B$20,"1d","total","time-weighted",0,1,0,"")</f>
        <v>1895.5538467970678</v>
      </c>
      <c r="LC20" s="11">
        <f>_xll.PIAdvCalcDat("\\CEDPI\SEMPRA_MSR1:EDCINV"&amp;LB$2&amp;""&amp;LC$3&amp;"DAYKWH.UNIT1@NET1",Overall!$A$20,Overall!$B$20,"1d","total","time-weighted",0,1,0,"")</f>
        <v>1876.2433445207969</v>
      </c>
      <c r="LD20" s="11">
        <f>_xll.PIAdvCalcDat("\\CEDPI\SEMPRA_MSR1:EDCINV"&amp;LB$2&amp;""&amp;LD$3&amp;"DAYKWH.UNIT1@NET1",Overall!$A$20,Overall!$B$20,"1d","total","time-weighted",0,1,0,"")</f>
        <v>1883.5526600306744</v>
      </c>
      <c r="LE20" s="12">
        <f>_xll.PIAdvCalcDat("\\CEDPI\SEMPRA_MSR1:EDCINV"&amp;LB$2&amp;""&amp;LE$3&amp;"DAYKWH.UNIT1@NET1",Overall!$A$20,Overall!$B$20,"1d","total","time-weighted",0,1,0,"")</f>
        <v>1913.9231717712707</v>
      </c>
      <c r="LF20" s="1"/>
      <c r="LG20" s="10">
        <f>_xll.PIAdvCalcDat("\\CEDPI\SEMPRA_MSR1:EDCINV"&amp;LG$2&amp;""&amp;LG$3&amp;"DAYKWH.UNIT1@NET1",Overall!$A$20,Overall!$B$20,"1d","total","time-weighted",0,1,0,"")</f>
        <v>1850.7837611871819</v>
      </c>
      <c r="LH20" s="11">
        <f>_xll.PIAdvCalcDat("\\CEDPI\SEMPRA_MSR1:EDCINV"&amp;LG$2&amp;""&amp;LH$3&amp;"DAYKWH.UNIT1@NET1",Overall!$A$20,Overall!$B$20,"1d","total","time-weighted",0,1,0,"")</f>
        <v>1844.9300190471081</v>
      </c>
      <c r="LI20" s="11">
        <f>_xll.PIAdvCalcDat("\\CEDPI\SEMPRA_MSR1:EDCINV"&amp;LG$2&amp;""&amp;LI$3&amp;"DAYKWH.UNIT1@NET1",Overall!$A$20,Overall!$B$20,"1d","total","time-weighted",0,1,0,"")</f>
        <v>1698.0593523806297</v>
      </c>
      <c r="LJ20" s="12">
        <f>_xll.PIAdvCalcDat("\\CEDPI\SEMPRA_MSR1:EDCINV"&amp;LG$2&amp;""&amp;LJ$3&amp;"DAYKWH.UNIT1@NET1",Overall!$A$20,Overall!$B$20,"1d","total","time-weighted",0,1,0,"")</f>
        <v>1618.0170129069327</v>
      </c>
      <c r="LK20" s="1"/>
      <c r="LL20" s="10">
        <f>_xll.PIAdvCalcDat("\\CEDPI\SEMPRA_MSR1:EDCINV"&amp;LL$2&amp;""&amp;LL$3&amp;"DAYKWH.UNIT1@NET1",Overall!$A$20,Overall!$B$20,"1d","total","time-weighted",0,1,0,"")</f>
        <v>1758.3448074236153</v>
      </c>
      <c r="LM20" s="11">
        <f>_xll.PIAdvCalcDat("\\CEDPI\SEMPRA_MSR1:EDCINV"&amp;LL$2&amp;""&amp;LM$3&amp;"DAYKWH.UNIT1@NET1",Overall!$A$20,Overall!$B$20,"1d","total","time-weighted",0,1,0,"")</f>
        <v>1645.6082658105329</v>
      </c>
      <c r="LN20" s="11">
        <f>_xll.PIAdvCalcDat("\\CEDPI\SEMPRA_MSR1:EDCINV"&amp;LL$2&amp;""&amp;LN$3&amp;"DAYKWH.UNIT1@NET1",Overall!$A$20,Overall!$B$20,"1d","total","time-weighted",0,1,0,"")</f>
        <v>1759.8515745048662</v>
      </c>
      <c r="LO20" s="12">
        <f>_xll.PIAdvCalcDat("\\CEDPI\SEMPRA_MSR1:EDCINV"&amp;LL$2&amp;""&amp;LO$3&amp;"DAYKWH.UNIT1@NET1",Overall!$A$20,Overall!$B$20,"1d","total","time-weighted",0,1,0,"")</f>
        <v>1657.954524826358</v>
      </c>
      <c r="LP20" s="1"/>
      <c r="LQ20" s="10">
        <f>_xll.PIAdvCalcDat("\\CEDPI\SEMPRA_MSR1:EDCINV"&amp;LQ$2&amp;""&amp;LQ$3&amp;"DAYKWH.UNIT1@NET1",Overall!$A$20,Overall!$B$20,"1d","total","time-weighted",0,1,0,"")</f>
        <v>1726.1587456498667</v>
      </c>
      <c r="LR20" s="11">
        <f>_xll.PIAdvCalcDat("\\CEDPI\SEMPRA_MSR1:EDCINV"&amp;LQ$2&amp;""&amp;LR$3&amp;"DAYKWH.UNIT1@NET1",Overall!$A$20,Overall!$B$20,"1d","total","time-weighted",0,1,0,"")</f>
        <v>1762.4242483775965</v>
      </c>
      <c r="LS20" s="11">
        <f>_xll.PIAdvCalcDat("\\CEDPI\SEMPRA_MSR1:EDCINV"&amp;LQ$2&amp;""&amp;LS$3&amp;"DAYKWH.UNIT1@NET1",Overall!$A$20,Overall!$B$20,"1d","total","time-weighted",0,1,0,"")</f>
        <v>1546.7665985554584</v>
      </c>
      <c r="LT20" s="12">
        <f>_xll.PIAdvCalcDat("\\CEDPI\SEMPRA_MSR1:EDCINV"&amp;LQ$2&amp;""&amp;LT$3&amp;"DAYKWH.UNIT1@NET1",Overall!$A$20,Overall!$B$20,"1d","total","time-weighted",0,1,0,"")</f>
        <v>1779.9447066561834</v>
      </c>
      <c r="LU20" s="1"/>
      <c r="LV20" s="10">
        <f>_xll.PIAdvCalcDat("\\CEDPI\SEMPRA_MSR1:EDCINV"&amp;LV$2&amp;""&amp;LV$3&amp;"DAYKWH.UNIT1@NET1",Overall!$A$20,Overall!$B$20,"1d","total","time-weighted",0,1,0,"")</f>
        <v>1539.5666054161859</v>
      </c>
      <c r="LW20" s="11">
        <f>_xll.PIAdvCalcDat("\\CEDPI\SEMPRA_MSR1:EDCINV"&amp;LV$2&amp;""&amp;LW$3&amp;"DAYKWH.UNIT1@NET1",Overall!$A$20,Overall!$B$20,"1d","total","time-weighted",0,1,0,"")</f>
        <v>1809.5181994972895</v>
      </c>
      <c r="LX20" s="11">
        <f>_xll.PIAdvCalcDat("\\CEDPI\SEMPRA_MSR1:EDCINV"&amp;LV$2&amp;""&amp;LX$3&amp;"DAYKWH.UNIT1@NET1",Overall!$A$20,Overall!$B$20,"1d","total","time-weighted",0,1,0,"")</f>
        <v>1567.3302895011891</v>
      </c>
      <c r="LY20" s="12">
        <f>_xll.PIAdvCalcDat("\\CEDPI\SEMPRA_MSR1:EDCINV"&amp;LV$2&amp;""&amp;LY$3&amp;"DAYKWH.UNIT1@NET1",Overall!$A$20,Overall!$B$20,"1d","total","time-weighted",0,1,0,"")</f>
        <v>1792.8014745330345</v>
      </c>
      <c r="LZ20" s="1"/>
      <c r="MA20" s="10">
        <f>_xll.PIAdvCalcDat("\\CEDPI\SEMPRA_MSR1:EDCINV"&amp;MA$2&amp;""&amp;MA$3&amp;"DAYKWH.UNIT1@NET1",Overall!$A$20,Overall!$B$20,"1d","total","time-weighted",0,1,0,"")</f>
        <v>1757.6478518866113</v>
      </c>
      <c r="MB20" s="11" t="str">
        <f>_xll.PIAdvCalcDat("\\CEDPI\SEMPRA_MSR1:EDCINV"&amp;MA$2&amp;""&amp;MB$3&amp;"DAYKWH.UNIT1@NET1",Overall!$A$20,Overall!$B$20,"1d","total","time-weighted",0,1,0,"")</f>
        <v>[-11059] No Good Data For Calculation</v>
      </c>
      <c r="MC20" s="11">
        <f>_xll.PIAdvCalcDat("\\CEDPI\SEMPRA_MSR1:EDCINV"&amp;MA$2&amp;""&amp;MC$3&amp;"DAYKWH.UNIT1@NET1",Overall!$A$20,Overall!$B$20,"1d","total","time-weighted",0,1,0,"")</f>
        <v>1769.8612926141607</v>
      </c>
      <c r="MD20" s="12">
        <f>_xll.PIAdvCalcDat("\\CEDPI\SEMPRA_MSR1:EDCINV"&amp;MA$2&amp;""&amp;MD$3&amp;"DAYKWH.UNIT1@NET1",Overall!$A$20,Overall!$B$20,"1d","total","time-weighted",0,1,0,"")</f>
        <v>1804.2542294008506</v>
      </c>
      <c r="ME20" s="1"/>
      <c r="MF20" s="10">
        <f>_xll.PIAdvCalcDat("\\CEDPI\SEMPRA_MSR1:EDCINV"&amp;MF$2&amp;""&amp;MF$3&amp;"DAYKWH.UNIT1@NET1",Overall!$A$20,Overall!$B$20,"1d","total","time-weighted",0,1,0,"")</f>
        <v>1801.4972468169044</v>
      </c>
      <c r="MG20" s="11">
        <f>_xll.PIAdvCalcDat("\\CEDPI\SEMPRA_MSR1:EDCINV"&amp;MF$2&amp;""&amp;MG$3&amp;"DAYKWH.UNIT1@NET1",Overall!$A$20,Overall!$B$20,"1d","total","time-weighted",0,1,0,"")</f>
        <v>1768.2156436763669</v>
      </c>
      <c r="MH20" s="11">
        <f>_xll.PIAdvCalcDat("\\CEDPI\SEMPRA_MSR1:EDCINV"&amp;MF$2&amp;""&amp;MH$3&amp;"DAYKWH.UNIT1@NET1",Overall!$A$20,Overall!$B$20,"1d","total","time-weighted",0,1,0,"")</f>
        <v>1621.9007178206598</v>
      </c>
      <c r="MI20" s="12">
        <f>_xll.PIAdvCalcDat("\\CEDPI\SEMPRA_MSR1:EDCINV"&amp;MF$2&amp;""&amp;MI$3&amp;"DAYKWH.UNIT1@NET1",Overall!$A$20,Overall!$B$20,"1d","total","time-weighted",0,1,0,"")</f>
        <v>1789.9272506671864</v>
      </c>
      <c r="MJ20" s="1"/>
      <c r="MK20" s="10">
        <f>_xll.PIAdvCalcDat("\\CEDPI\SEMPRA_MSR1:EDCINV"&amp;MK$2&amp;""&amp;MK$3&amp;"DAYKWH.UNIT1@NET1",Overall!$A$20,Overall!$B$20,"1d","total","time-weighted",0,1,0,"")</f>
        <v>1568.3470635541605</v>
      </c>
      <c r="ML20" s="11">
        <f>_xll.PIAdvCalcDat("\\CEDPI\SEMPRA_MSR1:EDCINV"&amp;MK$2&amp;""&amp;ML$3&amp;"DAYKWH.UNIT1@NET1",Overall!$A$20,Overall!$B$20,"1d","total","time-weighted",0,1,0,"")</f>
        <v>1754.2268504161625</v>
      </c>
      <c r="MM20" s="11">
        <f>_xll.PIAdvCalcDat("\\CEDPI\SEMPRA_MSR1:EDCINV"&amp;MK$2&amp;""&amp;MM$3&amp;"DAYKWH.UNIT1@NET1",Overall!$A$20,Overall!$B$20,"1d","total","time-weighted",0,1,0,"")</f>
        <v>1527.9180183596595</v>
      </c>
      <c r="MN20" s="12">
        <f>_xll.PIAdvCalcDat("\\CEDPI\SEMPRA_MSR1:EDCINV"&amp;MK$2&amp;""&amp;MN$3&amp;"DAYKWH.UNIT1@NET1",Overall!$A$20,Overall!$B$20,"1d","total","time-weighted",0,1,0,"")</f>
        <v>1770.4067867567094</v>
      </c>
      <c r="MO20" s="1"/>
      <c r="MP20" s="10">
        <f>_xll.PIAdvCalcDat("\\CEDPI\SEMPRA_MSR1:EDCINV"&amp;MP$2&amp;""&amp;MP$3&amp;"DAYKWH.UNIT1@NET1",Overall!$A$20,Overall!$B$20,"1d","total","time-weighted",0,1,0,"")</f>
        <v>1921.7868090326781</v>
      </c>
      <c r="MQ20" s="11">
        <f>_xll.PIAdvCalcDat("\\CEDPI\SEMPRA_MSR1:EDCINV"&amp;MP$2&amp;""&amp;MQ$3&amp;"DAYKWH.UNIT1@NET1",Overall!$A$20,Overall!$B$20,"1d","total","time-weighted",0,1,0,"")</f>
        <v>1918.6017993087526</v>
      </c>
      <c r="MR20" s="11">
        <f>_xll.PIAdvCalcDat("\\CEDPI\SEMPRA_MSR1:EDCINV"&amp;MP$2&amp;""&amp;MR$3&amp;"DAYKWH.UNIT1@NET1",Overall!$A$20,Overall!$B$20,"1d","total","time-weighted",0,1,0,"")</f>
        <v>1914.9388939060318</v>
      </c>
      <c r="MS20" s="12">
        <f>_xll.PIAdvCalcDat("\\CEDPI\SEMPRA_MSR1:EDCINV"&amp;MP$2&amp;""&amp;MS$3&amp;"DAYKWH.UNIT1@NET1",Overall!$A$20,Overall!$B$20,"1d","total","time-weighted",0,1,0,"")</f>
        <v>1931.3378617030478</v>
      </c>
      <c r="MT20" s="1"/>
      <c r="MU20" s="10">
        <f>_xll.PIAdvCalcDat("\\CEDPI\SEMPRA_MSR1:EDCINV"&amp;MU$2&amp;""&amp;MU$3&amp;"DAYKWH.UNIT1@NET1",Overall!$A$20,Overall!$B$20,"1d","total","time-weighted",0,1,0,"")</f>
        <v>1630.7002179173194</v>
      </c>
      <c r="MV20" s="11">
        <f>_xll.PIAdvCalcDat("\\CEDPI\SEMPRA_MSR1:EDCINV"&amp;MU$2&amp;""&amp;MV$3&amp;"DAYKWH.UNIT1@NET1",Overall!$A$20,Overall!$B$20,"1d","total","time-weighted",0,1,0,"")</f>
        <v>1786.7808586508484</v>
      </c>
      <c r="MW20" s="11">
        <f>_xll.PIAdvCalcDat("\\CEDPI\SEMPRA_MSR1:EDCINV"&amp;MU$2&amp;""&amp;MW$3&amp;"DAYKWH.UNIT1@NET1",Overall!$A$20,Overall!$B$20,"1d","total","time-weighted",0,1,0,"")</f>
        <v>1612.0343422416888</v>
      </c>
      <c r="MX20" s="12">
        <f>_xll.PIAdvCalcDat("\\CEDPI\SEMPRA_MSR1:EDCINV"&amp;MU$2&amp;""&amp;MX$3&amp;"DAYKWH.UNIT1@NET1",Overall!$A$20,Overall!$B$20,"1d","total","time-weighted",0,1,0,"")</f>
        <v>1735.2416544711089</v>
      </c>
      <c r="MY20" s="1"/>
      <c r="MZ20" s="10">
        <f>_xll.PIAdvCalcDat("\\CEDPI\SEMPRA_MSR1:EDCINV"&amp;MZ$2&amp;""&amp;MZ$3&amp;"DAYKWH.UNIT1@NET1",Overall!$A$20,Overall!$B$20,"1d","total","time-weighted",0,1,0,"")</f>
        <v>1530.9967227572008</v>
      </c>
      <c r="NA20" s="11">
        <f>_xll.PIAdvCalcDat("\\CEDPI\SEMPRA_MSR1:EDCINV"&amp;MZ$2&amp;""&amp;NA$3&amp;"DAYKWH.UNIT1@NET1",Overall!$A$20,Overall!$B$20,"1d","total","time-weighted",0,1,0,"")</f>
        <v>1810.7820922815458</v>
      </c>
      <c r="NB20" s="11">
        <f>_xll.PIAdvCalcDat("\\CEDPI\SEMPRA_MSR1:EDCINV"&amp;MZ$2&amp;""&amp;NB$3&amp;"DAYKWH.UNIT1@NET1",Overall!$A$20,Overall!$B$20,"1d","total","time-weighted",0,1,0,"")</f>
        <v>1610.8789152821264</v>
      </c>
      <c r="NC20" s="12">
        <f>_xll.PIAdvCalcDat("\\CEDPI\SEMPRA_MSR1:EDCINV"&amp;MZ$2&amp;""&amp;NC$3&amp;"DAYKWH.UNIT1@NET1",Overall!$A$20,Overall!$B$20,"1d","total","time-weighted",0,1,0,"")</f>
        <v>1819.4575823415473</v>
      </c>
      <c r="ND20" s="1"/>
      <c r="NE20" s="10">
        <f>_xll.PIAdvCalcDat("\\CEDPI\SEMPRA_MSR1:EDCINV"&amp;NE$2&amp;""&amp;NE$3&amp;"DAYKWH.UNIT1@NET1",Overall!$A$20,Overall!$B$20,"1d","total","time-weighted",0,1,0,"")</f>
        <v>1939.6321970143592</v>
      </c>
      <c r="NF20" s="11">
        <f>_xll.PIAdvCalcDat("\\CEDPI\SEMPRA_MSR1:EDCINV"&amp;NE$2&amp;""&amp;NF$3&amp;"DAYKWH.UNIT1@NET1",Overall!$A$20,Overall!$B$20,"1d","total","time-weighted",0,1,0,"")</f>
        <v>1905.2757092865518</v>
      </c>
      <c r="NG20" s="11">
        <f>_xll.PIAdvCalcDat("\\CEDPI\SEMPRA_MSR1:EDCINV"&amp;NE$2&amp;""&amp;NG$3&amp;"DAYKWH.UNIT1@NET1",Overall!$A$20,Overall!$B$20,"1d","total","time-weighted",0,1,0,"")</f>
        <v>1906.6827406627237</v>
      </c>
      <c r="NH20" s="12">
        <f>_xll.PIAdvCalcDat("\\CEDPI\SEMPRA_MSR1:EDCINV"&amp;NE$2&amp;""&amp;NH$3&amp;"DAYKWH.UNIT1@NET1",Overall!$A$20,Overall!$B$20,"1d","total","time-weighted",0,1,0,"")</f>
        <v>1910.7480489670875</v>
      </c>
      <c r="NI20" s="1"/>
      <c r="NJ20" s="10">
        <f>_xll.PIAdvCalcDat("\\CEDPI\SEMPRA_MSR1:EDCINV"&amp;NJ$2&amp;""&amp;NJ$3&amp;"DAYKWH.UNIT1@NET1",Overall!$A$20,Overall!$B$20,"1d","total","time-weighted",0,1,0,"")</f>
        <v>1565.7305954640856</v>
      </c>
      <c r="NK20" s="11">
        <f>_xll.PIAdvCalcDat("\\CEDPI\SEMPRA_MSR1:EDCINV"&amp;NJ$2&amp;""&amp;NK$3&amp;"DAYKWH.UNIT1@NET1",Overall!$A$20,Overall!$B$20,"1d","total","time-weighted",0,1,0,"")</f>
        <v>1753.3965594267763</v>
      </c>
      <c r="NL20" s="11">
        <f>_xll.PIAdvCalcDat("\\CEDPI\SEMPRA_MSR1:EDCINV"&amp;NJ$2&amp;""&amp;NL$3&amp;"DAYKWH.UNIT1@NET1",Overall!$A$20,Overall!$B$20,"1d","total","time-weighted",0,1,0,"")</f>
        <v>1553.3782711968349</v>
      </c>
      <c r="NM20" s="12">
        <f>_xll.PIAdvCalcDat("\\CEDPI\SEMPRA_MSR1:EDCINV"&amp;NJ$2&amp;""&amp;NM$3&amp;"DAYKWH.UNIT1@NET1",Overall!$A$20,Overall!$B$20,"1d","total","time-weighted",0,1,0,"")</f>
        <v>1756.9533323095018</v>
      </c>
      <c r="NN20" s="1"/>
      <c r="NO20" s="10">
        <f>_xll.PIAdvCalcDat("\\CEDPI\SEMPRA_MSR1:EDCINV"&amp;NO$2&amp;""&amp;NO$3&amp;"DAYKWH.UNIT1@NET1",Overall!$A$20,Overall!$B$20,"1d","total","time-weighted",0,1,0,"")</f>
        <v>1631.8138080546771</v>
      </c>
      <c r="NP20" s="11">
        <f>_xll.PIAdvCalcDat("\\CEDPI\SEMPRA_MSR1:EDCINV"&amp;NO$2&amp;""&amp;NP$3&amp;"DAYKWH.UNIT1@NET1",Overall!$A$20,Overall!$B$20,"1d","total","time-weighted",0,1,0,"")</f>
        <v>1740.6384817605745</v>
      </c>
      <c r="NQ20" s="11">
        <f>_xll.PIAdvCalcDat("\\CEDPI\SEMPRA_MSR1:EDCINV"&amp;NO$2&amp;""&amp;NQ$3&amp;"DAYKWH.UNIT1@NET1",Overall!$A$20,Overall!$B$20,"1d","total","time-weighted",0,1,0,"")</f>
        <v>1586.9989284080116</v>
      </c>
      <c r="NR20" s="12">
        <f>_xll.PIAdvCalcDat("\\CEDPI\SEMPRA_MSR1:EDCINV"&amp;NO$2&amp;""&amp;NR$3&amp;"DAYKWH.UNIT1@NET1",Overall!$A$20,Overall!$B$20,"1d","total","time-weighted",0,1,0,"")</f>
        <v>1808.5101942253316</v>
      </c>
      <c r="NS20" s="1"/>
      <c r="NT20" s="10">
        <f>_xll.PIAdvCalcDat("\\CEDPI\SEMPRA_MSR1:EDCINV"&amp;NT$2&amp;""&amp;NT$3&amp;"DAYKWH.UNIT1@NET1",Overall!$A$20,Overall!$B$20,"1d","total","time-weighted",0,1,0,"")</f>
        <v>1825.8317909239674</v>
      </c>
      <c r="NU20" s="11">
        <f>_xll.PIAdvCalcDat("\\CEDPI\SEMPRA_MSR1:EDCINV"&amp;NT$2&amp;""&amp;NU$3&amp;"DAYKWH.UNIT1@NET1",Overall!$A$20,Overall!$B$20,"1d","total","time-weighted",0,1,0,"")</f>
        <v>1806.9973851643479</v>
      </c>
      <c r="NV20" s="11">
        <f>_xll.PIAdvCalcDat("\\CEDPI\SEMPRA_MSR1:EDCINV"&amp;NT$2&amp;""&amp;NV$3&amp;"DAYKWH.UNIT1@NET1",Overall!$A$20,Overall!$B$20,"1d","total","time-weighted",0,1,0,"")</f>
        <v>1812.9626034386897</v>
      </c>
      <c r="NW20" s="12">
        <f>_xll.PIAdvCalcDat("\\CEDPI\SEMPRA_MSR1:EDCINV"&amp;NT$2&amp;""&amp;NW$3&amp;"DAYKWH.UNIT1@NET1",Overall!$A$20,Overall!$B$20,"1d","total","time-weighted",0,1,0,"")</f>
        <v>1805.9198560215298</v>
      </c>
      <c r="NX20" s="1"/>
      <c r="NY20" s="10">
        <f>_xll.PIAdvCalcDat("\\CEDPI\SEMPRA_MSR1:EDCINV"&amp;NY$2&amp;""&amp;NY$3&amp;"DAYKWH.UNIT1@NET1",Overall!$A$20,Overall!$B$20,"1d","total","time-weighted",0,1,0,"")</f>
        <v>1796.9560376960301</v>
      </c>
      <c r="NZ20" s="11">
        <f>_xll.PIAdvCalcDat("\\CEDPI\SEMPRA_MSR1:EDCINV"&amp;NY$2&amp;""&amp;NZ$3&amp;"DAYKWH.UNIT1@NET1",Overall!$A$20,Overall!$B$20,"1d","total","time-weighted",0,1,0,"")</f>
        <v>1818.6107308600708</v>
      </c>
      <c r="OA20" s="11">
        <f>_xll.PIAdvCalcDat("\\CEDPI\SEMPRA_MSR1:EDCINV"&amp;NY$2&amp;""&amp;OA$3&amp;"DAYKWH.UNIT1@NET1",Overall!$A$20,Overall!$B$20,"1d","total","time-weighted",0,1,0,"")</f>
        <v>1781.9455953777974</v>
      </c>
      <c r="OB20" s="12">
        <f>_xll.PIAdvCalcDat("\\CEDPI\SEMPRA_MSR1:EDCINV"&amp;NY$2&amp;""&amp;OB$3&amp;"DAYKWH.UNIT1@NET1",Overall!$A$20,Overall!$B$20,"1d","total","time-weighted",0,1,0,"")</f>
        <v>1782.0280656087257</v>
      </c>
      <c r="OC20" s="1"/>
      <c r="OD20" s="10">
        <f>_xll.PIAdvCalcDat("\\CEDPI\SEMPRA_MSR1:EDCINV"&amp;OD$2&amp;""&amp;OD$3&amp;"DAYKWH.UNIT1@NET1",Overall!$A$20,Overall!$B$20,"1d","total","time-weighted",0,1,0,"")</f>
        <v>1828.5381196712653</v>
      </c>
      <c r="OE20" s="11">
        <f>_xll.PIAdvCalcDat("\\CEDPI\SEMPRA_MSR1:EDCINV"&amp;OD$2&amp;""&amp;OE$3&amp;"DAYKWH.UNIT1@NET1",Overall!$A$20,Overall!$B$20,"1d","total","time-weighted",0,1,0,"")</f>
        <v>1827.3198985291963</v>
      </c>
      <c r="OF20" s="11">
        <f>_xll.PIAdvCalcDat("\\CEDPI\SEMPRA_MSR1:EDCINV"&amp;OD$2&amp;""&amp;OF$3&amp;"DAYKWH.UNIT1@NET1",Overall!$A$20,Overall!$B$20,"1d","total","time-weighted",0,1,0,"")</f>
        <v>1804.7906491682409</v>
      </c>
      <c r="OG20" s="12">
        <f>_xll.PIAdvCalcDat("\\CEDPI\SEMPRA_MSR1:EDCINV"&amp;OD$2&amp;""&amp;OG$3&amp;"DAYKWH.UNIT1@NET1",Overall!$A$20,Overall!$B$20,"1d","total","time-weighted",0,1,0,"")</f>
        <v>1805.5360286703565</v>
      </c>
      <c r="OH20" s="1"/>
      <c r="OI20" s="10">
        <f>_xll.PIAdvCalcDat("\\CEDPI\SEMPRA_MSR1:EDCINV"&amp;OI$2&amp;""&amp;OI$3&amp;"DAYKWH.UNIT1@NET1",Overall!$A$20,Overall!$B$20,"1d","total","time-weighted",0,1,0,"")</f>
        <v>1531.6994133092799</v>
      </c>
      <c r="OJ20" s="11">
        <f>_xll.PIAdvCalcDat("\\CEDPI\SEMPRA_MSR1:EDCINV"&amp;OI$2&amp;""&amp;OJ$3&amp;"DAYKWH.UNIT1@NET1",Overall!$A$20,Overall!$B$20,"1d","total","time-weighted",0,1,0,"")</f>
        <v>1809.410646446619</v>
      </c>
      <c r="OK20" s="11">
        <f>_xll.PIAdvCalcDat("\\CEDPI\SEMPRA_MSR1:EDCINV"&amp;OI$2&amp;""&amp;OK$3&amp;"DAYKWH.UNIT1@NET1",Overall!$A$20,Overall!$B$20,"1d","total","time-weighted",0,1,0,"")</f>
        <v>1780.0212093116002</v>
      </c>
      <c r="OL20" s="12">
        <f>_xll.PIAdvCalcDat("\\CEDPI\SEMPRA_MSR1:EDCINV"&amp;OI$2&amp;""&amp;OL$3&amp;"DAYKWH.UNIT1@NET1",Overall!$A$20,Overall!$B$20,"1d","total","time-weighted",0,1,0,"")</f>
        <v>1772.4675987883361</v>
      </c>
      <c r="OM20" s="1"/>
      <c r="ON20" s="10">
        <f>_xll.PIAdvCalcDat("\\CEDPI\SEMPRA_MSR1:EDCINV"&amp;ON$2&amp;""&amp;ON$3&amp;"DAYKWH.UNIT1@NET1",Overall!$A$20,Overall!$B$20,"1d","total","time-weighted",0,1,0,"")</f>
        <v>1815.181161699599</v>
      </c>
      <c r="OO20" s="11">
        <f>_xll.PIAdvCalcDat("\\CEDPI\SEMPRA_MSR1:EDCINV"&amp;ON$2&amp;""&amp;OO$3&amp;"DAYKWH.UNIT1@NET1",Overall!$A$20,Overall!$B$20,"1d","total","time-weighted",0,1,0,"")</f>
        <v>1819.6321879141551</v>
      </c>
      <c r="OP20" s="11">
        <f>_xll.PIAdvCalcDat("\\CEDPI\SEMPRA_MSR1:EDCINV"&amp;ON$2&amp;""&amp;OP$3&amp;"DAYKWH.UNIT1@NET1",Overall!$A$20,Overall!$B$20,"1d","total","time-weighted",0,1,0,"")</f>
        <v>1817.1396974407023</v>
      </c>
      <c r="OQ20" s="12">
        <f>_xll.PIAdvCalcDat("\\CEDPI\SEMPRA_MSR1:EDCINV"&amp;ON$2&amp;""&amp;OQ$3&amp;"DAYKWH.UNIT1@NET1",Overall!$A$20,Overall!$B$20,"1d","total","time-weighted",0,1,0,"")</f>
        <v>1810.0832643519466</v>
      </c>
      <c r="OR20" s="1"/>
      <c r="OS20" s="10">
        <f>_xll.PIAdvCalcDat("\\CEDPI\SEMPRA_MSR1:EDCINV"&amp;OS$2&amp;""&amp;OS$3&amp;"DAYKWH.UNIT1@NET1",Overall!$A$20,Overall!$B$20,"1d","total","time-weighted",0,1,0,"")</f>
        <v>1861.1850775341793</v>
      </c>
      <c r="OT20" s="11">
        <f>_xll.PIAdvCalcDat("\\CEDPI\SEMPRA_MSR1:EDCINV"&amp;OS$2&amp;""&amp;OT$3&amp;"DAYKWH.UNIT1@NET1",Overall!$A$20,Overall!$B$20,"1d","total","time-weighted",0,1,0,"")</f>
        <v>1880.8137238489469</v>
      </c>
      <c r="OU20" s="11">
        <f>_xll.PIAdvCalcDat("\\CEDPI\SEMPRA_MSR1:EDCINV"&amp;OS$2&amp;""&amp;OU$3&amp;"DAYKWH.UNIT1@NET1",Overall!$A$20,Overall!$B$20,"1d","total","time-weighted",0,1,0,"")</f>
        <v>1863.8493293140173</v>
      </c>
      <c r="OV20" s="12">
        <f>_xll.PIAdvCalcDat("\\CEDPI\SEMPRA_MSR1:EDCINV"&amp;OS$2&amp;""&amp;OV$3&amp;"DAYKWH.UNIT1@NET1",Overall!$A$20,Overall!$B$20,"1d","total","time-weighted",0,1,0,"")</f>
        <v>1871.2888149588482</v>
      </c>
      <c r="OW20" s="1"/>
      <c r="OX20" s="10">
        <f>_xll.PIAdvCalcDat("\\CEDPI\SEMPRA_MSR1:EDCINV"&amp;OX$2&amp;""&amp;OX$3&amp;"DAYKWH.UNIT1@NET1",Overall!$A$20,Overall!$B$20,"1d","total","time-weighted",0,1,0,"")</f>
        <v>1802.2546794234754</v>
      </c>
      <c r="OY20" s="11">
        <f>_xll.PIAdvCalcDat("\\CEDPI\SEMPRA_MSR1:EDCINV"&amp;OX$2&amp;""&amp;OY$3&amp;"DAYKWH.UNIT1@NET1",Overall!$A$20,Overall!$B$20,"1d","total","time-weighted",0,1,0,"")</f>
        <v>1897.5027894909917</v>
      </c>
      <c r="OZ20" s="11">
        <f>_xll.PIAdvCalcDat("\\CEDPI\SEMPRA_MSR1:EDCINV"&amp;OX$2&amp;""&amp;OZ$3&amp;"DAYKWH.UNIT1@NET1",Overall!$A$20,Overall!$B$20,"1d","total","time-weighted",0,1,0,"")</f>
        <v>1935.8140998475112</v>
      </c>
      <c r="PA20" s="12">
        <f>_xll.PIAdvCalcDat("\\CEDPI\SEMPRA_MSR1:EDCINV"&amp;OX$2&amp;""&amp;PA$3&amp;"DAYKWH.UNIT1@NET1",Overall!$A$20,Overall!$B$20,"1d","total","time-weighted",0,1,0,"")</f>
        <v>1932.0933650389063</v>
      </c>
      <c r="PB20" s="1"/>
      <c r="PC20" s="10">
        <f>_xll.PIAdvCalcDat("\\CEDPI\SEMPRA_MSR1:EDCINV"&amp;PC$2&amp;""&amp;PC$3&amp;"DAYKWH.UNIT1@NET1",Overall!$A$20,Overall!$B$20,"1d","total","time-weighted",0,1,0,"")</f>
        <v>1880.5466385662355</v>
      </c>
      <c r="PD20" s="11">
        <f>_xll.PIAdvCalcDat("\\CEDPI\SEMPRA_MSR1:EDCINV"&amp;PC$2&amp;""&amp;PD$3&amp;"DAYKWH.UNIT1@NET1",Overall!$A$20,Overall!$B$20,"1d","total","time-weighted",0,1,0,"")</f>
        <v>1870.1359171412587</v>
      </c>
      <c r="PE20" s="11">
        <f>_xll.PIAdvCalcDat("\\CEDPI\SEMPRA_MSR1:EDCINV"&amp;PC$2&amp;""&amp;PE$3&amp;"DAYKWH.UNIT1@NET1",Overall!$A$20,Overall!$B$20,"1d","total","time-weighted",0,1,0,"")</f>
        <v>1870.520862113141</v>
      </c>
      <c r="PF20" s="12">
        <f>_xll.PIAdvCalcDat("\\CEDPI\SEMPRA_MSR1:EDCINV"&amp;PC$2&amp;""&amp;PF$3&amp;"DAYKWH.UNIT1@NET1",Overall!$A$20,Overall!$B$20,"1d","total","time-weighted",0,1,0,"")</f>
        <v>1835.6010448464426</v>
      </c>
      <c r="PG20" s="1"/>
      <c r="PH20" s="10">
        <f>_xll.PIAdvCalcDat("\\CEDPI\SEMPRA_MSR1:EDCINV"&amp;PH$2&amp;""&amp;PH$3&amp;"DAYKWH.UNIT1@NET1",Overall!$A$20,Overall!$B$20,"1d","total","time-weighted",0,1,0,"")</f>
        <v>1934.5499679391235</v>
      </c>
      <c r="PI20" s="11">
        <f>_xll.PIAdvCalcDat("\\CEDPI\SEMPRA_MSR1:EDCINV"&amp;PH$2&amp;""&amp;PI$3&amp;"DAYKWH.UNIT1@NET1",Overall!$A$20,Overall!$B$20,"1d","total","time-weighted",0,1,0,"")</f>
        <v>1828.3955125360808</v>
      </c>
      <c r="PJ20" s="11">
        <f>_xll.PIAdvCalcDat("\\CEDPI\SEMPRA_MSR1:EDCINV"&amp;PH$2&amp;""&amp;PJ$3&amp;"DAYKWH.UNIT1@NET1",Overall!$A$20,Overall!$B$20,"1d","total","time-weighted",0,1,0,"")</f>
        <v>1921.8911372371497</v>
      </c>
      <c r="PK20" s="12">
        <f>_xll.PIAdvCalcDat("\\CEDPI\SEMPRA_MSR1:EDCINV"&amp;PH$2&amp;""&amp;PK$3&amp;"DAYKWH.UNIT1@NET1",Overall!$A$20,Overall!$B$20,"1d","total","time-weighted",0,1,0,"")</f>
        <v>2006.3717780606046</v>
      </c>
    </row>
    <row r="21" spans="1:427" ht="36" customHeight="1" x14ac:dyDescent="0.25">
      <c r="A21" s="8">
        <v>42600</v>
      </c>
      <c r="B21" s="8">
        <v>42601</v>
      </c>
      <c r="C21" s="16">
        <v>6.0260900201201437</v>
      </c>
      <c r="D21" s="7">
        <f>_xll.PIAdvCalcDat("\\CEDPI\SEMPRA_MSR1:EDCINV"&amp;$D$2&amp;""&amp;D$3&amp;"DAYKWH.UNIT1@NET1",Overall!$A$21,Overall!$B$21,"1d","total","time-weighted",0,1,0,"")</f>
        <v>1554.2069717220875</v>
      </c>
      <c r="E21" s="9">
        <f>_xll.PIAdvCalcDat("\\CEDPI\SEMPRA_MSR1:EDCINV"&amp;$D$2&amp;""&amp;E$3&amp;"DAYKWH.UNIT1@NET1",Overall!$A$21,Overall!$B$21,"1d","total","time-weighted",0,1,0,"")</f>
        <v>1525.7791700016089</v>
      </c>
      <c r="F21" s="9">
        <f>_xll.PIAdvCalcDat("\\CEDPI\SEMPRA_MSR1:EDCINV"&amp;$D$2&amp;""&amp;F$3&amp;"DAYKWH.UNIT1@NET1",Overall!$A$21,Overall!$B$21,"1d","total","time-weighted",0,1,0,"")</f>
        <v>1506.9822442085408</v>
      </c>
      <c r="G21" s="9">
        <f>_xll.PIAdvCalcDat("\\CEDPI\SEMPRA_MSR1:EDCINV"&amp;$D$2&amp;""&amp;G$3&amp;"DAYKWH.UNIT1@NET1",Overall!$A$21,Overall!$B$21,"1d","total","time-weighted",0,1,0,"")</f>
        <v>1591.1894686739629</v>
      </c>
      <c r="H21" s="7"/>
      <c r="I21" s="10">
        <f>_xll.PIAdvCalcDat("\\CEDPI\SEMPRA_MSR1:EDCINV"&amp;I$2&amp;""&amp;I$3&amp;"DAYKWH.UNIT1@NET1",Overall!$A$21,Overall!$B$21,"1d","total","time-weighted",0,1,0,"")</f>
        <v>1529.7203954855977</v>
      </c>
      <c r="J21" s="11">
        <f>_xll.PIAdvCalcDat("\\CEDPI\SEMPRA_MSR1:EDCINV"&amp;I$2&amp;""&amp;J$3&amp;"DAYKWH.UNIT1@NET1",Overall!$A$21,Overall!$B$21,"1d","total","time-weighted",0,1,0,"")</f>
        <v>1488.3357100463454</v>
      </c>
      <c r="K21" s="11">
        <f>_xll.PIAdvCalcDat("\\CEDPI\SEMPRA_MSR1:EDCINV"&amp;I$2&amp;""&amp;K$3&amp;"DAYKWH.UNIT1@NET1",Overall!$A$21,Overall!$B$21,"1d","total","time-weighted",0,1,0,"")</f>
        <v>1483.659684042969</v>
      </c>
      <c r="L21" s="12">
        <f>_xll.PIAdvCalcDat("\\CEDPI\SEMPRA_MSR1:EDCINV"&amp;I$2&amp;""&amp;L$3&amp;"DAYKWH.UNIT1@NET1",Overall!$A$21,Overall!$B$21,"1d","total","time-weighted",0,1,0,"")</f>
        <v>1539.9610899857819</v>
      </c>
      <c r="M21" s="1"/>
      <c r="N21" s="10">
        <f>_xll.PIAdvCalcDat("\\CEDPI\SEMPRA_MSR1:EDCINV"&amp;N$2&amp;""&amp;N$3&amp;"DAYKWH.UNIT1@NET1",Overall!$A$21,Overall!$B$21,"1d","total","time-weighted",0,1,0,"")</f>
        <v>1585.2748905621213</v>
      </c>
      <c r="O21" s="11">
        <f>_xll.PIAdvCalcDat("\\CEDPI\SEMPRA_MSR1:EDCINV"&amp;N$2&amp;""&amp;O$3&amp;"DAYKWH.UNIT1@NET1",Overall!$A$21,Overall!$B$21,"1d","total","time-weighted",0,1,0,"")</f>
        <v>1489.2208115331632</v>
      </c>
      <c r="P21" s="11">
        <f>_xll.PIAdvCalcDat("\\CEDPI\SEMPRA_MSR1:EDCINV"&amp;N$2&amp;""&amp;P$3&amp;"DAYKWH.UNIT1@NET1",Overall!$A$21,Overall!$B$21,"1d","total","time-weighted",0,1,0,"")</f>
        <v>1486.5618323514332</v>
      </c>
      <c r="Q21" s="12">
        <f>_xll.PIAdvCalcDat("\\CEDPI\SEMPRA_MSR1:EDCINV"&amp;N$2&amp;""&amp;Q$3&amp;"DAYKWH.UNIT1@NET1",Overall!$A$21,Overall!$B$21,"1d","total","time-weighted",0,1,0,"")</f>
        <v>1534.5365979948785</v>
      </c>
      <c r="R21" s="1"/>
      <c r="S21" s="10">
        <f>_xll.PIAdvCalcDat("\\CEDPI\SEMPRA_MSR1:EDCINV"&amp;S$2&amp;""&amp;S$3&amp;"DAYKWH.UNIT1@NET1",Overall!$A$21,Overall!$B$21,"1d","total","time-weighted",0,1,0,"")</f>
        <v>1532.4968527235753</v>
      </c>
      <c r="T21" s="11">
        <f>_xll.PIAdvCalcDat("\\CEDPI\SEMPRA_MSR1:EDCINV"&amp;S$2&amp;""&amp;T$3&amp;"DAYKWH.UNIT1@NET1",Overall!$A$21,Overall!$B$21,"1d","total","time-weighted",0,1,0,"")</f>
        <v>1481.2819684621409</v>
      </c>
      <c r="U21" s="11">
        <f>_xll.PIAdvCalcDat("\\CEDPI\SEMPRA_MSR1:EDCINV"&amp;S$2&amp;""&amp;U$3&amp;"DAYKWH.UNIT1@NET1",Overall!$A$21,Overall!$B$21,"1d","total","time-weighted",0,1,0,"")</f>
        <v>1476.2060682341919</v>
      </c>
      <c r="V21" s="12">
        <f>_xll.PIAdvCalcDat("\\CEDPI\SEMPRA_MSR1:EDCINV"&amp;S$2&amp;""&amp;V$3&amp;"DAYKWH.UNIT1@NET1",Overall!$A$21,Overall!$B$21,"1d","total","time-weighted",0,1,0,"")</f>
        <v>1518.8008420872238</v>
      </c>
      <c r="W21" s="1"/>
      <c r="X21" s="10">
        <f>_xll.PIAdvCalcDat("\\CEDPI\SEMPRA_MSR1:EDCINV"&amp;X$2&amp;""&amp;X$3&amp;"DAYKWH.UNIT1@NET1",Overall!$A$21,Overall!$B$21,"1d","total","time-weighted",0,1,0,"")</f>
        <v>1546.6625874129161</v>
      </c>
      <c r="Y21" s="11">
        <f>_xll.PIAdvCalcDat("\\CEDPI\SEMPRA_MSR1:EDCINV"&amp;X$2&amp;""&amp;Y$3&amp;"DAYKWH.UNIT1@NET1",Overall!$A$21,Overall!$B$21,"1d","total","time-weighted",0,1,0,"")</f>
        <v>1489.8321917642388</v>
      </c>
      <c r="Z21" s="11">
        <f>_xll.PIAdvCalcDat("\\CEDPI\SEMPRA_MSR1:EDCINV"&amp;X$2&amp;""&amp;Z$3&amp;"DAYKWH.UNIT1@NET1",Overall!$A$21,Overall!$B$21,"1d","total","time-weighted",0,1,0,"")</f>
        <v>1502.7493253284474</v>
      </c>
      <c r="AA21" s="12">
        <f>_xll.PIAdvCalcDat("\\CEDPI\SEMPRA_MSR1:EDCINV"&amp;X$2&amp;""&amp;AA$3&amp;"DAYKWH.UNIT1@NET1",Overall!$A$21,Overall!$B$21,"1d","total","time-weighted",0,1,0,"")</f>
        <v>1533.5253615100628</v>
      </c>
      <c r="AB21" s="1"/>
      <c r="AC21" s="10">
        <f>_xll.PIAdvCalcDat("\\CEDPI\SEMPRA_MSR1:EDCINV"&amp;AC$2&amp;""&amp;AC$3&amp;"DAYKWH.UNIT1@NET1",Overall!$A$21,Overall!$B$21,"1d","total","time-weighted",0,1,0,"")</f>
        <v>1559.9342783829484</v>
      </c>
      <c r="AD21" s="11">
        <f>_xll.PIAdvCalcDat("\\CEDPI\SEMPRA_MSR1:EDCINV"&amp;AC$2&amp;""&amp;AD$3&amp;"DAYKWH.UNIT1@NET1",Overall!$A$21,Overall!$B$21,"1d","total","time-weighted",0,1,0,"")</f>
        <v>1485.5456726710033</v>
      </c>
      <c r="AE21" s="11">
        <f>_xll.PIAdvCalcDat("\\CEDPI\SEMPRA_MSR1:EDCINV"&amp;AC$2&amp;""&amp;AE$3&amp;"DAYKWH.UNIT1@NET1",Overall!$A$21,Overall!$B$21,"1d","total","time-weighted",0,1,0,"")</f>
        <v>1472.9453984044615</v>
      </c>
      <c r="AF21" s="12">
        <f>_xll.PIAdvCalcDat("\\CEDPI\SEMPRA_MSR1:EDCINV"&amp;AC$2&amp;""&amp;AF$3&amp;"DAYKWH.UNIT1@NET1",Overall!$A$21,Overall!$B$21,"1d","total","time-weighted",0,1,0,"")</f>
        <v>1526.1951366275423</v>
      </c>
      <c r="AG21" s="1"/>
      <c r="AH21" s="10">
        <f>_xll.PIAdvCalcDat("\\CEDPI\SEMPRA_MSR1:EDCINV"&amp;AH$2&amp;""&amp;AH$3&amp;"DAYKWH.UNIT1@NET1",Overall!$A$21,Overall!$B$21,"1d","total","time-weighted",0,1,0,"")</f>
        <v>1537.9328633479483</v>
      </c>
      <c r="AI21" s="11">
        <f>_xll.PIAdvCalcDat("\\CEDPI\SEMPRA_MSR1:EDCINV"&amp;AH$2&amp;""&amp;AI$3&amp;"DAYKWH.UNIT1@NET1",Overall!$A$21,Overall!$B$21,"1d","total","time-weighted",0,1,0,"")</f>
        <v>1489.5218544801303</v>
      </c>
      <c r="AJ21" s="11">
        <f>_xll.PIAdvCalcDat("\\CEDPI\SEMPRA_MSR1:EDCINV"&amp;AH$2&amp;""&amp;AJ$3&amp;"DAYKWH.UNIT1@NET1",Overall!$A$21,Overall!$B$21,"1d","total","time-weighted",0,1,0,"")</f>
        <v>1487.9144271061091</v>
      </c>
      <c r="AK21" s="12">
        <f>_xll.PIAdvCalcDat("\\CEDPI\SEMPRA_MSR1:EDCINV"&amp;AH$2&amp;""&amp;AK$3&amp;"DAYKWH.UNIT1@NET1",Overall!$A$21,Overall!$B$21,"1d","total","time-weighted",0,1,0,"")</f>
        <v>1556.4864798309613</v>
      </c>
      <c r="AL21" s="1"/>
      <c r="AM21" s="10">
        <f>_xll.PIAdvCalcDat("\\CEDPI\SEMPRA_MSR1:EDCINV"&amp;AM$2&amp;""&amp;AM$3&amp;"DAYKWH.UNIT1@NET1",Overall!$A$21,Overall!$B$21,"1d","total","time-weighted",0,1,0,"")</f>
        <v>1534.9178131354727</v>
      </c>
      <c r="AN21" s="11">
        <f>_xll.PIAdvCalcDat("\\CEDPI\SEMPRA_MSR1:EDCINV"&amp;AM$2&amp;""&amp;AN$3&amp;"DAYKWH.UNIT1@NET1",Overall!$A$21,Overall!$B$21,"1d","total","time-weighted",0,1,0,"")</f>
        <v>1486.748946678025</v>
      </c>
      <c r="AO21" s="11">
        <f>_xll.PIAdvCalcDat("\\CEDPI\SEMPRA_MSR1:EDCINV"&amp;AM$2&amp;""&amp;AO$3&amp;"DAYKWH.UNIT1@NET1",Overall!$A$21,Overall!$B$21,"1d","total","time-weighted",0,1,0,"")</f>
        <v>1480.9268016885148</v>
      </c>
      <c r="AP21" s="12">
        <f>_xll.PIAdvCalcDat("\\CEDPI\SEMPRA_MSR1:EDCINV"&amp;AM$2&amp;""&amp;AP$3&amp;"DAYKWH.UNIT1@NET1",Overall!$A$21,Overall!$B$21,"1d","total","time-weighted",0,1,0,"")</f>
        <v>1508.4373880215112</v>
      </c>
      <c r="AQ21" s="1"/>
      <c r="AR21" s="10">
        <f>_xll.PIAdvCalcDat("\\CEDPI\SEMPRA_MSR1:EDCINV"&amp;AR$2&amp;""&amp;AR$3&amp;"DAYKWH.UNIT1@NET1",Overall!$A$21,Overall!$B$21,"1d","total","time-weighted",0,1,0,"")</f>
        <v>1547.1757221247531</v>
      </c>
      <c r="AS21" s="11">
        <f>_xll.PIAdvCalcDat("\\CEDPI\SEMPRA_MSR1:EDCINV"&amp;AR$2&amp;""&amp;AS$3&amp;"DAYKWH.UNIT1@NET1",Overall!$A$21,Overall!$B$21,"1d","total","time-weighted",0,1,0,"")</f>
        <v>1481.3569890489111</v>
      </c>
      <c r="AT21" s="11">
        <f>_xll.PIAdvCalcDat("\\CEDPI\SEMPRA_MSR1:EDCINV"&amp;AR$2&amp;""&amp;AT$3&amp;"DAYKWH.UNIT1@NET1",Overall!$A$21,Overall!$B$21,"1d","total","time-weighted",0,1,0,"")</f>
        <v>1488.7958417198704</v>
      </c>
      <c r="AU21" s="12">
        <f>_xll.PIAdvCalcDat("\\CEDPI\SEMPRA_MSR1:EDCINV"&amp;AR$2&amp;""&amp;AU$3&amp;"DAYKWH.UNIT1@NET1",Overall!$A$21,Overall!$B$21,"1d","total","time-weighted",0,1,0,"")</f>
        <v>1544.9178879073136</v>
      </c>
      <c r="AV21" s="1"/>
      <c r="AW21" s="10">
        <f>_xll.PIAdvCalcDat("\\CEDPI\SEMPRA_MSR1:EDCINV"&amp;AW$2&amp;""&amp;AW$3&amp;"DAYKWH.UNIT1@NET1",Overall!$A$21,Overall!$B$21,"1d","total","time-weighted",0,1,0,"")</f>
        <v>1559.571828329186</v>
      </c>
      <c r="AX21" s="11">
        <f>_xll.PIAdvCalcDat("\\CEDPI\SEMPRA_MSR1:EDCINV"&amp;AW$2&amp;""&amp;AX$3&amp;"DAYKWH.UNIT1@NET1",Overall!$A$21,Overall!$B$21,"1d","total","time-weighted",0,1,0,"")</f>
        <v>1492.6527262149261</v>
      </c>
      <c r="AY21" s="11">
        <f>_xll.PIAdvCalcDat("\\CEDPI\SEMPRA_MSR1:EDCINV"&amp;AW$2&amp;""&amp;AY$3&amp;"DAYKWH.UNIT1@NET1",Overall!$A$21,Overall!$B$21,"1d","total","time-weighted",0,1,0,"")</f>
        <v>1488.9263530550534</v>
      </c>
      <c r="AZ21" s="12">
        <f>_xll.PIAdvCalcDat("\\CEDPI\SEMPRA_MSR1:EDCINV"&amp;AW$2&amp;""&amp;AZ$3&amp;"DAYKWH.UNIT1@NET1",Overall!$A$21,Overall!$B$21,"1d","total","time-weighted",0,1,0,"")</f>
        <v>1551.3813406936029</v>
      </c>
      <c r="BA21" s="1"/>
      <c r="BB21" s="10">
        <f>_xll.PIAdvCalcDat("\\CEDPI\SEMPRA_MSR1:EDCINV"&amp;BB$2&amp;""&amp;BB$3&amp;"DAYKWH.UNIT1@NET1",Overall!$A$21,Overall!$B$21,"1d","total","time-weighted",0,1,0,"")</f>
        <v>1540.8182982827834</v>
      </c>
      <c r="BC21" s="11">
        <f>_xll.PIAdvCalcDat("\\CEDPI\SEMPRA_MSR1:EDCINV"&amp;BB$2&amp;""&amp;BC$3&amp;"DAYKWH.UNIT1@NET1",Overall!$A$21,Overall!$B$21,"1d","total","time-weighted",0,1,0,"")</f>
        <v>1497.3243991703744</v>
      </c>
      <c r="BD21" s="11">
        <f>_xll.PIAdvCalcDat("\\CEDPI\SEMPRA_MSR1:EDCINV"&amp;BB$2&amp;""&amp;BD$3&amp;"DAYKWH.UNIT1@NET1",Overall!$A$21,Overall!$B$21,"1d","total","time-weighted",0,1,0,"")</f>
        <v>1483.2380837530452</v>
      </c>
      <c r="BE21" s="12">
        <f>_xll.PIAdvCalcDat("\\CEDPI\SEMPRA_MSR1:EDCINV"&amp;BB$2&amp;""&amp;BE$3&amp;"DAYKWH.UNIT1@NET1",Overall!$A$21,Overall!$B$21,"1d","total","time-weighted",0,1,0,"")</f>
        <v>1552.2304882297078</v>
      </c>
      <c r="BF21" s="1"/>
      <c r="BG21" s="10">
        <f>_xll.PIAdvCalcDat("\\CEDPI\SEMPRA_MSR1:EDCINV"&amp;BG$2&amp;""&amp;BG$3&amp;"DAYKWH.UNIT1@NET1",Overall!$A$21,Overall!$B$21,"1d","total","time-weighted",0,1,0,"")</f>
        <v>1441.4189337648597</v>
      </c>
      <c r="BH21" s="11">
        <f>_xll.PIAdvCalcDat("\\CEDPI\SEMPRA_MSR1:EDCINV"&amp;BG$2&amp;""&amp;BH$3&amp;"DAYKWH.UNIT1@NET1",Overall!$A$21,Overall!$B$21,"1d","total","time-weighted",0,1,0,"")</f>
        <v>1492.8267255876135</v>
      </c>
      <c r="BI21" s="11">
        <f>_xll.PIAdvCalcDat("\\CEDPI\SEMPRA_MSR1:EDCINV"&amp;BG$2&amp;""&amp;BI$3&amp;"DAYKWH.UNIT1@NET1",Overall!$A$21,Overall!$B$21,"1d","total","time-weighted",0,1,0,"")</f>
        <v>1467.6848670426748</v>
      </c>
      <c r="BJ21" s="12">
        <f>_xll.PIAdvCalcDat("\\CEDPI\SEMPRA_MSR1:EDCINV"&amp;BG$2&amp;""&amp;BJ$3&amp;"DAYKWH.UNIT1@NET1",Overall!$A$21,Overall!$B$21,"1d","total","time-weighted",0,1,0,"")</f>
        <v>1513.6124733076583</v>
      </c>
      <c r="BK21" s="1"/>
      <c r="BL21" s="10">
        <f>_xll.PIAdvCalcDat("\\CEDPI\SEMPRA_MSR1:EDCINV"&amp;BL$2&amp;""&amp;BL$3&amp;"DAYKWH.UNIT1@NET1",Overall!$A$21,Overall!$B$21,"1d","total","time-weighted",0,1,0,"")</f>
        <v>1549.3201607208039</v>
      </c>
      <c r="BM21" s="11">
        <f>_xll.PIAdvCalcDat("\\CEDPI\SEMPRA_MSR1:EDCINV"&amp;BL$2&amp;""&amp;BM$3&amp;"DAYKWH.UNIT1@NET1",Overall!$A$21,Overall!$B$21,"1d","total","time-weighted",0,1,0,"")</f>
        <v>1489.1703658148608</v>
      </c>
      <c r="BN21" s="11">
        <f>_xll.PIAdvCalcDat("\\CEDPI\SEMPRA_MSR1:EDCINV"&amp;BL$2&amp;""&amp;BN$3&amp;"DAYKWH.UNIT1@NET1",Overall!$A$21,Overall!$B$21,"1d","total","time-weighted",0,1,0,"")</f>
        <v>1488.1471372997391</v>
      </c>
      <c r="BO21" s="12">
        <f>_xll.PIAdvCalcDat("\\CEDPI\SEMPRA_MSR1:EDCINV"&amp;BL$2&amp;""&amp;BO$3&amp;"DAYKWH.UNIT1@NET1",Overall!$A$21,Overall!$B$21,"1d","total","time-weighted",0,1,0,"")</f>
        <v>1533.1170381667821</v>
      </c>
      <c r="BP21" s="1"/>
      <c r="BQ21" s="10">
        <f>_xll.PIAdvCalcDat("\\CEDPI\SEMPRA_MSR1:EDCINV"&amp;BQ$2&amp;""&amp;BQ$3&amp;"DAYKWH.UNIT1@NET1",Overall!$A$21,Overall!$B$21,"1d","total","time-weighted",0,1,0,"")</f>
        <v>1543.4702187961382</v>
      </c>
      <c r="BR21" s="11">
        <f>_xll.PIAdvCalcDat("\\CEDPI\SEMPRA_MSR1:EDCINV"&amp;BQ$2&amp;""&amp;BR$3&amp;"DAYKWH.UNIT1@NET1",Overall!$A$21,Overall!$B$21,"1d","total","time-weighted",0,1,0,"")</f>
        <v>1510.7957822433391</v>
      </c>
      <c r="BS21" s="11">
        <f>_xll.PIAdvCalcDat("\\CEDPI\SEMPRA_MSR1:EDCINV"&amp;BQ$2&amp;""&amp;BS$3&amp;"DAYKWH.UNIT1@NET1",Overall!$A$21,Overall!$B$21,"1d","total","time-weighted",0,1,0,"")</f>
        <v>1464.6467696019231</v>
      </c>
      <c r="BT21" s="12">
        <f>_xll.PIAdvCalcDat("\\CEDPI\SEMPRA_MSR1:EDCINV"&amp;BQ$2&amp;""&amp;BT$3&amp;"DAYKWH.UNIT1@NET1",Overall!$A$21,Overall!$B$21,"1d","total","time-weighted",0,1,0,"")</f>
        <v>1524.8432665737948</v>
      </c>
      <c r="BU21" s="1"/>
      <c r="BV21" s="10">
        <f>_xll.PIAdvCalcDat("\\CEDPI\SEMPRA_MSR1:EDCINV"&amp;BV$2&amp;""&amp;BV$3&amp;"DAYKWH.UNIT1@NET1",Overall!$A$21,Overall!$B$21,"1d","total","time-weighted",0,1,0,"")</f>
        <v>1562.8107056831666</v>
      </c>
      <c r="BW21" s="11">
        <f>_xll.PIAdvCalcDat("\\CEDPI\SEMPRA_MSR1:EDCINV"&amp;BV$2&amp;""&amp;BW$3&amp;"DAYKWH.UNIT1@NET1",Overall!$A$21,Overall!$B$21,"1d","total","time-weighted",0,1,0,"")</f>
        <v>1492.7364923982022</v>
      </c>
      <c r="BX21" s="11">
        <f>_xll.PIAdvCalcDat("\\CEDPI\SEMPRA_MSR1:EDCINV"&amp;BV$2&amp;""&amp;BX$3&amp;"DAYKWH.UNIT1@NET1",Overall!$A$21,Overall!$B$21,"1d","total","time-weighted",0,1,0,"")</f>
        <v>1487.2704591585762</v>
      </c>
      <c r="BY21" s="12">
        <f>_xll.PIAdvCalcDat("\\CEDPI\SEMPRA_MSR1:EDCINV"&amp;BV$2&amp;""&amp;BY$3&amp;"DAYKWH.UNIT1@NET1",Overall!$A$21,Overall!$B$21,"1d","total","time-weighted",0,1,0,"")</f>
        <v>1542.9329970765871</v>
      </c>
      <c r="BZ21" s="1"/>
      <c r="CA21" s="10">
        <f>_xll.PIAdvCalcDat("\\CEDPI\SEMPRA_MSR1:EDCINV"&amp;CA$2&amp;""&amp;CA$3&amp;"DAYKWH.UNIT1@NET1",Overall!$A$21,Overall!$B$21,"1d","total","time-weighted",0,1,0,"")</f>
        <v>1542.6415017465108</v>
      </c>
      <c r="CB21" s="11">
        <f>_xll.PIAdvCalcDat("\\CEDPI\SEMPRA_MSR1:EDCINV"&amp;CA$2&amp;""&amp;CB$3&amp;"DAYKWH.UNIT1@NET1",Overall!$A$21,Overall!$B$21,"1d","total","time-weighted",0,1,0,"")</f>
        <v>1498.7130093122414</v>
      </c>
      <c r="CC21" s="11">
        <f>_xll.PIAdvCalcDat("\\CEDPI\SEMPRA_MSR1:EDCINV"&amp;CA$2&amp;""&amp;CC$3&amp;"DAYKWH.UNIT1@NET1",Overall!$A$21,Overall!$B$21,"1d","total","time-weighted",0,1,0,"")</f>
        <v>1476.9543207647373</v>
      </c>
      <c r="CD21" s="12">
        <f>_xll.PIAdvCalcDat("\\CEDPI\SEMPRA_MSR1:EDCINV"&amp;CA$2&amp;""&amp;CD$3&amp;"DAYKWH.UNIT1@NET1",Overall!$A$21,Overall!$B$21,"1d","total","time-weighted",0,1,0,"")</f>
        <v>1520.207124404159</v>
      </c>
      <c r="CE21" s="1"/>
      <c r="CF21" s="10">
        <f>_xll.PIAdvCalcDat("\\CEDPI\SEMPRA_MSR1:EDCINV"&amp;CF$2&amp;""&amp;CF$3&amp;"DAYKWH.UNIT1@NET1",Overall!$A$21,Overall!$B$21,"1d","total","time-weighted",0,1,0,"")</f>
        <v>1654.279785033375</v>
      </c>
      <c r="CG21" s="11">
        <f>_xll.PIAdvCalcDat("\\CEDPI\SEMPRA_MSR1:EDCINV"&amp;CF$2&amp;""&amp;CG$3&amp;"DAYKWH.UNIT1@NET1",Overall!$A$21,Overall!$B$21,"1d","total","time-weighted",0,1,0,"")</f>
        <v>1586.9757799645924</v>
      </c>
      <c r="CH21" s="11">
        <f>_xll.PIAdvCalcDat("\\CEDPI\SEMPRA_MSR1:EDCINV"&amp;CF$2&amp;""&amp;CH$3&amp;"DAYKWH.UNIT1@NET1",Overall!$A$21,Overall!$B$21,"1d","total","time-weighted",0,1,0,"")</f>
        <v>1538.4139281719565</v>
      </c>
      <c r="CI21" s="12">
        <f>_xll.PIAdvCalcDat("\\CEDPI\SEMPRA_MSR1:EDCINV"&amp;CF$2&amp;""&amp;CI$3&amp;"DAYKWH.UNIT1@NET1",Overall!$A$21,Overall!$B$21,"1d","total","time-weighted",0,1,0,"")</f>
        <v>1553.3479289862266</v>
      </c>
      <c r="CJ21" s="1"/>
      <c r="CK21" s="10">
        <f>_xll.PIAdvCalcDat("\\CEDPI\SEMPRA_MSR1:EDCINV"&amp;CK$2&amp;""&amp;CK$3&amp;"DAYKWH.UNIT1@NET1",Overall!$A$21,Overall!$B$21,"1d","total","time-weighted",0,1,0,"")</f>
        <v>1675.6137754352312</v>
      </c>
      <c r="CL21" s="11">
        <f>_xll.PIAdvCalcDat("\\CEDPI\SEMPRA_MSR1:EDCINV"&amp;CK$2&amp;""&amp;CL$3&amp;"DAYKWH.UNIT1@NET1",Overall!$A$21,Overall!$B$21,"1d","total","time-weighted",0,1,0,"")</f>
        <v>1576.5964463729847</v>
      </c>
      <c r="CM21" s="11">
        <f>_xll.PIAdvCalcDat("\\CEDPI\SEMPRA_MSR1:EDCINV"&amp;CK$2&amp;""&amp;CM$3&amp;"DAYKWH.UNIT1@NET1",Overall!$A$21,Overall!$B$21,"1d","total","time-weighted",0,1,0,"")</f>
        <v>1517.3433339907342</v>
      </c>
      <c r="CN21" s="12">
        <f>_xll.PIAdvCalcDat("\\CEDPI\SEMPRA_MSR1:EDCINV"&amp;CK$2&amp;""&amp;CN$3&amp;"DAYKWH.UNIT1@NET1",Overall!$A$21,Overall!$B$21,"1d","total","time-weighted",0,1,0,"")</f>
        <v>1653.1336167697789</v>
      </c>
      <c r="CO21" s="1"/>
      <c r="CP21" s="10">
        <f>_xll.PIAdvCalcDat("\\CEDPI\SEMPRA_MSR1:EDCINV"&amp;CP$2&amp;""&amp;CP$3&amp;"DAYKWH.UNIT1@NET1",Overall!$A$21,Overall!$B$21,"1d","total","time-weighted",0,1,0,"")</f>
        <v>1679.5747929575286</v>
      </c>
      <c r="CQ21" s="11">
        <f>_xll.PIAdvCalcDat("\\CEDPI\SEMPRA_MSR1:EDCINV"&amp;CP$2&amp;""&amp;CQ$3&amp;"DAYKWH.UNIT1@NET1",Overall!$A$21,Overall!$B$21,"1d","total","time-weighted",0,1,0,"")</f>
        <v>1597.9434383390974</v>
      </c>
      <c r="CR21" s="11">
        <f>_xll.PIAdvCalcDat("\\CEDPI\SEMPRA_MSR1:EDCINV"&amp;CP$2&amp;""&amp;CR$3&amp;"DAYKWH.UNIT1@NET1",Overall!$A$21,Overall!$B$21,"1d","total","time-weighted",0,1,0,"")</f>
        <v>1530.5158984299633</v>
      </c>
      <c r="CS21" s="12">
        <f>_xll.PIAdvCalcDat("\\CEDPI\SEMPRA_MSR1:EDCINV"&amp;CP$2&amp;""&amp;CS$3&amp;"DAYKWH.UNIT1@NET1",Overall!$A$21,Overall!$B$21,"1d","total","time-weighted",0,1,0,"")</f>
        <v>1651.314090944275</v>
      </c>
      <c r="CT21" s="1"/>
      <c r="CU21" s="10">
        <f>_xll.PIAdvCalcDat("\\CEDPI\SEMPRA_MSR1:EDCINV"&amp;CU$2&amp;""&amp;CU$3&amp;"DAYKWH.UNIT1@NET1",Overall!$A$21,Overall!$B$21,"1d","total","time-weighted",0,1,0,"")</f>
        <v>1611.7711900016059</v>
      </c>
      <c r="CV21" s="11">
        <f>_xll.PIAdvCalcDat("\\CEDPI\SEMPRA_MSR1:EDCINV"&amp;CU$2&amp;""&amp;CV$3&amp;"DAYKWH.UNIT1@NET1",Overall!$A$21,Overall!$B$21,"1d","total","time-weighted",0,1,0,"")</f>
        <v>1506.8406048083411</v>
      </c>
      <c r="CW21" s="11">
        <f>_xll.PIAdvCalcDat("\\CEDPI\SEMPRA_MSR1:EDCINV"&amp;CU$2&amp;""&amp;CW$3&amp;"DAYKWH.UNIT1@NET1",Overall!$A$21,Overall!$B$21,"1d","total","time-weighted",0,1,0,"")</f>
        <v>1483.1367902679656</v>
      </c>
      <c r="CX21" s="12">
        <f>_xll.PIAdvCalcDat("\\CEDPI\SEMPRA_MSR1:EDCINV"&amp;CU$2&amp;""&amp;CX$3&amp;"DAYKWH.UNIT1@NET1",Overall!$A$21,Overall!$B$21,"1d","total","time-weighted",0,1,0,"")</f>
        <v>1642.1442274915255</v>
      </c>
      <c r="CY21" s="1"/>
      <c r="CZ21" s="10">
        <f>_xll.PIAdvCalcDat("\\CEDPI\SEMPRA_MSR1:EDCINV"&amp;CZ$2&amp;""&amp;CZ$3&amp;"DAYKWH.UNIT1@NET1",Overall!$A$21,Overall!$B$21,"1d","total","time-weighted",0,1,0,"")</f>
        <v>1601.1833618915612</v>
      </c>
      <c r="DA21" s="11">
        <f>_xll.PIAdvCalcDat("\\CEDPI\SEMPRA_MSR1:EDCINV"&amp;CZ$2&amp;""&amp;DA$3&amp;"DAYKWH.UNIT1@NET1",Overall!$A$21,Overall!$B$21,"1d","total","time-weighted",0,1,0,"")</f>
        <v>1633.8105723377569</v>
      </c>
      <c r="DB21" s="11">
        <f>_xll.PIAdvCalcDat("\\CEDPI\SEMPRA_MSR1:EDCINV"&amp;CZ$2&amp;""&amp;DB$3&amp;"DAYKWH.UNIT1@NET1",Overall!$A$21,Overall!$B$21,"1d","total","time-weighted",0,1,0,"")</f>
        <v>1563.5446200712831</v>
      </c>
      <c r="DC21" s="12">
        <f>_xll.PIAdvCalcDat("\\CEDPI\SEMPRA_MSR1:EDCINV"&amp;CZ$2&amp;""&amp;DC$3&amp;"DAYKWH.UNIT1@NET1",Overall!$A$21,Overall!$B$21,"1d","total","time-weighted",0,1,0,"")</f>
        <v>1706.0540700416584</v>
      </c>
      <c r="DD21" s="1"/>
      <c r="DE21" s="10">
        <f>_xll.PIAdvCalcDat("\\CEDPI\SEMPRA_MSR1:EDCINV"&amp;DE$2&amp;""&amp;DE$3&amp;"DAYKWH.UNIT1@NET1",Overall!$A$21,Overall!$B$21,"1d","total","time-weighted",0,1,0,"")</f>
        <v>1662.2948175020688</v>
      </c>
      <c r="DF21" s="11">
        <f>_xll.PIAdvCalcDat("\\CEDPI\SEMPRA_MSR1:EDCINV"&amp;DE$2&amp;""&amp;DF$3&amp;"DAYKWH.UNIT1@NET1",Overall!$A$21,Overall!$B$21,"1d","total","time-weighted",0,1,0,"")</f>
        <v>1561.1453832080974</v>
      </c>
      <c r="DG21" s="11">
        <f>_xll.PIAdvCalcDat("\\CEDPI\SEMPRA_MSR1:EDCINV"&amp;DE$2&amp;""&amp;DG$3&amp;"DAYKWH.UNIT1@NET1",Overall!$A$21,Overall!$B$21,"1d","total","time-weighted",0,1,0,"")</f>
        <v>1439.3712370544176</v>
      </c>
      <c r="DH21" s="12">
        <f>_xll.PIAdvCalcDat("\\CEDPI\SEMPRA_MSR1:EDCINV"&amp;DE$2&amp;""&amp;DH$3&amp;"DAYKWH.UNIT1@NET1",Overall!$A$21,Overall!$B$21,"1d","total","time-weighted",0,1,0,"")</f>
        <v>1586.1239712908091</v>
      </c>
      <c r="DI21" s="1"/>
      <c r="DJ21" s="10">
        <f>_xll.PIAdvCalcDat("\\CEDPI\SEMPRA_MSR1:EDCINV"&amp;DJ$2&amp;""&amp;DJ$3&amp;"DAYKWH.UNIT1@NET1",Overall!$A$21,Overall!$B$21,"1d","total","time-weighted",0,1,0,"")</f>
        <v>1680.4425016120549</v>
      </c>
      <c r="DK21" s="11">
        <f>_xll.PIAdvCalcDat("\\CEDPI\SEMPRA_MSR1:EDCINV"&amp;DJ$2&amp;""&amp;DK$3&amp;"DAYKWH.UNIT1@NET1",Overall!$A$21,Overall!$B$21,"1d","total","time-weighted",0,1,0,"")</f>
        <v>1621.2436883958574</v>
      </c>
      <c r="DL21" s="11" t="str">
        <f>_xll.PIAdvCalcDat("\\CEDPI\SEMPRA_MSR1:EDCINV"&amp;DJ$2&amp;""&amp;DL$3&amp;"DAYKWH.UNIT1@NET1",Overall!$A$21,Overall!$B$21,"1d","total","time-weighted",0,1,0,"")</f>
        <v>Tag not found</v>
      </c>
      <c r="DM21" s="12">
        <f>_xll.PIAdvCalcDat("\\CEDPI\SEMPRA_MSR1:EDCINV"&amp;DJ$2&amp;""&amp;DM$3&amp;"DAYKWH.UNIT1@NET1",Overall!$A$21,Overall!$B$21,"1d","total","time-weighted",0,1,0,"")</f>
        <v>1668.27583560681</v>
      </c>
      <c r="DN21" s="1"/>
      <c r="DO21" s="10">
        <f>_xll.PIAdvCalcDat("\\CEDPI\SEMPRA_MSR1:EDCINV"&amp;DO$2&amp;""&amp;DO$3&amp;"DAYKWH.UNIT1@NET1",Overall!$A$21,Overall!$B$21,"1d","total","time-weighted",0,1,0,"")</f>
        <v>1653.9877296192099</v>
      </c>
      <c r="DP21" s="11">
        <f>_xll.PIAdvCalcDat("\\CEDPI\SEMPRA_MSR1:EDCINV"&amp;DO$2&amp;""&amp;DP$3&amp;"DAYKWH.UNIT1@NET1",Overall!$A$21,Overall!$B$21,"1d","total","time-weighted",0,1,0,"")</f>
        <v>1617.5222341871865</v>
      </c>
      <c r="DQ21" s="11">
        <f>_xll.PIAdvCalcDat("\\CEDPI\SEMPRA_MSR1:EDCINV"&amp;DO$2&amp;""&amp;DQ$3&amp;"DAYKWH.UNIT1@NET1",Overall!$A$21,Overall!$B$21,"1d","total","time-weighted",0,1,0,"")</f>
        <v>1573.1225293418051</v>
      </c>
      <c r="DR21" s="12">
        <f>_xll.PIAdvCalcDat("\\CEDPI\SEMPRA_MSR1:EDCINV"&amp;DO$2&amp;""&amp;DR$3&amp;"DAYKWH.UNIT1@NET1",Overall!$A$21,Overall!$B$21,"1d","total","time-weighted",0,1,0,"")</f>
        <v>1512.119498278319</v>
      </c>
      <c r="DS21" s="1"/>
      <c r="DT21" s="10">
        <f>_xll.PIAdvCalcDat("\\CEDPI\SEMPRA_MSR1:EDCINV"&amp;DT$2&amp;""&amp;DT$3&amp;"DAYKWH.UNIT1@NET1",Overall!$A$21,Overall!$B$21,"1d","total","time-weighted",0,1,0,"")</f>
        <v>1527.097569181311</v>
      </c>
      <c r="DU21" s="11">
        <f>_xll.PIAdvCalcDat("\\CEDPI\SEMPRA_MSR1:EDCINV"&amp;DT$2&amp;""&amp;DU$3&amp;"DAYKWH.UNIT1@NET1",Overall!$A$21,Overall!$B$21,"1d","total","time-weighted",0,1,0,"")</f>
        <v>1594.0290832934866</v>
      </c>
      <c r="DV21" s="11">
        <f>_xll.PIAdvCalcDat("\\CEDPI\SEMPRA_MSR1:EDCINV"&amp;DT$2&amp;""&amp;DV$3&amp;"DAYKWH.UNIT1@NET1",Overall!$A$21,Overall!$B$21,"1d","total","time-weighted",0,1,0,"")</f>
        <v>1563.9406409555829</v>
      </c>
      <c r="DW21" s="12">
        <f>_xll.PIAdvCalcDat("\\CEDPI\SEMPRA_MSR1:EDCINV"&amp;DT$2&amp;""&amp;DW$3&amp;"DAYKWH.UNIT1@NET1",Overall!$A$21,Overall!$B$21,"1d","total","time-weighted",0,1,0,"")</f>
        <v>1621.5599648570108</v>
      </c>
      <c r="DX21" s="1"/>
      <c r="DY21" s="10">
        <f>_xll.PIAdvCalcDat("\\CEDPI\SEMPRA_MSR1:EDCINV"&amp;DY$2&amp;""&amp;DY$3&amp;"DAYKWH.UNIT1@NET1",Overall!$A$21,Overall!$B$21,"1d","total","time-weighted",0,1,0,"")</f>
        <v>1571.7826826816438</v>
      </c>
      <c r="DZ21" s="11">
        <f>_xll.PIAdvCalcDat("\\CEDPI\SEMPRA_MSR1:EDCINV"&amp;DY$2&amp;""&amp;DZ$3&amp;"DAYKWH.UNIT1@NET1",Overall!$A$21,Overall!$B$21,"1d","total","time-weighted",0,1,0,"")</f>
        <v>1558.7822795978082</v>
      </c>
      <c r="EA21" s="11">
        <f>_xll.PIAdvCalcDat("\\CEDPI\SEMPRA_MSR1:EDCINV"&amp;DY$2&amp;""&amp;EA$3&amp;"DAYKWH.UNIT1@NET1",Overall!$A$21,Overall!$B$21,"1d","total","time-weighted",0,1,0,"")</f>
        <v>1515.4302696340737</v>
      </c>
      <c r="EB21" s="12">
        <f>_xll.PIAdvCalcDat("\\CEDPI\SEMPRA_MSR1:EDCINV"&amp;DY$2&amp;""&amp;EB$3&amp;"DAYKWH.UNIT1@NET1",Overall!$A$21,Overall!$B$21,"1d","total","time-weighted",0,1,0,"")</f>
        <v>1553.1213148657394</v>
      </c>
      <c r="EC21" s="1"/>
      <c r="ED21" s="10">
        <f>_xll.PIAdvCalcDat("\\CEDPI\SEMPRA_MSR1:EDCINV"&amp;ED$2&amp;""&amp;ED$3&amp;"DAYKWH.UNIT1@NET1",Overall!$A$21,Overall!$B$21,"1d","total","time-weighted",0,1,0,"")</f>
        <v>1691.9299449473447</v>
      </c>
      <c r="EE21" s="11">
        <f>_xll.PIAdvCalcDat("\\CEDPI\SEMPRA_MSR1:EDCINV"&amp;ED$2&amp;""&amp;EE$3&amp;"DAYKWH.UNIT1@NET1",Overall!$A$21,Overall!$B$21,"1d","total","time-weighted",0,1,0,"")</f>
        <v>1684.3321745192909</v>
      </c>
      <c r="EF21" s="11">
        <f>_xll.PIAdvCalcDat("\\CEDPI\SEMPRA_MSR1:EDCINV"&amp;ED$2&amp;""&amp;EF$3&amp;"DAYKWH.UNIT1@NET1",Overall!$A$21,Overall!$B$21,"1d","total","time-weighted",0,1,0,"")</f>
        <v>1642.2903692400093</v>
      </c>
      <c r="EG21" s="12">
        <f>_xll.PIAdvCalcDat("\\CEDPI\SEMPRA_MSR1:EDCINV"&amp;ED$2&amp;""&amp;EG$3&amp;"DAYKWH.UNIT1@NET1",Overall!$A$21,Overall!$B$21,"1d","total","time-weighted",0,1,0,"")</f>
        <v>1595.2389012225285</v>
      </c>
      <c r="EH21" s="1"/>
      <c r="EI21" s="10">
        <f>_xll.PIAdvCalcDat("\\CEDPI\SEMPRA_MSR1:EDCINV"&amp;EI$2&amp;""&amp;EI$3&amp;"DAYKWH.UNIT1@NET1",Overall!$A$21,Overall!$B$21,"1d","total","time-weighted",0,1,0,"")</f>
        <v>1643.0560031023711</v>
      </c>
      <c r="EJ21" s="11">
        <f>_xll.PIAdvCalcDat("\\CEDPI\SEMPRA_MSR1:EDCINV"&amp;EI$2&amp;""&amp;EJ$3&amp;"DAYKWH.UNIT1@NET1",Overall!$A$21,Overall!$B$21,"1d","total","time-weighted",0,1,0,"")</f>
        <v>1478.2392781305859</v>
      </c>
      <c r="EK21" s="11">
        <f>_xll.PIAdvCalcDat("\\CEDPI\SEMPRA_MSR1:EDCINV"&amp;EI$2&amp;""&amp;EK$3&amp;"DAYKWH.UNIT1@NET1",Overall!$A$21,Overall!$B$21,"1d","total","time-weighted",0,1,0,"")</f>
        <v>1545.260522730681</v>
      </c>
      <c r="EL21" s="12">
        <f>_xll.PIAdvCalcDat("\\CEDPI\SEMPRA_MSR1:EDCINV"&amp;EI$2&amp;""&amp;EL$3&amp;"DAYKWH.UNIT1@NET1",Overall!$A$21,Overall!$B$21,"1d","total","time-weighted",0,1,0,"")</f>
        <v>1586.389128496314</v>
      </c>
      <c r="EM21" s="1"/>
      <c r="EN21" s="10">
        <f>_xll.PIAdvCalcDat("\\CEDPI\SEMPRA_MSR1:EDCINV"&amp;EN$2&amp;""&amp;EN$3&amp;"DAYKWH.UNIT1@NET1",Overall!$A$21,Overall!$B$21,"1d","total","time-weighted",0,1,0,"")</f>
        <v>1684.3380859362176</v>
      </c>
      <c r="EO21" s="11">
        <f>_xll.PIAdvCalcDat("\\CEDPI\SEMPRA_MSR1:EDCINV"&amp;EN$2&amp;""&amp;EO$3&amp;"DAYKWH.UNIT1@NET1",Overall!$A$21,Overall!$B$21,"1d","total","time-weighted",0,1,0,"")</f>
        <v>1625.7692674912873</v>
      </c>
      <c r="EP21" s="11">
        <f>_xll.PIAdvCalcDat("\\CEDPI\SEMPRA_MSR1:EDCINV"&amp;EN$2&amp;""&amp;EP$3&amp;"DAYKWH.UNIT1@NET1",Overall!$A$21,Overall!$B$21,"1d","total","time-weighted",0,1,0,"")</f>
        <v>1601.4785336613813</v>
      </c>
      <c r="EQ21" s="12">
        <f>_xll.PIAdvCalcDat("\\CEDPI\SEMPRA_MSR1:EDCINV"&amp;EN$2&amp;""&amp;EQ$3&amp;"DAYKWH.UNIT1@NET1",Overall!$A$21,Overall!$B$21,"1d","total","time-weighted",0,1,0,"")</f>
        <v>1705.8588872995663</v>
      </c>
      <c r="ER21" s="1"/>
      <c r="ES21" s="10">
        <f>_xll.PIAdvCalcDat("\\CEDPI\SEMPRA_MSR1:EDCINV"&amp;ES$2&amp;""&amp;ES$3&amp;"DAYKWH.UNIT1@NET1",Overall!$A$21,Overall!$B$21,"1d","total","time-weighted",0,1,0,"")</f>
        <v>1696.1242004687749</v>
      </c>
      <c r="ET21" s="11">
        <f>_xll.PIAdvCalcDat("\\CEDPI\SEMPRA_MSR1:EDCINV"&amp;ES$2&amp;""&amp;ET$3&amp;"DAYKWH.UNIT1@NET1",Overall!$A$21,Overall!$B$21,"1d","total","time-weighted",0,1,0,"")</f>
        <v>1602.380265107525</v>
      </c>
      <c r="EU21" s="11">
        <f>_xll.PIAdvCalcDat("\\CEDPI\SEMPRA_MSR1:EDCINV"&amp;ES$2&amp;""&amp;EU$3&amp;"DAYKWH.UNIT1@NET1",Overall!$A$21,Overall!$B$21,"1d","total","time-weighted",0,1,0,"")</f>
        <v>1609.9368944777</v>
      </c>
      <c r="EV21" s="12">
        <f>_xll.PIAdvCalcDat("\\CEDPI\SEMPRA_MSR1:EDCINV"&amp;ES$2&amp;""&amp;EV$3&amp;"DAYKWH.UNIT1@NET1",Overall!$A$21,Overall!$B$21,"1d","total","time-weighted",0,1,0,"")</f>
        <v>1646.8134026702148</v>
      </c>
      <c r="EW21" s="1"/>
      <c r="EX21" s="10">
        <f>_xll.PIAdvCalcDat("\\CEDPI\SEMPRA_MSR1:EDCINV"&amp;EX$2&amp;""&amp;EX$3&amp;"DAYKWH.UNIT1@NET1",Overall!$A$21,Overall!$B$21,"1d","total","time-weighted",0,1,0,"")</f>
        <v>1560.4438647705078</v>
      </c>
      <c r="EY21" s="11">
        <f>_xll.PIAdvCalcDat("\\CEDPI\SEMPRA_MSR1:EDCINV"&amp;EX$2&amp;""&amp;EY$3&amp;"DAYKWH.UNIT1@NET1",Overall!$A$21,Overall!$B$21,"1d","total","time-weighted",0,1,0,"")</f>
        <v>1501.741275072153</v>
      </c>
      <c r="EZ21" s="11">
        <f>_xll.PIAdvCalcDat("\\CEDPI\SEMPRA_MSR1:EDCINV"&amp;EX$2&amp;""&amp;EZ$3&amp;"DAYKWH.UNIT1@NET1",Overall!$A$21,Overall!$B$21,"1d","total","time-weighted",0,1,0,"")</f>
        <v>1516.7316659896535</v>
      </c>
      <c r="FA21" s="12">
        <f>_xll.PIAdvCalcDat("\\CEDPI\SEMPRA_MSR1:EDCINV"&amp;EX$2&amp;""&amp;FA$3&amp;"DAYKWH.UNIT1@NET1",Overall!$A$21,Overall!$B$21,"1d","total","time-weighted",0,1,0,"")</f>
        <v>1552.2124067612265</v>
      </c>
      <c r="FB21" s="1"/>
      <c r="FC21" s="10">
        <f>_xll.PIAdvCalcDat("\\CEDPI\SEMPRA_MSR1:EDCINV"&amp;FC$2&amp;""&amp;FC$3&amp;"DAYKWH.UNIT1@NET1",Overall!$A$21,Overall!$B$21,"1d","total","time-weighted",0,1,0,"")</f>
        <v>1652.7032293373409</v>
      </c>
      <c r="FD21" s="11">
        <f>_xll.PIAdvCalcDat("\\CEDPI\SEMPRA_MSR1:EDCINV"&amp;FC$2&amp;""&amp;FD$3&amp;"DAYKWH.UNIT1@NET1",Overall!$A$21,Overall!$B$21,"1d","total","time-weighted",0,1,0,"")</f>
        <v>1573.913541960768</v>
      </c>
      <c r="FE21" s="11">
        <f>_xll.PIAdvCalcDat("\\CEDPI\SEMPRA_MSR1:EDCINV"&amp;FC$2&amp;""&amp;FE$3&amp;"DAYKWH.UNIT1@NET1",Overall!$A$21,Overall!$B$21,"1d","total","time-weighted",0,1,0,"")</f>
        <v>1558.2376306825893</v>
      </c>
      <c r="FF21" s="12">
        <f>_xll.PIAdvCalcDat("\\CEDPI\SEMPRA_MSR1:EDCINV"&amp;FC$2&amp;""&amp;FF$3&amp;"DAYKWH.UNIT1@NET1",Overall!$A$21,Overall!$B$21,"1d","total","time-weighted",0,1,0,"")</f>
        <v>1611.5749789577419</v>
      </c>
      <c r="FG21" s="1"/>
      <c r="FH21" s="10">
        <f>_xll.PIAdvCalcDat("\\CEDPI\SEMPRA_MSR1:EDCINV"&amp;FH$2&amp;""&amp;FH$3&amp;"DAYKWH.UNIT1@NET1",Overall!$A$21,Overall!$B$21,"1d","total","time-weighted",0,1,0,"")</f>
        <v>1582.3321244816361</v>
      </c>
      <c r="FI21" s="11">
        <f>_xll.PIAdvCalcDat("\\CEDPI\SEMPRA_MSR1:EDCINV"&amp;FH$2&amp;""&amp;FI$3&amp;"DAYKWH.UNIT1@NET1",Overall!$A$21,Overall!$B$21,"1d","total","time-weighted",0,1,0,"")</f>
        <v>1516.7203359255061</v>
      </c>
      <c r="FJ21" s="11">
        <f>_xll.PIAdvCalcDat("\\CEDPI\SEMPRA_MSR1:EDCINV"&amp;FH$2&amp;""&amp;FJ$3&amp;"DAYKWH.UNIT1@NET1",Overall!$A$21,Overall!$B$21,"1d","total","time-weighted",0,1,0,"")</f>
        <v>1544.789059819461</v>
      </c>
      <c r="FK21" s="12">
        <f>_xll.PIAdvCalcDat("\\CEDPI\SEMPRA_MSR1:EDCINV"&amp;FH$2&amp;""&amp;FK$3&amp;"DAYKWH.UNIT1@NET1",Overall!$A$21,Overall!$B$21,"1d","total","time-weighted",0,1,0,"")</f>
        <v>1506.4690428190565</v>
      </c>
      <c r="FL21" s="1"/>
      <c r="FM21" s="10">
        <f>_xll.PIAdvCalcDat("\\CEDPI\SEMPRA_MSR1:EDCINV"&amp;FM$2&amp;""&amp;FM$3&amp;"DAYKWH.UNIT1@NET1",Overall!$A$21,Overall!$B$21,"1d","total","time-weighted",0,1,0,"")</f>
        <v>1636.6917189007218</v>
      </c>
      <c r="FN21" s="11">
        <f>_xll.PIAdvCalcDat("\\CEDPI\SEMPRA_MSR1:EDCINV"&amp;FM$2&amp;""&amp;FN$3&amp;"DAYKWH.UNIT1@NET1",Overall!$A$21,Overall!$B$21,"1d","total","time-weighted",0,1,0,"")</f>
        <v>1568.7301911162501</v>
      </c>
      <c r="FO21" s="11">
        <f>_xll.PIAdvCalcDat("\\CEDPI\SEMPRA_MSR1:EDCINV"&amp;FM$2&amp;""&amp;FO$3&amp;"DAYKWH.UNIT1@NET1",Overall!$A$21,Overall!$B$21,"1d","total","time-weighted",0,1,0,"")</f>
        <v>1436.1519624313153</v>
      </c>
      <c r="FP21" s="12">
        <f>_xll.PIAdvCalcDat("\\CEDPI\SEMPRA_MSR1:EDCINV"&amp;FM$2&amp;""&amp;FP$3&amp;"DAYKWH.UNIT1@NET1",Overall!$A$21,Overall!$B$21,"1d","total","time-weighted",0,1,0,"")</f>
        <v>1373.1346799456344</v>
      </c>
      <c r="FQ21" s="1"/>
      <c r="FR21" s="10">
        <f>_xll.PIAdvCalcDat("\\CEDPI\SEMPRA_MSR1:EDCINV"&amp;FR$2&amp;""&amp;FR$3&amp;"DAYKWH.UNIT1@NET1",Overall!$A$21,Overall!$B$21,"1d","total","time-weighted",0,1,0,"")</f>
        <v>1621.2954378504664</v>
      </c>
      <c r="FS21" s="11">
        <f>_xll.PIAdvCalcDat("\\CEDPI\SEMPRA_MSR1:EDCINV"&amp;FR$2&amp;""&amp;FS$3&amp;"DAYKWH.UNIT1@NET1",Overall!$A$21,Overall!$B$21,"1d","total","time-weighted",0,1,0,"")</f>
        <v>1581.0302833937451</v>
      </c>
      <c r="FT21" s="11">
        <f>_xll.PIAdvCalcDat("\\CEDPI\SEMPRA_MSR1:EDCINV"&amp;FR$2&amp;""&amp;FT$3&amp;"DAYKWH.UNIT1@NET1",Overall!$A$21,Overall!$B$21,"1d","total","time-weighted",0,1,0,"")</f>
        <v>1585.4518702519053</v>
      </c>
      <c r="FU21" s="12">
        <f>_xll.PIAdvCalcDat("\\CEDPI\SEMPRA_MSR1:EDCINV"&amp;FR$2&amp;""&amp;FU$3&amp;"DAYKWH.UNIT1@NET1",Overall!$A$21,Overall!$B$21,"1d","total","time-weighted",0,1,0,"")</f>
        <v>1668.5666495139437</v>
      </c>
      <c r="FV21" s="1"/>
      <c r="FW21" s="10">
        <f>_xll.PIAdvCalcDat("\\CEDPI\SEMPRA_MSR1:EDCINV"&amp;FW$2&amp;""&amp;FW$3&amp;"DAYKWH.UNIT1@NET1",Overall!$A$21,Overall!$B$21,"1d","total","time-weighted",0,1,0,"")</f>
        <v>1618.2799686464202</v>
      </c>
      <c r="FX21" s="11">
        <f>_xll.PIAdvCalcDat("\\CEDPI\SEMPRA_MSR1:EDCINV"&amp;FW$2&amp;""&amp;FX$3&amp;"DAYKWH.UNIT1@NET1",Overall!$A$21,Overall!$B$21,"1d","total","time-weighted",0,1,0,"")</f>
        <v>1552.5382086976479</v>
      </c>
      <c r="FY21" s="11">
        <f>_xll.PIAdvCalcDat("\\CEDPI\SEMPRA_MSR1:EDCINV"&amp;FW$2&amp;""&amp;FY$3&amp;"DAYKWH.UNIT1@NET1",Overall!$A$21,Overall!$B$21,"1d","total","time-weighted",0,1,0,"")</f>
        <v>1489.1354136650655</v>
      </c>
      <c r="FZ21" s="12">
        <f>_xll.PIAdvCalcDat("\\CEDPI\SEMPRA_MSR1:EDCINV"&amp;FW$2&amp;""&amp;FZ$3&amp;"DAYKWH.UNIT1@NET1",Overall!$A$21,Overall!$B$21,"1d","total","time-weighted",0,1,0,"")</f>
        <v>1424.9745856820575</v>
      </c>
      <c r="GA21" s="1"/>
      <c r="GB21" s="10">
        <f>_xll.PIAdvCalcDat("\\CEDPI\SEMPRA_MSR1:EDCINV"&amp;GB$2&amp;""&amp;GB$3&amp;"DAYKWH.UNIT1@NET1",Overall!$A$21,Overall!$B$21,"1d","total","time-weighted",0,1,0,"")</f>
        <v>1638.0151172765072</v>
      </c>
      <c r="GC21" s="11">
        <f>_xll.PIAdvCalcDat("\\CEDPI\SEMPRA_MSR1:EDCINV"&amp;GB$2&amp;""&amp;GC$3&amp;"DAYKWH.UNIT1@NET1",Overall!$A$21,Overall!$B$21,"1d","total","time-weighted",0,1,0,"")</f>
        <v>1517.4762973216561</v>
      </c>
      <c r="GD21" s="11">
        <f>_xll.PIAdvCalcDat("\\CEDPI\SEMPRA_MSR1:EDCINV"&amp;GB$2&amp;""&amp;GD$3&amp;"DAYKWH.UNIT1@NET1",Overall!$A$21,Overall!$B$21,"1d","total","time-weighted",0,1,0,"")</f>
        <v>1630.5804499966086</v>
      </c>
      <c r="GE21" s="12">
        <f>_xll.PIAdvCalcDat("\\CEDPI\SEMPRA_MSR1:EDCINV"&amp;GB$2&amp;""&amp;GE$3&amp;"DAYKWH.UNIT1@NET1",Overall!$A$21,Overall!$B$21,"1d","total","time-weighted",0,1,0,"")</f>
        <v>1594.3920245328277</v>
      </c>
      <c r="GF21" s="1"/>
      <c r="GG21" s="10">
        <f>_xll.PIAdvCalcDat("\\CEDPI\SEMPRA_MSR1:EDCINV"&amp;GG$2&amp;""&amp;GG$3&amp;"DAYKWH.UNIT1@NET1",Overall!$A$21,Overall!$B$21,"1d","total","time-weighted",0,1,0,"")</f>
        <v>1548.9905751127044</v>
      </c>
      <c r="GH21" s="11">
        <f>_xll.PIAdvCalcDat("\\CEDPI\SEMPRA_MSR1:EDCINV"&amp;GG$2&amp;""&amp;GH$3&amp;"DAYKWH.UNIT1@NET1",Overall!$A$21,Overall!$B$21,"1d","total","time-weighted",0,1,0,"")</f>
        <v>1606.5532046461374</v>
      </c>
      <c r="GI21" s="11">
        <f>_xll.PIAdvCalcDat("\\CEDPI\SEMPRA_MSR1:EDCINV"&amp;GG$2&amp;""&amp;GI$3&amp;"DAYKWH.UNIT1@NET1",Overall!$A$21,Overall!$B$21,"1d","total","time-weighted",0,1,0,"")</f>
        <v>1423.4794757584009</v>
      </c>
      <c r="GJ21" s="12">
        <f>_xll.PIAdvCalcDat("\\CEDPI\SEMPRA_MSR1:EDCINV"&amp;GG$2&amp;""&amp;GJ$3&amp;"DAYKWH.UNIT1@NET1",Overall!$A$21,Overall!$B$21,"1d","total","time-weighted",0,1,0,"")</f>
        <v>1322.131093374931</v>
      </c>
      <c r="GK21" s="1"/>
      <c r="GL21" s="10">
        <f>_xll.PIAdvCalcDat("\\CEDPI\SEMPRA_MSR1:EDCINV"&amp;GL$2&amp;""&amp;GL$3&amp;"DAYKWH.UNIT1@NET1",Overall!$A$21,Overall!$B$21,"1d","total","time-weighted",0,1,0,"")</f>
        <v>1581.4337945335437</v>
      </c>
      <c r="GM21" s="11">
        <f>_xll.PIAdvCalcDat("\\CEDPI\SEMPRA_MSR1:EDCINV"&amp;GL$2&amp;""&amp;GM$3&amp;"DAYKWH.UNIT1@NET1",Overall!$A$21,Overall!$B$21,"1d","total","time-weighted",0,1,0,"")</f>
        <v>1504.1505367283196</v>
      </c>
      <c r="GN21" s="11">
        <f>_xll.PIAdvCalcDat("\\CEDPI\SEMPRA_MSR1:EDCINV"&amp;GL$2&amp;""&amp;GN$3&amp;"DAYKWH.UNIT1@NET1",Overall!$A$21,Overall!$B$21,"1d","total","time-weighted",0,1,0,"")</f>
        <v>1576.7097770386706</v>
      </c>
      <c r="GO21" s="12">
        <f>_xll.PIAdvCalcDat("\\CEDPI\SEMPRA_MSR1:EDCINV"&amp;GL$2&amp;""&amp;GO$3&amp;"DAYKWH.UNIT1@NET1",Overall!$A$21,Overall!$B$21,"1d","total","time-weighted",0,1,0,"")</f>
        <v>1592.5025632043828</v>
      </c>
      <c r="GP21" s="1"/>
      <c r="GQ21" s="10">
        <f>_xll.PIAdvCalcDat("\\CEDPI\SEMPRA_MSR1:EDCINV"&amp;GQ$2&amp;""&amp;GQ$3&amp;"DAYKWH.UNIT1@NET1",Overall!$A$21,Overall!$B$21,"1d","total","time-weighted",0,1,0,"")</f>
        <v>1618.4602521917054</v>
      </c>
      <c r="GR21" s="11">
        <f>_xll.PIAdvCalcDat("\\CEDPI\SEMPRA_MSR1:EDCINV"&amp;GQ$2&amp;""&amp;GR$3&amp;"DAYKWH.UNIT1@NET1",Overall!$A$21,Overall!$B$21,"1d","total","time-weighted",0,1,0,"")</f>
        <v>1594.8138520580665</v>
      </c>
      <c r="GS21" s="11">
        <f>_xll.PIAdvCalcDat("\\CEDPI\SEMPRA_MSR1:EDCINV"&amp;GQ$2&amp;""&amp;GS$3&amp;"DAYKWH.UNIT1@NET1",Overall!$A$21,Overall!$B$21,"1d","total","time-weighted",0,1,0,"")</f>
        <v>1399.4962176309853</v>
      </c>
      <c r="GT21" s="12">
        <f>_xll.PIAdvCalcDat("\\CEDPI\SEMPRA_MSR1:EDCINV"&amp;GQ$2&amp;""&amp;GT$3&amp;"DAYKWH.UNIT1@NET1",Overall!$A$21,Overall!$B$21,"1d","total","time-weighted",0,1,0,"")</f>
        <v>1388.7958501456667</v>
      </c>
      <c r="GU21" s="1"/>
      <c r="GV21" s="10">
        <f>_xll.PIAdvCalcDat("\\CEDPI\SEMPRA_MSR1:EDCINV"&amp;GV$2&amp;""&amp;GV$3&amp;"DAYKWH.UNIT1@NET1",Overall!$A$21,Overall!$B$21,"1d","total","time-weighted",0,1,0,"")</f>
        <v>1600.3031211586963</v>
      </c>
      <c r="GW21" s="11">
        <f>_xll.PIAdvCalcDat("\\CEDPI\SEMPRA_MSR1:EDCINV"&amp;GV$2&amp;""&amp;GW$3&amp;"DAYKWH.UNIT1@NET1",Overall!$A$21,Overall!$B$21,"1d","total","time-weighted",0,1,0,"")</f>
        <v>1614.1506221407076</v>
      </c>
      <c r="GX21" s="11">
        <f>_xll.PIAdvCalcDat("\\CEDPI\SEMPRA_MSR1:EDCINV"&amp;GV$2&amp;""&amp;GX$3&amp;"DAYKWH.UNIT1@NET1",Overall!$A$21,Overall!$B$21,"1d","total","time-weighted",0,1,0,"")</f>
        <v>1529.8397992460971</v>
      </c>
      <c r="GY21" s="12">
        <f>_xll.PIAdvCalcDat("\\CEDPI\SEMPRA_MSR1:EDCINV"&amp;GV$2&amp;""&amp;GY$3&amp;"DAYKWH.UNIT1@NET1",Overall!$A$21,Overall!$B$21,"1d","total","time-weighted",0,1,0,"")</f>
        <v>1533.6280795130208</v>
      </c>
      <c r="GZ21" s="1"/>
      <c r="HA21" s="10">
        <f>_xll.PIAdvCalcDat("\\CEDPI\SEMPRA_MSR1:EDCINV"&amp;HA$2&amp;""&amp;HA$3&amp;"DAYKWH.UNIT1@NET1",Overall!$A$21,Overall!$B$21,"1d","total","time-weighted",0,1,0,"")</f>
        <v>1637.884678442899</v>
      </c>
      <c r="HB21" s="11">
        <f>_xll.PIAdvCalcDat("\\CEDPI\SEMPRA_MSR1:EDCINV"&amp;HA$2&amp;""&amp;HB$3&amp;"DAYKWH.UNIT1@NET1",Overall!$A$21,Overall!$B$21,"1d","total","time-weighted",0,1,0,"")</f>
        <v>1584.0450000673691</v>
      </c>
      <c r="HC21" s="11">
        <f>_xll.PIAdvCalcDat("\\CEDPI\SEMPRA_MSR1:EDCINV"&amp;HA$2&amp;""&amp;HC$3&amp;"DAYKWH.UNIT1@NET1",Overall!$A$21,Overall!$B$21,"1d","total","time-weighted",0,1,0,"")</f>
        <v>1545.6899008589176</v>
      </c>
      <c r="HD21" s="12">
        <f>_xll.PIAdvCalcDat("\\CEDPI\SEMPRA_MSR1:EDCINV"&amp;HA$2&amp;""&amp;HD$3&amp;"DAYKWH.UNIT1@NET1",Overall!$A$21,Overall!$B$21,"1d","total","time-weighted",0,1,0,"")</f>
        <v>1366.9755691948881</v>
      </c>
      <c r="HE21" s="1"/>
      <c r="HF21" s="10">
        <f>_xll.PIAdvCalcDat("\\CEDPI\SEMPRA_MSR1:EDCINV"&amp;HF$2&amp;""&amp;HF$3&amp;"DAYKWH.UNIT1@NET1",Overall!$A$21,Overall!$B$21,"1d","total","time-weighted",0,1,0,"")</f>
        <v>1520.2350248181165</v>
      </c>
      <c r="HG21" s="11">
        <f>_xll.PIAdvCalcDat("\\CEDPI\SEMPRA_MSR1:EDCINV"&amp;HF$2&amp;""&amp;HG$3&amp;"DAYKWH.UNIT1@NET1",Overall!$A$21,Overall!$B$21,"1d","total","time-weighted",0,1,0,"")</f>
        <v>1535.996800387175</v>
      </c>
      <c r="HH21" s="11">
        <f>_xll.PIAdvCalcDat("\\CEDPI\SEMPRA_MSR1:EDCINV"&amp;HF$2&amp;""&amp;HH$3&amp;"DAYKWH.UNIT1@NET1",Overall!$A$21,Overall!$B$21,"1d","total","time-weighted",0,1,0,"")</f>
        <v>1494.3009829276052</v>
      </c>
      <c r="HI21" s="12">
        <f>_xll.PIAdvCalcDat("\\CEDPI\SEMPRA_MSR1:EDCINV"&amp;HF$2&amp;""&amp;HI$3&amp;"DAYKWH.UNIT1@NET1",Overall!$A$21,Overall!$B$21,"1d","total","time-weighted",0,1,0,"")</f>
        <v>1625.0549610305923</v>
      </c>
      <c r="HJ21" s="1"/>
      <c r="HK21" s="10">
        <f>_xll.PIAdvCalcDat("\\CEDPI\SEMPRA_MSR1:EDCINV"&amp;HK$2&amp;""&amp;HK$3&amp;"DAYKWH.UNIT1@NET1",Overall!$A$21,Overall!$B$21,"1d","total","time-weighted",0,1,0,"")</f>
        <v>1595.1677493978464</v>
      </c>
      <c r="HL21" s="11">
        <f>_xll.PIAdvCalcDat("\\CEDPI\SEMPRA_MSR1:EDCINV"&amp;HK$2&amp;""&amp;HL$3&amp;"DAYKWH.UNIT1@NET1",Overall!$A$21,Overall!$B$21,"1d","total","time-weighted",0,1,0,"")</f>
        <v>1583.9079399883658</v>
      </c>
      <c r="HM21" s="11">
        <f>_xll.PIAdvCalcDat("\\CEDPI\SEMPRA_MSR1:EDCINV"&amp;HK$2&amp;""&amp;HM$3&amp;"DAYKWH.UNIT1@NET1",Overall!$A$21,Overall!$B$21,"1d","total","time-weighted",0,1,0,"")</f>
        <v>1527.9325138081633</v>
      </c>
      <c r="HN21" s="12">
        <f>_xll.PIAdvCalcDat("\\CEDPI\SEMPRA_MSR1:EDCINV"&amp;HK$2&amp;""&amp;HN$3&amp;"DAYKWH.UNIT1@NET1",Overall!$A$21,Overall!$B$21,"1d","total","time-weighted",0,1,0,"")</f>
        <v>1390.6756465417698</v>
      </c>
      <c r="HO21" s="1"/>
      <c r="HP21" s="10">
        <f>_xll.PIAdvCalcDat("\\CEDPI\SEMPRA_MSR1:EDCINV"&amp;HP$2&amp;""&amp;HP$3&amp;"DAYKWH.UNIT1@NET1",Overall!$A$21,Overall!$B$21,"1d","total","time-weighted",0,1,0,"")</f>
        <v>1584.5072285570343</v>
      </c>
      <c r="HQ21" s="11">
        <f>_xll.PIAdvCalcDat("\\CEDPI\SEMPRA_MSR1:EDCINV"&amp;HP$2&amp;""&amp;HQ$3&amp;"DAYKWH.UNIT1@NET1",Overall!$A$21,Overall!$B$21,"1d","total","time-weighted",0,1,0,"")</f>
        <v>1568.2049971690267</v>
      </c>
      <c r="HR21" s="11">
        <f>_xll.PIAdvCalcDat("\\CEDPI\SEMPRA_MSR1:EDCINV"&amp;HP$2&amp;""&amp;HR$3&amp;"DAYKWH.UNIT1@NET1",Overall!$A$21,Overall!$B$21,"1d","total","time-weighted",0,1,0,"")</f>
        <v>1552.7372878029346</v>
      </c>
      <c r="HS21" s="12">
        <f>_xll.PIAdvCalcDat("\\CEDPI\SEMPRA_MSR1:EDCINV"&amp;HP$2&amp;""&amp;HS$3&amp;"DAYKWH.UNIT1@NET1",Overall!$A$21,Overall!$B$21,"1d","total","time-weighted",0,1,0,"")</f>
        <v>1621.2453347296109</v>
      </c>
      <c r="HT21" s="1"/>
      <c r="HU21" s="10">
        <f>_xll.PIAdvCalcDat("\\CEDPI\SEMPRA_MSR1:EDCINV"&amp;HU$2&amp;""&amp;HU$3&amp;"DAYKWH.UNIT1@NET1",Overall!$A$21,Overall!$B$21,"1d","total","time-weighted",0,1,0,"")</f>
        <v>1606.9004538170313</v>
      </c>
      <c r="HV21" s="11">
        <f>_xll.PIAdvCalcDat("\\CEDPI\SEMPRA_MSR1:EDCINV"&amp;HU$2&amp;""&amp;HV$3&amp;"DAYKWH.UNIT1@NET1",Overall!$A$21,Overall!$B$21,"1d","total","time-weighted",0,1,0,"")</f>
        <v>1514.713847660985</v>
      </c>
      <c r="HW21" s="11">
        <f>_xll.PIAdvCalcDat("\\CEDPI\SEMPRA_MSR1:EDCINV"&amp;HU$2&amp;""&amp;HW$3&amp;"DAYKWH.UNIT1@NET1",Overall!$A$21,Overall!$B$21,"1d","total","time-weighted",0,1,0,"")</f>
        <v>1389.3660327529224</v>
      </c>
      <c r="HX21" s="12">
        <f>_xll.PIAdvCalcDat("\\CEDPI\SEMPRA_MSR1:EDCINV"&amp;HU$2&amp;""&amp;HX$3&amp;"DAYKWH.UNIT1@NET1",Overall!$A$21,Overall!$B$21,"1d","total","time-weighted",0,1,0,"")</f>
        <v>1391.4633121306294</v>
      </c>
      <c r="HY21" s="1"/>
      <c r="HZ21" s="10">
        <f>_xll.PIAdvCalcDat("\\CEDPI\SEMPRA_MSR1:EDCINV"&amp;HZ$2&amp;""&amp;HZ$3&amp;"DAYKWH.UNIT1@NET1",Overall!$A$21,Overall!$B$21,"1d","total","time-weighted",0,1,0,"")</f>
        <v>1597.1732442618425</v>
      </c>
      <c r="IA21" s="11">
        <f>_xll.PIAdvCalcDat("\\CEDPI\SEMPRA_MSR1:EDCINV"&amp;HZ$2&amp;""&amp;IA$3&amp;"DAYKWH.UNIT1@NET1",Overall!$A$21,Overall!$B$21,"1d","total","time-weighted",0,1,0,"")</f>
        <v>1543.1854336710994</v>
      </c>
      <c r="IB21" s="11">
        <f>_xll.PIAdvCalcDat("\\CEDPI\SEMPRA_MSR1:EDCINV"&amp;HZ$2&amp;""&amp;IB$3&amp;"DAYKWH.UNIT1@NET1",Overall!$A$21,Overall!$B$21,"1d","total","time-weighted",0,1,0,"")</f>
        <v>1547.8727861793511</v>
      </c>
      <c r="IC21" s="12">
        <f>_xll.PIAdvCalcDat("\\CEDPI\SEMPRA_MSR1:EDCINV"&amp;HZ$2&amp;""&amp;IC$3&amp;"DAYKWH.UNIT1@NET1",Overall!$A$21,Overall!$B$21,"1d","total","time-weighted",0,1,0,"")</f>
        <v>1604.8830604728664</v>
      </c>
      <c r="ID21" s="1"/>
      <c r="IE21" s="10">
        <f>_xll.PIAdvCalcDat("\\CEDPI\SEMPRA_MSR1:EDCINV"&amp;IE$2&amp;""&amp;IE$3&amp;"DAYKWH.UNIT1@NET1",Overall!$A$21,Overall!$B$21,"1d","total","time-weighted",0,1,0,"")</f>
        <v>1585.5176034029341</v>
      </c>
      <c r="IF21" s="11">
        <f>_xll.PIAdvCalcDat("\\CEDPI\SEMPRA_MSR1:EDCINV"&amp;IE$2&amp;""&amp;IF$3&amp;"DAYKWH.UNIT1@NET1",Overall!$A$21,Overall!$B$21,"1d","total","time-weighted",0,1,0,"")</f>
        <v>1590.472869004114</v>
      </c>
      <c r="IG21" s="11">
        <f>_xll.PIAdvCalcDat("\\CEDPI\SEMPRA_MSR1:EDCINV"&amp;IE$2&amp;""&amp;IG$3&amp;"DAYKWH.UNIT1@NET1",Overall!$A$21,Overall!$B$21,"1d","total","time-weighted",0,1,0,"")</f>
        <v>1433.2952721244696</v>
      </c>
      <c r="IH21" s="12">
        <f>_xll.PIAdvCalcDat("\\CEDPI\SEMPRA_MSR1:EDCINV"&amp;IE$2&amp;""&amp;IH$3&amp;"DAYKWH.UNIT1@NET1",Overall!$A$21,Overall!$B$21,"1d","total","time-weighted",0,1,0,"")</f>
        <v>1359.5061241639135</v>
      </c>
      <c r="II21" s="1"/>
      <c r="IJ21" s="10">
        <f>_xll.PIAdvCalcDat("\\CEDPI\SEMPRA_MSR1:EDCINV"&amp;IJ$2&amp;""&amp;IJ$3&amp;"DAYKWH.UNIT1@NET1",Overall!$A$21,Overall!$B$21,"1d","total","time-weighted",0,1,0,"")</f>
        <v>1640.3209235593863</v>
      </c>
      <c r="IK21" s="11">
        <f>_xll.PIAdvCalcDat("\\CEDPI\SEMPRA_MSR1:EDCINV"&amp;IJ$2&amp;""&amp;IK$3&amp;"DAYKWH.UNIT1@NET1",Overall!$A$21,Overall!$B$21,"1d","total","time-weighted",0,1,0,"")</f>
        <v>1482.8709228853627</v>
      </c>
      <c r="IL21" s="11">
        <f>_xll.PIAdvCalcDat("\\CEDPI\SEMPRA_MSR1:EDCINV"&amp;IJ$2&amp;""&amp;IL$3&amp;"DAYKWH.UNIT1@NET1",Overall!$A$21,Overall!$B$21,"1d","total","time-weighted",0,1,0,"")</f>
        <v>1530.9758444164906</v>
      </c>
      <c r="IM21" s="12">
        <f>_xll.PIAdvCalcDat("\\CEDPI\SEMPRA_MSR1:EDCINV"&amp;IJ$2&amp;""&amp;IM$3&amp;"DAYKWH.UNIT1@NET1",Overall!$A$21,Overall!$B$21,"1d","total","time-weighted",0,1,0,"")</f>
        <v>1616.5906255905479</v>
      </c>
      <c r="IN21" s="1"/>
      <c r="IO21" s="10">
        <f>_xll.PIAdvCalcDat("\\CEDPI\SEMPRA_MSR1:EDCINV"&amp;IO$2&amp;""&amp;IO$3&amp;"DAYKWH.UNIT1@NET1",Overall!$A$21,Overall!$B$21,"1d","total","time-weighted",0,1,0,"")</f>
        <v>1551.0298702412695</v>
      </c>
      <c r="IP21" s="11">
        <f>_xll.PIAdvCalcDat("\\CEDPI\SEMPRA_MSR1:EDCINV"&amp;IO$2&amp;""&amp;IP$3&amp;"DAYKWH.UNIT1@NET1",Overall!$A$21,Overall!$B$21,"1d","total","time-weighted",0,1,0,"")</f>
        <v>1538.623112542263</v>
      </c>
      <c r="IQ21" s="11">
        <f>_xll.PIAdvCalcDat("\\CEDPI\SEMPRA_MSR1:EDCINV"&amp;IO$2&amp;""&amp;IQ$3&amp;"DAYKWH.UNIT1@NET1",Overall!$A$21,Overall!$B$21,"1d","total","time-weighted",0,1,0,"")</f>
        <v>1467.4546160559385</v>
      </c>
      <c r="IR21" s="12">
        <f>_xll.PIAdvCalcDat("\\CEDPI\SEMPRA_MSR1:EDCINV"&amp;IO$2&amp;""&amp;IR$3&amp;"DAYKWH.UNIT1@NET1",Overall!$A$21,Overall!$B$21,"1d","total","time-weighted",0,1,0,"")</f>
        <v>1435.0345724733074</v>
      </c>
      <c r="IS21" s="1"/>
      <c r="IT21" s="10">
        <f>_xll.PIAdvCalcDat("\\CEDPI\SEMPRA_MSR1:EDCINV"&amp;IT$2&amp;""&amp;IT$3&amp;"DAYKWH.UNIT1@NET1",Overall!$A$21,Overall!$B$21,"1d","total","time-weighted",0,1,0,"")</f>
        <v>1637.151167447769</v>
      </c>
      <c r="IU21" s="11">
        <f>_xll.PIAdvCalcDat("\\CEDPI\SEMPRA_MSR1:EDCINV"&amp;IT$2&amp;""&amp;IU$3&amp;"DAYKWH.UNIT1@NET1",Overall!$A$21,Overall!$B$21,"1d","total","time-weighted",0,1,0,"")</f>
        <v>1601.0117312954587</v>
      </c>
      <c r="IV21" s="11">
        <f>_xll.PIAdvCalcDat("\\CEDPI\SEMPRA_MSR1:EDCINV"&amp;IT$2&amp;""&amp;IV$3&amp;"DAYKWH.UNIT1@NET1",Overall!$A$21,Overall!$B$21,"1d","total","time-weighted",0,1,0,"")</f>
        <v>1594.7400729643339</v>
      </c>
      <c r="IW21" s="12">
        <f>_xll.PIAdvCalcDat("\\CEDPI\SEMPRA_MSR1:EDCINV"&amp;IT$2&amp;""&amp;IW$3&amp;"DAYKWH.UNIT1@NET1",Overall!$A$21,Overall!$B$21,"1d","total","time-weighted",0,1,0,"")</f>
        <v>1535.1994623867117</v>
      </c>
      <c r="IX21" s="1"/>
      <c r="IY21" s="10">
        <f>_xll.PIAdvCalcDat("\\CEDPI\SEMPRA_MSR1:EDCINV"&amp;IY$2&amp;""&amp;IY$3&amp;"DAYKWH.UNIT1@NET1",Overall!$A$21,Overall!$B$21,"1d","total","time-weighted",0,1,0,"")</f>
        <v>1572.1726862232031</v>
      </c>
      <c r="IZ21" s="11">
        <f>_xll.PIAdvCalcDat("\\CEDPI\SEMPRA_MSR1:EDCINV"&amp;IY$2&amp;""&amp;IZ$3&amp;"DAYKWH.UNIT1@NET1",Overall!$A$21,Overall!$B$21,"1d","total","time-weighted",0,1,0,"")</f>
        <v>1555.3322955581252</v>
      </c>
      <c r="JA21" s="11">
        <f>_xll.PIAdvCalcDat("\\CEDPI\SEMPRA_MSR1:EDCINV"&amp;IY$2&amp;""&amp;JA$3&amp;"DAYKWH.UNIT1@NET1",Overall!$A$21,Overall!$B$21,"1d","total","time-weighted",0,1,0,"")</f>
        <v>1543.6331247961834</v>
      </c>
      <c r="JB21" s="12">
        <f>_xll.PIAdvCalcDat("\\CEDPI\SEMPRA_MSR1:EDCINV"&amp;IY$2&amp;""&amp;JB$3&amp;"DAYKWH.UNIT1@NET1",Overall!$A$21,Overall!$B$21,"1d","total","time-weighted",0,1,0,"")</f>
        <v>1360.3139112240256</v>
      </c>
      <c r="JC21" s="1"/>
      <c r="JD21" s="10">
        <f>_xll.PIAdvCalcDat("\\CEDPI\SEMPRA_MSR1:EDCINV"&amp;JD$2&amp;""&amp;JD$3&amp;"DAYKWH.UNIT1@NET1",Overall!$A$21,Overall!$B$21,"1d","total","time-weighted",0,1,0,"")</f>
        <v>1563.8295854692099</v>
      </c>
      <c r="JE21" s="11">
        <f>_xll.PIAdvCalcDat("\\CEDPI\SEMPRA_MSR1:EDCINV"&amp;JD$2&amp;""&amp;JE$3&amp;"DAYKWH.UNIT1@NET1",Overall!$A$21,Overall!$B$21,"1d","total","time-weighted",0,1,0,"")</f>
        <v>1552.8069453541032</v>
      </c>
      <c r="JF21" s="11">
        <f>_xll.PIAdvCalcDat("\\CEDPI\SEMPRA_MSR1:EDCINV"&amp;JD$2&amp;""&amp;JF$3&amp;"DAYKWH.UNIT1@NET1",Overall!$A$21,Overall!$B$21,"1d","total","time-weighted",0,1,0,"")</f>
        <v>1472.352433534895</v>
      </c>
      <c r="JG21" s="12">
        <f>_xll.PIAdvCalcDat("\\CEDPI\SEMPRA_MSR1:EDCINV"&amp;JD$2&amp;""&amp;JG$3&amp;"DAYKWH.UNIT1@NET1",Overall!$A$21,Overall!$B$21,"1d","total","time-weighted",0,1,0,"")</f>
        <v>1560.2106074921196</v>
      </c>
      <c r="JH21" s="1"/>
      <c r="JI21" s="10">
        <f>_xll.PIAdvCalcDat("\\CEDPI\SEMPRA_MSR1:EDCINV"&amp;JI$2&amp;""&amp;JI$3&amp;"DAYKWH.UNIT1@NET1",Overall!$A$21,Overall!$B$21,"1d","total","time-weighted",0,1,0,"")</f>
        <v>1534.0782686931598</v>
      </c>
      <c r="JJ21" s="11">
        <f>_xll.PIAdvCalcDat("\\CEDPI\SEMPRA_MSR1:EDCINV"&amp;JI$2&amp;""&amp;JJ$3&amp;"DAYKWH.UNIT1@NET1",Overall!$A$21,Overall!$B$21,"1d","total","time-weighted",0,1,0,"")</f>
        <v>1524.7596802857477</v>
      </c>
      <c r="JK21" s="11">
        <f>_xll.PIAdvCalcDat("\\CEDPI\SEMPRA_MSR1:EDCINV"&amp;JI$2&amp;""&amp;JK$3&amp;"DAYKWH.UNIT1@NET1",Overall!$A$21,Overall!$B$21,"1d","total","time-weighted",0,1,0,"")</f>
        <v>1394.0463748940388</v>
      </c>
      <c r="JL21" s="12">
        <f>_xll.PIAdvCalcDat("\\CEDPI\SEMPRA_MSR1:EDCINV"&amp;JI$2&amp;""&amp;JL$3&amp;"DAYKWH.UNIT1@NET1",Overall!$A$21,Overall!$B$21,"1d","total","time-weighted",0,1,0,"")</f>
        <v>1401.3626807411197</v>
      </c>
      <c r="JM21" s="1"/>
      <c r="JN21" s="10">
        <f>_xll.PIAdvCalcDat("\\CEDPI\SEMPRA_MSR1:EDCINV"&amp;JN$2&amp;""&amp;JN$3&amp;"DAYKWH.UNIT1@NET1",Overall!$A$21,Overall!$B$21,"1d","total","time-weighted",0,1,0,"")</f>
        <v>1644.4612194096203</v>
      </c>
      <c r="JO21" s="11">
        <f>_xll.PIAdvCalcDat("\\CEDPI\SEMPRA_MSR1:EDCINV"&amp;JN$2&amp;""&amp;JO$3&amp;"DAYKWH.UNIT1@NET1",Overall!$A$21,Overall!$B$21,"1d","total","time-weighted",0,1,0,"")</f>
        <v>1502.7634263958805</v>
      </c>
      <c r="JP21" s="11">
        <f>_xll.PIAdvCalcDat("\\CEDPI\SEMPRA_MSR1:EDCINV"&amp;JN$2&amp;""&amp;JP$3&amp;"DAYKWH.UNIT1@NET1",Overall!$A$21,Overall!$B$21,"1d","total","time-weighted",0,1,0,"")</f>
        <v>1618.9180634374409</v>
      </c>
      <c r="JQ21" s="12">
        <f>_xll.PIAdvCalcDat("\\CEDPI\SEMPRA_MSR1:EDCINV"&amp;JN$2&amp;""&amp;JQ$3&amp;"DAYKWH.UNIT1@NET1",Overall!$A$21,Overall!$B$21,"1d","total","time-weighted",0,1,0,"")</f>
        <v>1592.6179803396105</v>
      </c>
      <c r="JR21" s="1"/>
      <c r="JS21" s="10">
        <f>_xll.PIAdvCalcDat("\\CEDPI\SEMPRA_MSR1:EDCINV"&amp;JS$2&amp;""&amp;JS$3&amp;"DAYKWH.UNIT1@NET1",Overall!$A$21,Overall!$B$21,"1d","total","time-weighted",0,1,0,"")</f>
        <v>1587.9432918296707</v>
      </c>
      <c r="JT21" s="11">
        <f>_xll.PIAdvCalcDat("\\CEDPI\SEMPRA_MSR1:EDCINV"&amp;JS$2&amp;""&amp;JT$3&amp;"DAYKWH.UNIT1@NET1",Overall!$A$21,Overall!$B$21,"1d","total","time-weighted",0,1,0,"")</f>
        <v>1546.3174755013645</v>
      </c>
      <c r="JU21" s="11">
        <f>_xll.PIAdvCalcDat("\\CEDPI\SEMPRA_MSR1:EDCINV"&amp;JS$2&amp;""&amp;JU$3&amp;"DAYKWH.UNIT1@NET1",Overall!$A$21,Overall!$B$21,"1d","total","time-weighted",0,1,0,"")</f>
        <v>1373.332565100008</v>
      </c>
      <c r="JV21" s="12">
        <f>_xll.PIAdvCalcDat("\\CEDPI\SEMPRA_MSR1:EDCINV"&amp;JS$2&amp;""&amp;JV$3&amp;"DAYKWH.UNIT1@NET1",Overall!$A$21,Overall!$B$21,"1d","total","time-weighted",0,1,0,"")</f>
        <v>1349.2429187853425</v>
      </c>
      <c r="JW21" s="1"/>
      <c r="JX21" s="10">
        <f>_xll.PIAdvCalcDat("\\CEDPI\SEMPRA_MSR1:EDCINV"&amp;JX$2&amp;""&amp;JX$3&amp;"DAYKWH.UNIT1@NET1",Overall!$A$21,Overall!$B$21,"1d","total","time-weighted",0,1,0,"")</f>
        <v>1521.7778088677931</v>
      </c>
      <c r="JY21" s="11">
        <f>_xll.PIAdvCalcDat("\\CEDPI\SEMPRA_MSR1:EDCINV"&amp;JX$2&amp;""&amp;JY$3&amp;"DAYKWH.UNIT1@NET1",Overall!$A$21,Overall!$B$21,"1d","total","time-weighted",0,1,0,"")</f>
        <v>1528.8903715845349</v>
      </c>
      <c r="JZ21" s="11">
        <f>_xll.PIAdvCalcDat("\\CEDPI\SEMPRA_MSR1:EDCINV"&amp;JX$2&amp;""&amp;JZ$3&amp;"DAYKWH.UNIT1@NET1",Overall!$A$21,Overall!$B$21,"1d","total","time-weighted",0,1,0,"")</f>
        <v>1513.5533200899843</v>
      </c>
      <c r="KA21" s="12">
        <f>_xll.PIAdvCalcDat("\\CEDPI\SEMPRA_MSR1:EDCINV"&amp;JX$2&amp;""&amp;KA$3&amp;"DAYKWH.UNIT1@NET1",Overall!$A$21,Overall!$B$21,"1d","total","time-weighted",0,1,0,"")</f>
        <v>1566.1689956829648</v>
      </c>
      <c r="KB21" s="1"/>
      <c r="KC21" s="10">
        <f>_xll.PIAdvCalcDat("\\CEDPI\SEMPRA_MSR1:EDCINV"&amp;KC$2&amp;""&amp;KC$3&amp;"DAYKWH.UNIT1@NET1",Overall!$A$21,Overall!$B$21,"1d","total","time-weighted",0,1,0,"")</f>
        <v>1615.6435388675457</v>
      </c>
      <c r="KD21" s="11">
        <f>_xll.PIAdvCalcDat("\\CEDPI\SEMPRA_MSR1:EDCINV"&amp;KC$2&amp;""&amp;KD$3&amp;"DAYKWH.UNIT1@NET1",Overall!$A$21,Overall!$B$21,"1d","total","time-weighted",0,1,0,"")</f>
        <v>1532.6973335579657</v>
      </c>
      <c r="KE21" s="11">
        <f>_xll.PIAdvCalcDat("\\CEDPI\SEMPRA_MSR1:EDCINV"&amp;KC$2&amp;""&amp;KE$3&amp;"DAYKWH.UNIT1@NET1",Overall!$A$21,Overall!$B$21,"1d","total","time-weighted",0,1,0,"")</f>
        <v>1504.4359837098109</v>
      </c>
      <c r="KF21" s="12">
        <f>_xll.PIAdvCalcDat("\\CEDPI\SEMPRA_MSR1:EDCINV"&amp;KC$2&amp;""&amp;KF$3&amp;"DAYKWH.UNIT1@NET1",Overall!$A$21,Overall!$B$21,"1d","total","time-weighted",0,1,0,"")</f>
        <v>2455.9529051770555</v>
      </c>
      <c r="KG21" s="1"/>
      <c r="KH21" s="10">
        <f>_xll.PIAdvCalcDat("\\CEDPI\SEMPRA_MSR1:EDCINV"&amp;KH$2&amp;""&amp;KH$3&amp;"DAYKWH.UNIT1@NET1",Overall!$A$21,Overall!$B$21,"1d","total","time-weighted",0,1,0,"")</f>
        <v>1643.7955060807153</v>
      </c>
      <c r="KI21" s="11">
        <f>_xll.PIAdvCalcDat("\\CEDPI\SEMPRA_MSR1:EDCINV"&amp;KH$2&amp;""&amp;KI$3&amp;"DAYKWH.UNIT1@NET1",Overall!$A$21,Overall!$B$21,"1d","total","time-weighted",0,1,0,"")</f>
        <v>1473.5257659640226</v>
      </c>
      <c r="KJ21" s="11">
        <f>_xll.PIAdvCalcDat("\\CEDPI\SEMPRA_MSR1:EDCINV"&amp;KH$2&amp;""&amp;KJ$3&amp;"DAYKWH.UNIT1@NET1",Overall!$A$21,Overall!$B$21,"1d","total","time-weighted",0,1,0,"")</f>
        <v>1539.9428333926294</v>
      </c>
      <c r="KK21" s="12">
        <f>_xll.PIAdvCalcDat("\\CEDPI\SEMPRA_MSR1:EDCINV"&amp;KH$2&amp;""&amp;KK$3&amp;"DAYKWH.UNIT1@NET1",Overall!$A$21,Overall!$B$21,"1d","total","time-weighted",0,1,0,"")</f>
        <v>1584.9976356391073</v>
      </c>
      <c r="KL21" s="1"/>
      <c r="KM21" s="10">
        <f>_xll.PIAdvCalcDat("\\CEDPI\SEMPRA_MSR1:EDCINV"&amp;KM$2&amp;""&amp;KM$3&amp;"DAYKWH.UNIT1@NET1",Overall!$A$21,Overall!$B$21,"1d","total","time-weighted",0,1,0,"")</f>
        <v>1603.5819274803434</v>
      </c>
      <c r="KN21" s="11">
        <f>_xll.PIAdvCalcDat("\\CEDPI\SEMPRA_MSR1:EDCINV"&amp;KM$2&amp;""&amp;KN$3&amp;"DAYKWH.UNIT1@NET1",Overall!$A$21,Overall!$B$21,"1d","total","time-weighted",0,1,0,"")</f>
        <v>1545.3358024255504</v>
      </c>
      <c r="KO21" s="11">
        <f>_xll.PIAdvCalcDat("\\CEDPI\SEMPRA_MSR1:EDCINV"&amp;KM$2&amp;""&amp;KO$3&amp;"DAYKWH.UNIT1@NET1",Overall!$A$21,Overall!$B$21,"1d","total","time-weighted",0,1,0,"")</f>
        <v>1536.7733595910438</v>
      </c>
      <c r="KP21" s="12">
        <f>_xll.PIAdvCalcDat("\\CEDPI\SEMPRA_MSR1:EDCINV"&amp;KM$2&amp;""&amp;KP$3&amp;"DAYKWH.UNIT1@NET1",Overall!$A$21,Overall!$B$21,"1d","total","time-weighted",0,1,0,"")</f>
        <v>1345.6711270542785</v>
      </c>
      <c r="KQ21" s="1"/>
      <c r="KR21" s="10">
        <f>_xll.PIAdvCalcDat("\\CEDPI\SEMPRA_MSR1:EDCINV"&amp;KR$2&amp;""&amp;KR$3&amp;"DAYKWH.UNIT1@NET1",Overall!$A$21,Overall!$B$21,"1d","total","time-weighted",0,1,0,"")</f>
        <v>1600.7577011736421</v>
      </c>
      <c r="KS21" s="11">
        <f>_xll.PIAdvCalcDat("\\CEDPI\SEMPRA_MSR1:EDCINV"&amp;KR$2&amp;""&amp;KS$3&amp;"DAYKWH.UNIT1@NET1",Overall!$A$21,Overall!$B$21,"1d","total","time-weighted",0,1,0,"")</f>
        <v>1513.9315465324871</v>
      </c>
      <c r="KT21" s="11">
        <f>_xll.PIAdvCalcDat("\\CEDPI\SEMPRA_MSR1:EDCINV"&amp;KR$2&amp;""&amp;KT$3&amp;"DAYKWH.UNIT1@NET1",Overall!$A$21,Overall!$B$21,"1d","total","time-weighted",0,1,0,"")</f>
        <v>1503.3812069233995</v>
      </c>
      <c r="KU21" s="12">
        <f>_xll.PIAdvCalcDat("\\CEDPI\SEMPRA_MSR1:EDCINV"&amp;KR$2&amp;""&amp;KU$3&amp;"DAYKWH.UNIT1@NET1",Overall!$A$21,Overall!$B$21,"1d","total","time-weighted",0,1,0,"")</f>
        <v>1698.7603996264259</v>
      </c>
      <c r="KV21" s="1"/>
      <c r="KW21" s="10">
        <f>_xll.PIAdvCalcDat("\\CEDPI\SEMPRA_MSR1:EDCINV"&amp;KW$2&amp;""&amp;KW$3&amp;"DAYKWH.UNIT1@NET1",Overall!$A$21,Overall!$B$21,"1d","total","time-weighted",0,1,0,"")</f>
        <v>1606.9977106151298</v>
      </c>
      <c r="KX21" s="11">
        <f>_xll.PIAdvCalcDat("\\CEDPI\SEMPRA_MSR1:EDCINV"&amp;KW$2&amp;""&amp;KX$3&amp;"DAYKWH.UNIT1@NET1",Overall!$A$21,Overall!$B$21,"1d","total","time-weighted",0,1,0,"")</f>
        <v>1577.7562942262905</v>
      </c>
      <c r="KY21" s="11">
        <f>_xll.PIAdvCalcDat("\\CEDPI\SEMPRA_MSR1:EDCINV"&amp;KW$2&amp;""&amp;KY$3&amp;"DAYKWH.UNIT1@NET1",Overall!$A$21,Overall!$B$21,"1d","total","time-weighted",0,1,0,"")</f>
        <v>1382.0957346122379</v>
      </c>
      <c r="KZ21" s="12">
        <f>_xll.PIAdvCalcDat("\\CEDPI\SEMPRA_MSR1:EDCINV"&amp;KW$2&amp;""&amp;KZ$3&amp;"DAYKWH.UNIT1@NET1",Overall!$A$21,Overall!$B$21,"1d","total","time-weighted",0,1,0,"")</f>
        <v>1341.4569879125938</v>
      </c>
      <c r="LA21" s="1"/>
      <c r="LB21" s="10">
        <f>_xll.PIAdvCalcDat("\\CEDPI\SEMPRA_MSR1:EDCINV"&amp;LB$2&amp;""&amp;LB$3&amp;"DAYKWH.UNIT1@NET1",Overall!$A$21,Overall!$B$21,"1d","total","time-weighted",0,1,0,"")</f>
        <v>1575.3783460926543</v>
      </c>
      <c r="LC21" s="11">
        <f>_xll.PIAdvCalcDat("\\CEDPI\SEMPRA_MSR1:EDCINV"&amp;LB$2&amp;""&amp;LC$3&amp;"DAYKWH.UNIT1@NET1",Overall!$A$21,Overall!$B$21,"1d","total","time-weighted",0,1,0,"")</f>
        <v>1556.1613125937615</v>
      </c>
      <c r="LD21" s="11">
        <f>_xll.PIAdvCalcDat("\\CEDPI\SEMPRA_MSR1:EDCINV"&amp;LB$2&amp;""&amp;LD$3&amp;"DAYKWH.UNIT1@NET1",Overall!$A$21,Overall!$B$21,"1d","total","time-weighted",0,1,0,"")</f>
        <v>1565.2330564206331</v>
      </c>
      <c r="LE21" s="12">
        <f>_xll.PIAdvCalcDat("\\CEDPI\SEMPRA_MSR1:EDCINV"&amp;LB$2&amp;""&amp;LE$3&amp;"DAYKWH.UNIT1@NET1",Overall!$A$21,Overall!$B$21,"1d","total","time-weighted",0,1,0,"")</f>
        <v>1596.0512079959169</v>
      </c>
      <c r="LF21" s="1"/>
      <c r="LG21" s="10">
        <f>_xll.PIAdvCalcDat("\\CEDPI\SEMPRA_MSR1:EDCINV"&amp;LG$2&amp;""&amp;LG$3&amp;"DAYKWH.UNIT1@NET1",Overall!$A$21,Overall!$B$21,"1d","total","time-weighted",0,1,0,"")</f>
        <v>1533.5258929467743</v>
      </c>
      <c r="LH21" s="11">
        <f>_xll.PIAdvCalcDat("\\CEDPI\SEMPRA_MSR1:EDCINV"&amp;LG$2&amp;""&amp;LH$3&amp;"DAYKWH.UNIT1@NET1",Overall!$A$21,Overall!$B$21,"1d","total","time-weighted",0,1,0,"")</f>
        <v>1536.5395222301963</v>
      </c>
      <c r="LI21" s="11">
        <f>_xll.PIAdvCalcDat("\\CEDPI\SEMPRA_MSR1:EDCINV"&amp;LG$2&amp;""&amp;LI$3&amp;"DAYKWH.UNIT1@NET1",Overall!$A$21,Overall!$B$21,"1d","total","time-weighted",0,1,0,"")</f>
        <v>1410.9851232930566</v>
      </c>
      <c r="LJ21" s="12">
        <f>_xll.PIAdvCalcDat("\\CEDPI\SEMPRA_MSR1:EDCINV"&amp;LG$2&amp;""&amp;LJ$3&amp;"DAYKWH.UNIT1@NET1",Overall!$A$21,Overall!$B$21,"1d","total","time-weighted",0,1,0,"")</f>
        <v>1347.6317196535458</v>
      </c>
      <c r="LK21" s="1"/>
      <c r="LL21" s="10">
        <f>_xll.PIAdvCalcDat("\\CEDPI\SEMPRA_MSR1:EDCINV"&amp;LL$2&amp;""&amp;LL$3&amp;"DAYKWH.UNIT1@NET1",Overall!$A$21,Overall!$B$21,"1d","total","time-weighted",0,1,0,"")</f>
        <v>1452.9706466855337</v>
      </c>
      <c r="LM21" s="11">
        <f>_xll.PIAdvCalcDat("\\CEDPI\SEMPRA_MSR1:EDCINV"&amp;LL$2&amp;""&amp;LM$3&amp;"DAYKWH.UNIT1@NET1",Overall!$A$21,Overall!$B$21,"1d","total","time-weighted",0,1,0,"")</f>
        <v>1376.0985857914347</v>
      </c>
      <c r="LN21" s="11">
        <f>_xll.PIAdvCalcDat("\\CEDPI\SEMPRA_MSR1:EDCINV"&amp;LL$2&amp;""&amp;LN$3&amp;"DAYKWH.UNIT1@NET1",Overall!$A$21,Overall!$B$21,"1d","total","time-weighted",0,1,0,"")</f>
        <v>1451.8598635618528</v>
      </c>
      <c r="LO21" s="12">
        <f>_xll.PIAdvCalcDat("\\CEDPI\SEMPRA_MSR1:EDCINV"&amp;LL$2&amp;""&amp;LO$3&amp;"DAYKWH.UNIT1@NET1",Overall!$A$21,Overall!$B$21,"1d","total","time-weighted",0,1,0,"")</f>
        <v>1366.6622987625269</v>
      </c>
      <c r="LP21" s="1"/>
      <c r="LQ21" s="10">
        <f>_xll.PIAdvCalcDat("\\CEDPI\SEMPRA_MSR1:EDCINV"&amp;LQ$2&amp;""&amp;LQ$3&amp;"DAYKWH.UNIT1@NET1",Overall!$A$21,Overall!$B$21,"1d","total","time-weighted",0,1,0,"")</f>
        <v>1430.9196820114987</v>
      </c>
      <c r="LR21" s="11">
        <f>_xll.PIAdvCalcDat("\\CEDPI\SEMPRA_MSR1:EDCINV"&amp;LQ$2&amp;""&amp;LR$3&amp;"DAYKWH.UNIT1@NET1",Overall!$A$21,Overall!$B$21,"1d","total","time-weighted",0,1,0,"")</f>
        <v>1457.3020460792945</v>
      </c>
      <c r="LS21" s="11">
        <f>_xll.PIAdvCalcDat("\\CEDPI\SEMPRA_MSR1:EDCINV"&amp;LQ$2&amp;""&amp;LS$3&amp;"DAYKWH.UNIT1@NET1",Overall!$A$21,Overall!$B$21,"1d","total","time-weighted",0,1,0,"")</f>
        <v>1292.4643997089779</v>
      </c>
      <c r="LT21" s="12">
        <f>_xll.PIAdvCalcDat("\\CEDPI\SEMPRA_MSR1:EDCINV"&amp;LQ$2&amp;""&amp;LT$3&amp;"DAYKWH.UNIT1@NET1",Overall!$A$21,Overall!$B$21,"1d","total","time-weighted",0,1,0,"")</f>
        <v>1482.853716844955</v>
      </c>
      <c r="LU21" s="1"/>
      <c r="LV21" s="10">
        <f>_xll.PIAdvCalcDat("\\CEDPI\SEMPRA_MSR1:EDCINV"&amp;LV$2&amp;""&amp;LV$3&amp;"DAYKWH.UNIT1@NET1",Overall!$A$21,Overall!$B$21,"1d","total","time-weighted",0,1,0,"")</f>
        <v>1294.1866710040761</v>
      </c>
      <c r="LW21" s="11">
        <f>_xll.PIAdvCalcDat("\\CEDPI\SEMPRA_MSR1:EDCINV"&amp;LV$2&amp;""&amp;LW$3&amp;"DAYKWH.UNIT1@NET1",Overall!$A$21,Overall!$B$21,"1d","total","time-weighted",0,1,0,"")</f>
        <v>1510.4796534880575</v>
      </c>
      <c r="LX21" s="11">
        <f>_xll.PIAdvCalcDat("\\CEDPI\SEMPRA_MSR1:EDCINV"&amp;LV$2&amp;""&amp;LX$3&amp;"DAYKWH.UNIT1@NET1",Overall!$A$21,Overall!$B$21,"1d","total","time-weighted",0,1,0,"")</f>
        <v>1308.1100789400514</v>
      </c>
      <c r="LY21" s="12">
        <f>_xll.PIAdvCalcDat("\\CEDPI\SEMPRA_MSR1:EDCINV"&amp;LV$2&amp;""&amp;LY$3&amp;"DAYKWH.UNIT1@NET1",Overall!$A$21,Overall!$B$21,"1d","total","time-weighted",0,1,0,"")</f>
        <v>1487.165177286392</v>
      </c>
      <c r="LZ21" s="1"/>
      <c r="MA21" s="10">
        <f>_xll.PIAdvCalcDat("\\CEDPI\SEMPRA_MSR1:EDCINV"&amp;MA$2&amp;""&amp;MA$3&amp;"DAYKWH.UNIT1@NET1",Overall!$A$21,Overall!$B$21,"1d","total","time-weighted",0,1,0,"")</f>
        <v>1458.4626066786857</v>
      </c>
      <c r="MB21" s="11" t="str">
        <f>_xll.PIAdvCalcDat("\\CEDPI\SEMPRA_MSR1:EDCINV"&amp;MA$2&amp;""&amp;MB$3&amp;"DAYKWH.UNIT1@NET1",Overall!$A$21,Overall!$B$21,"1d","total","time-weighted",0,1,0,"")</f>
        <v>[-11059] No Good Data For Calculation</v>
      </c>
      <c r="MC21" s="11">
        <f>_xll.PIAdvCalcDat("\\CEDPI\SEMPRA_MSR1:EDCINV"&amp;MA$2&amp;""&amp;MC$3&amp;"DAYKWH.UNIT1@NET1",Overall!$A$21,Overall!$B$21,"1d","total","time-weighted",0,1,0,"")</f>
        <v>1469.4753333861581</v>
      </c>
      <c r="MD21" s="12">
        <f>_xll.PIAdvCalcDat("\\CEDPI\SEMPRA_MSR1:EDCINV"&amp;MA$2&amp;""&amp;MD$3&amp;"DAYKWH.UNIT1@NET1",Overall!$A$21,Overall!$B$21,"1d","total","time-weighted",0,1,0,"")</f>
        <v>1492.0830976515228</v>
      </c>
      <c r="ME21" s="1"/>
      <c r="MF21" s="10">
        <f>_xll.PIAdvCalcDat("\\CEDPI\SEMPRA_MSR1:EDCINV"&amp;MF$2&amp;""&amp;MF$3&amp;"DAYKWH.UNIT1@NET1",Overall!$A$21,Overall!$B$21,"1d","total","time-weighted",0,1,0,"")</f>
        <v>1494.8557975694966</v>
      </c>
      <c r="MG21" s="11">
        <f>_xll.PIAdvCalcDat("\\CEDPI\SEMPRA_MSR1:EDCINV"&amp;MF$2&amp;""&amp;MG$3&amp;"DAYKWH.UNIT1@NET1",Overall!$A$21,Overall!$B$21,"1d","total","time-weighted",0,1,0,"")</f>
        <v>1466.4753443164286</v>
      </c>
      <c r="MH21" s="11">
        <f>_xll.PIAdvCalcDat("\\CEDPI\SEMPRA_MSR1:EDCINV"&amp;MF$2&amp;""&amp;MH$3&amp;"DAYKWH.UNIT1@NET1",Overall!$A$21,Overall!$B$21,"1d","total","time-weighted",0,1,0,"")</f>
        <v>1362.6506900622619</v>
      </c>
      <c r="MI21" s="12">
        <f>_xll.PIAdvCalcDat("\\CEDPI\SEMPRA_MSR1:EDCINV"&amp;MF$2&amp;""&amp;MI$3&amp;"DAYKWH.UNIT1@NET1",Overall!$A$21,Overall!$B$21,"1d","total","time-weighted",0,1,0,"")</f>
        <v>1491.042158859934</v>
      </c>
      <c r="MJ21" s="1"/>
      <c r="MK21" s="10">
        <f>_xll.PIAdvCalcDat("\\CEDPI\SEMPRA_MSR1:EDCINV"&amp;MK$2&amp;""&amp;MK$3&amp;"DAYKWH.UNIT1@NET1",Overall!$A$21,Overall!$B$21,"1d","total","time-weighted",0,1,0,"")</f>
        <v>1317.3382878613579</v>
      </c>
      <c r="ML21" s="11">
        <f>_xll.PIAdvCalcDat("\\CEDPI\SEMPRA_MSR1:EDCINV"&amp;MK$2&amp;""&amp;ML$3&amp;"DAYKWH.UNIT1@NET1",Overall!$A$21,Overall!$B$21,"1d","total","time-weighted",0,1,0,"")</f>
        <v>1455.9080058171203</v>
      </c>
      <c r="MM21" s="11">
        <f>_xll.PIAdvCalcDat("\\CEDPI\SEMPRA_MSR1:EDCINV"&amp;MK$2&amp;""&amp;MM$3&amp;"DAYKWH.UNIT1@NET1",Overall!$A$21,Overall!$B$21,"1d","total","time-weighted",0,1,0,"")</f>
        <v>1276.7476033890246</v>
      </c>
      <c r="MN21" s="12">
        <f>_xll.PIAdvCalcDat("\\CEDPI\SEMPRA_MSR1:EDCINV"&amp;MK$2&amp;""&amp;MN$3&amp;"DAYKWH.UNIT1@NET1",Overall!$A$21,Overall!$B$21,"1d","total","time-weighted",0,1,0,"")</f>
        <v>1470.7268300081296</v>
      </c>
      <c r="MO21" s="1"/>
      <c r="MP21" s="10">
        <f>_xll.PIAdvCalcDat("\\CEDPI\SEMPRA_MSR1:EDCINV"&amp;MP$2&amp;""&amp;MP$3&amp;"DAYKWH.UNIT1@NET1",Overall!$A$21,Overall!$B$21,"1d","total","time-weighted",0,1,0,"")</f>
        <v>1613.2529422540858</v>
      </c>
      <c r="MQ21" s="11">
        <f>_xll.PIAdvCalcDat("\\CEDPI\SEMPRA_MSR1:EDCINV"&amp;MP$2&amp;""&amp;MQ$3&amp;"DAYKWH.UNIT1@NET1",Overall!$A$21,Overall!$B$21,"1d","total","time-weighted",0,1,0,"")</f>
        <v>1609.1359055888795</v>
      </c>
      <c r="MR21" s="11">
        <f>_xll.PIAdvCalcDat("\\CEDPI\SEMPRA_MSR1:EDCINV"&amp;MP$2&amp;""&amp;MR$3&amp;"DAYKWH.UNIT1@NET1",Overall!$A$21,Overall!$B$21,"1d","total","time-weighted",0,1,0,"")</f>
        <v>1610.8570232763018</v>
      </c>
      <c r="MS21" s="12">
        <f>_xll.PIAdvCalcDat("\\CEDPI\SEMPRA_MSR1:EDCINV"&amp;MP$2&amp;""&amp;MS$3&amp;"DAYKWH.UNIT1@NET1",Overall!$A$21,Overall!$B$21,"1d","total","time-weighted",0,1,0,"")</f>
        <v>1617.9507798309155</v>
      </c>
      <c r="MT21" s="1"/>
      <c r="MU21" s="10">
        <f>_xll.PIAdvCalcDat("\\CEDPI\SEMPRA_MSR1:EDCINV"&amp;MU$2&amp;""&amp;MU$3&amp;"DAYKWH.UNIT1@NET1",Overall!$A$21,Overall!$B$21,"1d","total","time-weighted",0,1,0,"")</f>
        <v>1371.2991540976482</v>
      </c>
      <c r="MV21" s="11">
        <f>_xll.PIAdvCalcDat("\\CEDPI\SEMPRA_MSR1:EDCINV"&amp;MU$2&amp;""&amp;MV$3&amp;"DAYKWH.UNIT1@NET1",Overall!$A$21,Overall!$B$21,"1d","total","time-weighted",0,1,0,"")</f>
        <v>1481.9689363600787</v>
      </c>
      <c r="MW21" s="11">
        <f>_xll.PIAdvCalcDat("\\CEDPI\SEMPRA_MSR1:EDCINV"&amp;MU$2&amp;""&amp;MW$3&amp;"DAYKWH.UNIT1@NET1",Overall!$A$21,Overall!$B$21,"1d","total","time-weighted",0,1,0,"")</f>
        <v>1368.1434769069194</v>
      </c>
      <c r="MX21" s="12">
        <f>_xll.PIAdvCalcDat("\\CEDPI\SEMPRA_MSR1:EDCINV"&amp;MU$2&amp;""&amp;MX$3&amp;"DAYKWH.UNIT1@NET1",Overall!$A$21,Overall!$B$21,"1d","total","time-weighted",0,1,0,"")</f>
        <v>1436.2272509295437</v>
      </c>
      <c r="MY21" s="1"/>
      <c r="MZ21" s="10">
        <f>_xll.PIAdvCalcDat("\\CEDPI\SEMPRA_MSR1:EDCINV"&amp;MZ$2&amp;""&amp;MZ$3&amp;"DAYKWH.UNIT1@NET1",Overall!$A$21,Overall!$B$21,"1d","total","time-weighted",0,1,0,"")</f>
        <v>1279.5319562336333</v>
      </c>
      <c r="NA21" s="11">
        <f>_xll.PIAdvCalcDat("\\CEDPI\SEMPRA_MSR1:EDCINV"&amp;MZ$2&amp;""&amp;NA$3&amp;"DAYKWH.UNIT1@NET1",Overall!$A$21,Overall!$B$21,"1d","total","time-weighted",0,1,0,"")</f>
        <v>1500.4027522909018</v>
      </c>
      <c r="NB21" s="11">
        <f>_xll.PIAdvCalcDat("\\CEDPI\SEMPRA_MSR1:EDCINV"&amp;MZ$2&amp;""&amp;NB$3&amp;"DAYKWH.UNIT1@NET1",Overall!$A$21,Overall!$B$21,"1d","total","time-weighted",0,1,0,"")</f>
        <v>1353.6839357986571</v>
      </c>
      <c r="NC21" s="12">
        <f>_xll.PIAdvCalcDat("\\CEDPI\SEMPRA_MSR1:EDCINV"&amp;MZ$2&amp;""&amp;NC$3&amp;"DAYKWH.UNIT1@NET1",Overall!$A$21,Overall!$B$21,"1d","total","time-weighted",0,1,0,"")</f>
        <v>1515.3439918170941</v>
      </c>
      <c r="ND21" s="1"/>
      <c r="NE21" s="10">
        <f>_xll.PIAdvCalcDat("\\CEDPI\SEMPRA_MSR1:EDCINV"&amp;NE$2&amp;""&amp;NE$3&amp;"DAYKWH.UNIT1@NET1",Overall!$A$21,Overall!$B$21,"1d","total","time-weighted",0,1,0,"")</f>
        <v>1629.1395056189392</v>
      </c>
      <c r="NF21" s="11">
        <f>_xll.PIAdvCalcDat("\\CEDPI\SEMPRA_MSR1:EDCINV"&amp;NE$2&amp;""&amp;NF$3&amp;"DAYKWH.UNIT1@NET1",Overall!$A$21,Overall!$B$21,"1d","total","time-weighted",0,1,0,"")</f>
        <v>1604.8307522089578</v>
      </c>
      <c r="NG21" s="11">
        <f>_xll.PIAdvCalcDat("\\CEDPI\SEMPRA_MSR1:EDCINV"&amp;NE$2&amp;""&amp;NG$3&amp;"DAYKWH.UNIT1@NET1",Overall!$A$21,Overall!$B$21,"1d","total","time-weighted",0,1,0,"")</f>
        <v>1607.9693963052953</v>
      </c>
      <c r="NH21" s="12">
        <f>_xll.PIAdvCalcDat("\\CEDPI\SEMPRA_MSR1:EDCINV"&amp;NE$2&amp;""&amp;NH$3&amp;"DAYKWH.UNIT1@NET1",Overall!$A$21,Overall!$B$21,"1d","total","time-weighted",0,1,0,"")</f>
        <v>1602.9760091159783</v>
      </c>
      <c r="NI21" s="1"/>
      <c r="NJ21" s="10">
        <f>_xll.PIAdvCalcDat("\\CEDPI\SEMPRA_MSR1:EDCINV"&amp;NJ$2&amp;""&amp;NJ$3&amp;"DAYKWH.UNIT1@NET1",Overall!$A$21,Overall!$B$21,"1d","total","time-weighted",0,1,0,"")</f>
        <v>1314.9813419481236</v>
      </c>
      <c r="NK21" s="11">
        <f>_xll.PIAdvCalcDat("\\CEDPI\SEMPRA_MSR1:EDCINV"&amp;NJ$2&amp;""&amp;NK$3&amp;"DAYKWH.UNIT1@NET1",Overall!$A$21,Overall!$B$21,"1d","total","time-weighted",0,1,0,"")</f>
        <v>1448.2272026389048</v>
      </c>
      <c r="NL21" s="11">
        <f>_xll.PIAdvCalcDat("\\CEDPI\SEMPRA_MSR1:EDCINV"&amp;NJ$2&amp;""&amp;NL$3&amp;"DAYKWH.UNIT1@NET1",Overall!$A$21,Overall!$B$21,"1d","total","time-weighted",0,1,0,"")</f>
        <v>1309.1868353599027</v>
      </c>
      <c r="NM21" s="12">
        <f>_xll.PIAdvCalcDat("\\CEDPI\SEMPRA_MSR1:EDCINV"&amp;NJ$2&amp;""&amp;NM$3&amp;"DAYKWH.UNIT1@NET1",Overall!$A$21,Overall!$B$21,"1d","total","time-weighted",0,1,0,"")</f>
        <v>1456.8763122433984</v>
      </c>
      <c r="NN21" s="1"/>
      <c r="NO21" s="10">
        <f>_xll.PIAdvCalcDat("\\CEDPI\SEMPRA_MSR1:EDCINV"&amp;NO$2&amp;""&amp;NO$3&amp;"DAYKWH.UNIT1@NET1",Overall!$A$21,Overall!$B$21,"1d","total","time-weighted",0,1,0,"")</f>
        <v>1367.4632108465009</v>
      </c>
      <c r="NP21" s="11">
        <f>_xll.PIAdvCalcDat("\\CEDPI\SEMPRA_MSR1:EDCINV"&amp;NO$2&amp;""&amp;NP$3&amp;"DAYKWH.UNIT1@NET1",Overall!$A$21,Overall!$B$21,"1d","total","time-weighted",0,1,0,"")</f>
        <v>1429.3854994557694</v>
      </c>
      <c r="NQ21" s="11">
        <f>_xll.PIAdvCalcDat("\\CEDPI\SEMPRA_MSR1:EDCINV"&amp;NO$2&amp;""&amp;NQ$3&amp;"DAYKWH.UNIT1@NET1",Overall!$A$21,Overall!$B$21,"1d","total","time-weighted",0,1,0,"")</f>
        <v>1327.5974694054239</v>
      </c>
      <c r="NR21" s="12">
        <f>_xll.PIAdvCalcDat("\\CEDPI\SEMPRA_MSR1:EDCINV"&amp;NO$2&amp;""&amp;NR$3&amp;"DAYKWH.UNIT1@NET1",Overall!$A$21,Overall!$B$21,"1d","total","time-weighted",0,1,0,"")</f>
        <v>1508.8988913411713</v>
      </c>
      <c r="NS21" s="1"/>
      <c r="NT21" s="10">
        <f>_xll.PIAdvCalcDat("\\CEDPI\SEMPRA_MSR1:EDCINV"&amp;NT$2&amp;""&amp;NT$3&amp;"DAYKWH.UNIT1@NET1",Overall!$A$21,Overall!$B$21,"1d","total","time-weighted",0,1,0,"")</f>
        <v>1517.5210745697993</v>
      </c>
      <c r="NU21" s="11">
        <f>_xll.PIAdvCalcDat("\\CEDPI\SEMPRA_MSR1:EDCINV"&amp;NT$2&amp;""&amp;NU$3&amp;"DAYKWH.UNIT1@NET1",Overall!$A$21,Overall!$B$21,"1d","total","time-weighted",0,1,0,"")</f>
        <v>1503.0588474218712</v>
      </c>
      <c r="NV21" s="11">
        <f>_xll.PIAdvCalcDat("\\CEDPI\SEMPRA_MSR1:EDCINV"&amp;NT$2&amp;""&amp;NV$3&amp;"DAYKWH.UNIT1@NET1",Overall!$A$21,Overall!$B$21,"1d","total","time-weighted",0,1,0,"")</f>
        <v>1505.5740097768614</v>
      </c>
      <c r="NW21" s="12">
        <f>_xll.PIAdvCalcDat("\\CEDPI\SEMPRA_MSR1:EDCINV"&amp;NT$2&amp;""&amp;NW$3&amp;"DAYKWH.UNIT1@NET1",Overall!$A$21,Overall!$B$21,"1d","total","time-weighted",0,1,0,"")</f>
        <v>1503.5363421311743</v>
      </c>
      <c r="NX21" s="1"/>
      <c r="NY21" s="10">
        <f>_xll.PIAdvCalcDat("\\CEDPI\SEMPRA_MSR1:EDCINV"&amp;NY$2&amp;""&amp;NY$3&amp;"DAYKWH.UNIT1@NET1",Overall!$A$21,Overall!$B$21,"1d","total","time-weighted",0,1,0,"")</f>
        <v>1495.6828722753246</v>
      </c>
      <c r="NZ21" s="11">
        <f>_xll.PIAdvCalcDat("\\CEDPI\SEMPRA_MSR1:EDCINV"&amp;NY$2&amp;""&amp;NZ$3&amp;"DAYKWH.UNIT1@NET1",Overall!$A$21,Overall!$B$21,"1d","total","time-weighted",0,1,0,"")</f>
        <v>1512.8761906474674</v>
      </c>
      <c r="OA21" s="11">
        <f>_xll.PIAdvCalcDat("\\CEDPI\SEMPRA_MSR1:EDCINV"&amp;NY$2&amp;""&amp;OA$3&amp;"DAYKWH.UNIT1@NET1",Overall!$A$21,Overall!$B$21,"1d","total","time-weighted",0,1,0,"")</f>
        <v>1486.6115241624261</v>
      </c>
      <c r="OB21" s="12">
        <f>_xll.PIAdvCalcDat("\\CEDPI\SEMPRA_MSR1:EDCINV"&amp;NY$2&amp;""&amp;OB$3&amp;"DAYKWH.UNIT1@NET1",Overall!$A$21,Overall!$B$21,"1d","total","time-weighted",0,1,0,"")</f>
        <v>1482.35620898806</v>
      </c>
      <c r="OC21" s="1"/>
      <c r="OD21" s="10">
        <f>_xll.PIAdvCalcDat("\\CEDPI\SEMPRA_MSR1:EDCINV"&amp;OD$2&amp;""&amp;OD$3&amp;"DAYKWH.UNIT1@NET1",Overall!$A$21,Overall!$B$21,"1d","total","time-weighted",0,1,0,"")</f>
        <v>1517.7180054538755</v>
      </c>
      <c r="OE21" s="11">
        <f>_xll.PIAdvCalcDat("\\CEDPI\SEMPRA_MSR1:EDCINV"&amp;OD$2&amp;""&amp;OE$3&amp;"DAYKWH.UNIT1@NET1",Overall!$A$21,Overall!$B$21,"1d","total","time-weighted",0,1,0,"")</f>
        <v>1517.1332097025493</v>
      </c>
      <c r="OF21" s="11">
        <f>_xll.PIAdvCalcDat("\\CEDPI\SEMPRA_MSR1:EDCINV"&amp;OD$2&amp;""&amp;OF$3&amp;"DAYKWH.UNIT1@NET1",Overall!$A$21,Overall!$B$21,"1d","total","time-weighted",0,1,0,"")</f>
        <v>1500.1389057941617</v>
      </c>
      <c r="OG21" s="12">
        <f>_xll.PIAdvCalcDat("\\CEDPI\SEMPRA_MSR1:EDCINV"&amp;OD$2&amp;""&amp;OG$3&amp;"DAYKWH.UNIT1@NET1",Overall!$A$21,Overall!$B$21,"1d","total","time-weighted",0,1,0,"")</f>
        <v>1500.4892012576977</v>
      </c>
      <c r="OH21" s="1"/>
      <c r="OI21" s="10">
        <f>_xll.PIAdvCalcDat("\\CEDPI\SEMPRA_MSR1:EDCINV"&amp;OI$2&amp;""&amp;OI$3&amp;"DAYKWH.UNIT1@NET1",Overall!$A$21,Overall!$B$21,"1d","total","time-weighted",0,1,0,"")</f>
        <v>1491.5801446518412</v>
      </c>
      <c r="OJ21" s="11">
        <f>_xll.PIAdvCalcDat("\\CEDPI\SEMPRA_MSR1:EDCINV"&amp;OI$2&amp;""&amp;OJ$3&amp;"DAYKWH.UNIT1@NET1",Overall!$A$21,Overall!$B$21,"1d","total","time-weighted",0,1,0,"")</f>
        <v>1503.1671781204238</v>
      </c>
      <c r="OK21" s="11">
        <f>_xll.PIAdvCalcDat("\\CEDPI\SEMPRA_MSR1:EDCINV"&amp;OI$2&amp;""&amp;OK$3&amp;"DAYKWH.UNIT1@NET1",Overall!$A$21,Overall!$B$21,"1d","total","time-weighted",0,1,0,"")</f>
        <v>1487.1022151190325</v>
      </c>
      <c r="OL21" s="12">
        <f>_xll.PIAdvCalcDat("\\CEDPI\SEMPRA_MSR1:EDCINV"&amp;OI$2&amp;""&amp;OL$3&amp;"DAYKWH.UNIT1@NET1",Overall!$A$21,Overall!$B$21,"1d","total","time-weighted",0,1,0,"")</f>
        <v>1480.4380410084907</v>
      </c>
      <c r="OM21" s="1"/>
      <c r="ON21" s="10">
        <f>_xll.PIAdvCalcDat("\\CEDPI\SEMPRA_MSR1:EDCINV"&amp;ON$2&amp;""&amp;ON$3&amp;"DAYKWH.UNIT1@NET1",Overall!$A$21,Overall!$B$21,"1d","total","time-weighted",0,1,0,"")</f>
        <v>1507.0453145049116</v>
      </c>
      <c r="OO21" s="11">
        <f>_xll.PIAdvCalcDat("\\CEDPI\SEMPRA_MSR1:EDCINV"&amp;ON$2&amp;""&amp;OO$3&amp;"DAYKWH.UNIT1@NET1",Overall!$A$21,Overall!$B$21,"1d","total","time-weighted",0,1,0,"")</f>
        <v>1510.3348118389349</v>
      </c>
      <c r="OP21" s="11">
        <f>_xll.PIAdvCalcDat("\\CEDPI\SEMPRA_MSR1:EDCINV"&amp;ON$2&amp;""&amp;OP$3&amp;"DAYKWH.UNIT1@NET1",Overall!$A$21,Overall!$B$21,"1d","total","time-weighted",0,1,0,"")</f>
        <v>1502.6176740053049</v>
      </c>
      <c r="OQ21" s="12">
        <f>_xll.PIAdvCalcDat("\\CEDPI\SEMPRA_MSR1:EDCINV"&amp;ON$2&amp;""&amp;OQ$3&amp;"DAYKWH.UNIT1@NET1",Overall!$A$21,Overall!$B$21,"1d","total","time-weighted",0,1,0,"")</f>
        <v>1495.7527246179125</v>
      </c>
      <c r="OR21" s="1"/>
      <c r="OS21" s="10">
        <f>_xll.PIAdvCalcDat("\\CEDPI\SEMPRA_MSR1:EDCINV"&amp;OS$2&amp;""&amp;OS$3&amp;"DAYKWH.UNIT1@NET1",Overall!$A$21,Overall!$B$21,"1d","total","time-weighted",0,1,0,"")</f>
        <v>1561.8424702981795</v>
      </c>
      <c r="OT21" s="11">
        <f>_xll.PIAdvCalcDat("\\CEDPI\SEMPRA_MSR1:EDCINV"&amp;OS$2&amp;""&amp;OT$3&amp;"DAYKWH.UNIT1@NET1",Overall!$A$21,Overall!$B$21,"1d","total","time-weighted",0,1,0,"")</f>
        <v>1569.7666856823737</v>
      </c>
      <c r="OU21" s="11">
        <f>_xll.PIAdvCalcDat("\\CEDPI\SEMPRA_MSR1:EDCINV"&amp;OS$2&amp;""&amp;OU$3&amp;"DAYKWH.UNIT1@NET1",Overall!$A$21,Overall!$B$21,"1d","total","time-weighted",0,1,0,"")</f>
        <v>1555.7763921040982</v>
      </c>
      <c r="OV21" s="12">
        <f>_xll.PIAdvCalcDat("\\CEDPI\SEMPRA_MSR1:EDCINV"&amp;OS$2&amp;""&amp;OV$3&amp;"DAYKWH.UNIT1@NET1",Overall!$A$21,Overall!$B$21,"1d","total","time-weighted",0,1,0,"")</f>
        <v>1572.7514681232562</v>
      </c>
      <c r="OW21" s="1"/>
      <c r="OX21" s="10">
        <f>_xll.PIAdvCalcDat("\\CEDPI\SEMPRA_MSR1:EDCINV"&amp;OX$2&amp;""&amp;OX$3&amp;"DAYKWH.UNIT1@NET1",Overall!$A$21,Overall!$B$21,"1d","total","time-weighted",0,1,0,"")</f>
        <v>1489.5235807498354</v>
      </c>
      <c r="OY21" s="11">
        <f>_xll.PIAdvCalcDat("\\CEDPI\SEMPRA_MSR1:EDCINV"&amp;OX$2&amp;""&amp;OY$3&amp;"DAYKWH.UNIT1@NET1",Overall!$A$21,Overall!$B$21,"1d","total","time-weighted",0,1,0,"")</f>
        <v>1583.213946889751</v>
      </c>
      <c r="OZ21" s="11">
        <f>_xll.PIAdvCalcDat("\\CEDPI\SEMPRA_MSR1:EDCINV"&amp;OX$2&amp;""&amp;OZ$3&amp;"DAYKWH.UNIT1@NET1",Overall!$A$21,Overall!$B$21,"1d","total","time-weighted",0,1,0,"")</f>
        <v>1621.6881559374956</v>
      </c>
      <c r="PA21" s="12">
        <f>_xll.PIAdvCalcDat("\\CEDPI\SEMPRA_MSR1:EDCINV"&amp;OX$2&amp;""&amp;PA$3&amp;"DAYKWH.UNIT1@NET1",Overall!$A$21,Overall!$B$21,"1d","total","time-weighted",0,1,0,"")</f>
        <v>1621.2680317973022</v>
      </c>
      <c r="PB21" s="1"/>
      <c r="PC21" s="10">
        <f>_xll.PIAdvCalcDat("\\CEDPI\SEMPRA_MSR1:EDCINV"&amp;PC$2&amp;""&amp;PC$3&amp;"DAYKWH.UNIT1@NET1",Overall!$A$21,Overall!$B$21,"1d","total","time-weighted",0,1,0,"")</f>
        <v>1568.2854232337063</v>
      </c>
      <c r="PD21" s="11">
        <f>_xll.PIAdvCalcDat("\\CEDPI\SEMPRA_MSR1:EDCINV"&amp;PC$2&amp;""&amp;PD$3&amp;"DAYKWH.UNIT1@NET1",Overall!$A$21,Overall!$B$21,"1d","total","time-weighted",0,1,0,"")</f>
        <v>1564.1252048208551</v>
      </c>
      <c r="PE21" s="11">
        <f>_xll.PIAdvCalcDat("\\CEDPI\SEMPRA_MSR1:EDCINV"&amp;PC$2&amp;""&amp;PE$3&amp;"DAYKWH.UNIT1@NET1",Overall!$A$21,Overall!$B$21,"1d","total","time-weighted",0,1,0,"")</f>
        <v>1565.378824975455</v>
      </c>
      <c r="PF21" s="12">
        <f>_xll.PIAdvCalcDat("\\CEDPI\SEMPRA_MSR1:EDCINV"&amp;PC$2&amp;""&amp;PF$3&amp;"DAYKWH.UNIT1@NET1",Overall!$A$21,Overall!$B$21,"1d","total","time-weighted",0,1,0,"")</f>
        <v>1533.3315606795425</v>
      </c>
      <c r="PG21" s="1"/>
      <c r="PH21" s="10">
        <f>_xll.PIAdvCalcDat("\\CEDPI\SEMPRA_MSR1:EDCINV"&amp;PH$2&amp;""&amp;PH$3&amp;"DAYKWH.UNIT1@NET1",Overall!$A$21,Overall!$B$21,"1d","total","time-weighted",0,1,0,"")</f>
        <v>1625.4940677993868</v>
      </c>
      <c r="PI21" s="11">
        <f>_xll.PIAdvCalcDat("\\CEDPI\SEMPRA_MSR1:EDCINV"&amp;PH$2&amp;""&amp;PI$3&amp;"DAYKWH.UNIT1@NET1",Overall!$A$21,Overall!$B$21,"1d","total","time-weighted",0,1,0,"")</f>
        <v>1516.900748150234</v>
      </c>
      <c r="PJ21" s="11">
        <f>_xll.PIAdvCalcDat("\\CEDPI\SEMPRA_MSR1:EDCINV"&amp;PH$2&amp;""&amp;PJ$3&amp;"DAYKWH.UNIT1@NET1",Overall!$A$21,Overall!$B$21,"1d","total","time-weighted",0,1,0,"")</f>
        <v>1606.5220237835897</v>
      </c>
      <c r="PK21" s="12">
        <f>_xll.PIAdvCalcDat("\\CEDPI\SEMPRA_MSR1:EDCINV"&amp;PH$2&amp;""&amp;PK$3&amp;"DAYKWH.UNIT1@NET1",Overall!$A$21,Overall!$B$21,"1d","total","time-weighted",0,1,0,"")</f>
        <v>1692.9339514510393</v>
      </c>
    </row>
    <row r="22" spans="1:427" ht="36" customHeight="1" x14ac:dyDescent="0.25">
      <c r="A22" s="8">
        <v>42601</v>
      </c>
      <c r="B22" s="8">
        <v>42602</v>
      </c>
      <c r="C22" s="16">
        <v>7.7383705451488494</v>
      </c>
      <c r="D22" s="7">
        <f>_xll.PIAdvCalcDat("\\CEDPI\SEMPRA_MSR1:EDCINV"&amp;$D$2&amp;""&amp;D$3&amp;"DAYKWH.UNIT1@NET1",Overall!$A$22,Overall!$B$22,"1d","total","time-weighted",0,1,0,"")</f>
        <v>1830.9176276301923</v>
      </c>
      <c r="E22" s="9">
        <f>_xll.PIAdvCalcDat("\\CEDPI\SEMPRA_MSR1:EDCINV"&amp;$D$2&amp;""&amp;E$3&amp;"DAYKWH.UNIT1@NET1",Overall!$A$22,Overall!$B$22,"1d","total","time-weighted",0,1,0,"")</f>
        <v>1801.7118938397823</v>
      </c>
      <c r="F22" s="9">
        <f>_xll.PIAdvCalcDat("\\CEDPI\SEMPRA_MSR1:EDCINV"&amp;$D$2&amp;""&amp;F$3&amp;"DAYKWH.UNIT1@NET1",Overall!$A$22,Overall!$B$22,"1d","total","time-weighted",0,1,0,"")</f>
        <v>1605.677501420538</v>
      </c>
      <c r="G22" s="9">
        <f>_xll.PIAdvCalcDat("\\CEDPI\SEMPRA_MSR1:EDCINV"&amp;$D$2&amp;""&amp;G$3&amp;"DAYKWH.UNIT1@NET1",Overall!$A$22,Overall!$B$22,"1d","total","time-weighted",0,1,0,"")</f>
        <v>1865.0170967652234</v>
      </c>
      <c r="H22" s="7"/>
      <c r="I22" s="10">
        <f>_xll.PIAdvCalcDat("\\CEDPI\SEMPRA_MSR1:EDCINV"&amp;I$2&amp;""&amp;I$3&amp;"DAYKWH.UNIT1@NET1",Overall!$A$22,Overall!$B$22,"1d","total","time-weighted",0,1,0,"")</f>
        <v>1808.0645233762691</v>
      </c>
      <c r="J22" s="11">
        <f>_xll.PIAdvCalcDat("\\CEDPI\SEMPRA_MSR1:EDCINV"&amp;I$2&amp;""&amp;J$3&amp;"DAYKWH.UNIT1@NET1",Overall!$A$22,Overall!$B$22,"1d","total","time-weighted",0,1,0,"")</f>
        <v>1756.9872074963414</v>
      </c>
      <c r="K22" s="11">
        <f>_xll.PIAdvCalcDat("\\CEDPI\SEMPRA_MSR1:EDCINV"&amp;I$2&amp;""&amp;K$3&amp;"DAYKWH.UNIT1@NET1",Overall!$A$22,Overall!$B$22,"1d","total","time-weighted",0,1,0,"")</f>
        <v>1760.7615336167703</v>
      </c>
      <c r="L22" s="12">
        <f>_xll.PIAdvCalcDat("\\CEDPI\SEMPRA_MSR1:EDCINV"&amp;I$2&amp;""&amp;L$3&amp;"DAYKWH.UNIT1@NET1",Overall!$A$22,Overall!$B$22,"1d","total","time-weighted",0,1,0,"")</f>
        <v>1812.8407977115614</v>
      </c>
      <c r="M22" s="1"/>
      <c r="N22" s="10">
        <f>_xll.PIAdvCalcDat("\\CEDPI\SEMPRA_MSR1:EDCINV"&amp;N$2&amp;""&amp;N$3&amp;"DAYKWH.UNIT1@NET1",Overall!$A$22,Overall!$B$22,"1d","total","time-weighted",0,1,0,"")</f>
        <v>1857.5796024388892</v>
      </c>
      <c r="O22" s="11">
        <f>_xll.PIAdvCalcDat("\\CEDPI\SEMPRA_MSR1:EDCINV"&amp;N$2&amp;""&amp;O$3&amp;"DAYKWH.UNIT1@NET1",Overall!$A$22,Overall!$B$22,"1d","total","time-weighted",0,1,0,"")</f>
        <v>1769.9712229121608</v>
      </c>
      <c r="P22" s="11">
        <f>_xll.PIAdvCalcDat("\\CEDPI\SEMPRA_MSR1:EDCINV"&amp;N$2&amp;""&amp;P$3&amp;"DAYKWH.UNIT1@NET1",Overall!$A$22,Overall!$B$22,"1d","total","time-weighted",0,1,0,"")</f>
        <v>1709.8602862785508</v>
      </c>
      <c r="Q22" s="12">
        <f>_xll.PIAdvCalcDat("\\CEDPI\SEMPRA_MSR1:EDCINV"&amp;N$2&amp;""&amp;Q$3&amp;"DAYKWH.UNIT1@NET1",Overall!$A$22,Overall!$B$22,"1d","total","time-weighted",0,1,0,"")</f>
        <v>1805.3147434387481</v>
      </c>
      <c r="R22" s="1"/>
      <c r="S22" s="10">
        <f>_xll.PIAdvCalcDat("\\CEDPI\SEMPRA_MSR1:EDCINV"&amp;S$2&amp;""&amp;S$3&amp;"DAYKWH.UNIT1@NET1",Overall!$A$22,Overall!$B$22,"1d","total","time-weighted",0,1,0,"")</f>
        <v>1804.2838789433326</v>
      </c>
      <c r="T22" s="11">
        <f>_xll.PIAdvCalcDat("\\CEDPI\SEMPRA_MSR1:EDCINV"&amp;S$2&amp;""&amp;T$3&amp;"DAYKWH.UNIT1@NET1",Overall!$A$22,Overall!$B$22,"1d","total","time-weighted",0,1,0,"")</f>
        <v>1750.0675863352396</v>
      </c>
      <c r="U22" s="11">
        <f>_xll.PIAdvCalcDat("\\CEDPI\SEMPRA_MSR1:EDCINV"&amp;S$2&amp;""&amp;U$3&amp;"DAYKWH.UNIT1@NET1",Overall!$A$22,Overall!$B$22,"1d","total","time-weighted",0,1,0,"")</f>
        <v>1743.8570071472675</v>
      </c>
      <c r="V22" s="12">
        <f>_xll.PIAdvCalcDat("\\CEDPI\SEMPRA_MSR1:EDCINV"&amp;S$2&amp;""&amp;V$3&amp;"DAYKWH.UNIT1@NET1",Overall!$A$22,Overall!$B$22,"1d","total","time-weighted",0,1,0,"")</f>
        <v>1792.4588889533629</v>
      </c>
      <c r="W22" s="1"/>
      <c r="X22" s="10">
        <f>_xll.PIAdvCalcDat("\\CEDPI\SEMPRA_MSR1:EDCINV"&amp;X$2&amp;""&amp;X$3&amp;"DAYKWH.UNIT1@NET1",Overall!$A$22,Overall!$B$22,"1d","total","time-weighted",0,1,0,"")</f>
        <v>1825.6458583062024</v>
      </c>
      <c r="Y22" s="11">
        <f>_xll.PIAdvCalcDat("\\CEDPI\SEMPRA_MSR1:EDCINV"&amp;X$2&amp;""&amp;Y$3&amp;"DAYKWH.UNIT1@NET1",Overall!$A$22,Overall!$B$22,"1d","total","time-weighted",0,1,0,"")</f>
        <v>1766.3960914660752</v>
      </c>
      <c r="Z22" s="11">
        <f>_xll.PIAdvCalcDat("\\CEDPI\SEMPRA_MSR1:EDCINV"&amp;X$2&amp;""&amp;Z$3&amp;"DAYKWH.UNIT1@NET1",Overall!$A$22,Overall!$B$22,"1d","total","time-weighted",0,1,0,"")</f>
        <v>1772.8097950645877</v>
      </c>
      <c r="AA22" s="12">
        <f>_xll.PIAdvCalcDat("\\CEDPI\SEMPRA_MSR1:EDCINV"&amp;X$2&amp;""&amp;AA$3&amp;"DAYKWH.UNIT1@NET1",Overall!$A$22,Overall!$B$22,"1d","total","time-weighted",0,1,0,"")</f>
        <v>1803.7703448688494</v>
      </c>
      <c r="AB22" s="1"/>
      <c r="AC22" s="10">
        <f>_xll.PIAdvCalcDat("\\CEDPI\SEMPRA_MSR1:EDCINV"&amp;AC$2&amp;""&amp;AC$3&amp;"DAYKWH.UNIT1@NET1",Overall!$A$22,Overall!$B$22,"1d","total","time-weighted",0,1,0,"")</f>
        <v>1808.37483598262</v>
      </c>
      <c r="AD22" s="11">
        <f>_xll.PIAdvCalcDat("\\CEDPI\SEMPRA_MSR1:EDCINV"&amp;AC$2&amp;""&amp;AD$3&amp;"DAYKWH.UNIT1@NET1",Overall!$A$22,Overall!$B$22,"1d","total","time-weighted",0,1,0,"")</f>
        <v>1755.5111578113176</v>
      </c>
      <c r="AE22" s="11">
        <f>_xll.PIAdvCalcDat("\\CEDPI\SEMPRA_MSR1:EDCINV"&amp;AC$2&amp;""&amp;AE$3&amp;"DAYKWH.UNIT1@NET1",Overall!$A$22,Overall!$B$22,"1d","total","time-weighted",0,1,0,"")</f>
        <v>1747.849093954876</v>
      </c>
      <c r="AF22" s="12">
        <f>_xll.PIAdvCalcDat("\\CEDPI\SEMPRA_MSR1:EDCINV"&amp;AC$2&amp;""&amp;AF$3&amp;"DAYKWH.UNIT1@NET1",Overall!$A$22,Overall!$B$22,"1d","total","time-weighted",0,1,0,"")</f>
        <v>1791.5266045165245</v>
      </c>
      <c r="AG22" s="1"/>
      <c r="AH22" s="10">
        <f>_xll.PIAdvCalcDat("\\CEDPI\SEMPRA_MSR1:EDCINV"&amp;AH$2&amp;""&amp;AH$3&amp;"DAYKWH.UNIT1@NET1",Overall!$A$22,Overall!$B$22,"1d","total","time-weighted",0,1,0,"")</f>
        <v>1811.3090756343706</v>
      </c>
      <c r="AI22" s="11">
        <f>_xll.PIAdvCalcDat("\\CEDPI\SEMPRA_MSR1:EDCINV"&amp;AH$2&amp;""&amp;AI$3&amp;"DAYKWH.UNIT1@NET1",Overall!$A$22,Overall!$B$22,"1d","total","time-weighted",0,1,0,"")</f>
        <v>1762.8048235246108</v>
      </c>
      <c r="AJ22" s="11">
        <f>_xll.PIAdvCalcDat("\\CEDPI\SEMPRA_MSR1:EDCINV"&amp;AH$2&amp;""&amp;AJ$3&amp;"DAYKWH.UNIT1@NET1",Overall!$A$22,Overall!$B$22,"1d","total","time-weighted",0,1,0,"")</f>
        <v>1754.5962351733929</v>
      </c>
      <c r="AK22" s="12">
        <f>_xll.PIAdvCalcDat("\\CEDPI\SEMPRA_MSR1:EDCINV"&amp;AH$2&amp;""&amp;AK$3&amp;"DAYKWH.UNIT1@NET1",Overall!$A$22,Overall!$B$22,"1d","total","time-weighted",0,1,0,"")</f>
        <v>1820.2160897777751</v>
      </c>
      <c r="AL22" s="1"/>
      <c r="AM22" s="10">
        <f>_xll.PIAdvCalcDat("\\CEDPI\SEMPRA_MSR1:EDCINV"&amp;AM$2&amp;""&amp;AM$3&amp;"DAYKWH.UNIT1@NET1",Overall!$A$22,Overall!$B$22,"1d","total","time-weighted",0,1,0,"")</f>
        <v>1804.1886136247062</v>
      </c>
      <c r="AN22" s="11">
        <f>_xll.PIAdvCalcDat("\\CEDPI\SEMPRA_MSR1:EDCINV"&amp;AM$2&amp;""&amp;AN$3&amp;"DAYKWH.UNIT1@NET1",Overall!$A$22,Overall!$B$22,"1d","total","time-weighted",0,1,0,"")</f>
        <v>1755.9835235727724</v>
      </c>
      <c r="AO22" s="11">
        <f>_xll.PIAdvCalcDat("\\CEDPI\SEMPRA_MSR1:EDCINV"&amp;AM$2&amp;""&amp;AO$3&amp;"DAYKWH.UNIT1@NET1",Overall!$A$22,Overall!$B$22,"1d","total","time-weighted",0,1,0,"")</f>
        <v>1746.7296998479737</v>
      </c>
      <c r="AP22" s="12">
        <f>_xll.PIAdvCalcDat("\\CEDPI\SEMPRA_MSR1:EDCINV"&amp;AM$2&amp;""&amp;AP$3&amp;"DAYKWH.UNIT1@NET1",Overall!$A$22,Overall!$B$22,"1d","total","time-weighted",0,1,0,"")</f>
        <v>1780.8308595343817</v>
      </c>
      <c r="AQ22" s="1"/>
      <c r="AR22" s="10">
        <f>_xll.PIAdvCalcDat("\\CEDPI\SEMPRA_MSR1:EDCINV"&amp;AR$2&amp;""&amp;AR$3&amp;"DAYKWH.UNIT1@NET1",Overall!$A$22,Overall!$B$22,"1d","total","time-weighted",0,1,0,"")</f>
        <v>1807.5280165279619</v>
      </c>
      <c r="AS22" s="11">
        <f>_xll.PIAdvCalcDat("\\CEDPI\SEMPRA_MSR1:EDCINV"&amp;AR$2&amp;""&amp;AS$3&amp;"DAYKWH.UNIT1@NET1",Overall!$A$22,Overall!$B$22,"1d","total","time-weighted",0,1,0,"")</f>
        <v>1744.9455755471693</v>
      </c>
      <c r="AT22" s="11">
        <f>_xll.PIAdvCalcDat("\\CEDPI\SEMPRA_MSR1:EDCINV"&amp;AR$2&amp;""&amp;AT$3&amp;"DAYKWH.UNIT1@NET1",Overall!$A$22,Overall!$B$22,"1d","total","time-weighted",0,1,0,"")</f>
        <v>1757.4005996926664</v>
      </c>
      <c r="AU22" s="12">
        <f>_xll.PIAdvCalcDat("\\CEDPI\SEMPRA_MSR1:EDCINV"&amp;AR$2&amp;""&amp;AU$3&amp;"DAYKWH.UNIT1@NET1",Overall!$A$22,Overall!$B$22,"1d","total","time-weighted",0,1,0,"")</f>
        <v>1809.6916910432783</v>
      </c>
      <c r="AV22" s="1"/>
      <c r="AW22" s="10">
        <f>_xll.PIAdvCalcDat("\\CEDPI\SEMPRA_MSR1:EDCINV"&amp;AW$2&amp;""&amp;AW$3&amp;"DAYKWH.UNIT1@NET1",Overall!$A$22,Overall!$B$22,"1d","total","time-weighted",0,1,0,"")</f>
        <v>1824.2987986283094</v>
      </c>
      <c r="AX22" s="11">
        <f>_xll.PIAdvCalcDat("\\CEDPI\SEMPRA_MSR1:EDCINV"&amp;AW$2&amp;""&amp;AX$3&amp;"DAYKWH.UNIT1@NET1",Overall!$A$22,Overall!$B$22,"1d","total","time-weighted",0,1,0,"")</f>
        <v>1753.4212099961799</v>
      </c>
      <c r="AY22" s="11">
        <f>_xll.PIAdvCalcDat("\\CEDPI\SEMPRA_MSR1:EDCINV"&amp;AW$2&amp;""&amp;AY$3&amp;"DAYKWH.UNIT1@NET1",Overall!$A$22,Overall!$B$22,"1d","total","time-weighted",0,1,0,"")</f>
        <v>1754.8346640515592</v>
      </c>
      <c r="AZ22" s="12">
        <f>_xll.PIAdvCalcDat("\\CEDPI\SEMPRA_MSR1:EDCINV"&amp;AW$2&amp;""&amp;AZ$3&amp;"DAYKWH.UNIT1@NET1",Overall!$A$22,Overall!$B$22,"1d","total","time-weighted",0,1,0,"")</f>
        <v>1825.1684505311623</v>
      </c>
      <c r="BA22" s="1"/>
      <c r="BB22" s="10">
        <f>_xll.PIAdvCalcDat("\\CEDPI\SEMPRA_MSR1:EDCINV"&amp;BB$2&amp;""&amp;BB$3&amp;"DAYKWH.UNIT1@NET1",Overall!$A$22,Overall!$B$22,"1d","total","time-weighted",0,1,0,"")</f>
        <v>1804.7045231386458</v>
      </c>
      <c r="BC22" s="11">
        <f>_xll.PIAdvCalcDat("\\CEDPI\SEMPRA_MSR1:EDCINV"&amp;BB$2&amp;""&amp;BC$3&amp;"DAYKWH.UNIT1@NET1",Overall!$A$22,Overall!$B$22,"1d","total","time-weighted",0,1,0,"")</f>
        <v>1761.2250109792521</v>
      </c>
      <c r="BD22" s="11">
        <f>_xll.PIAdvCalcDat("\\CEDPI\SEMPRA_MSR1:EDCINV"&amp;BB$2&amp;""&amp;BD$3&amp;"DAYKWH.UNIT1@NET1",Overall!$A$22,Overall!$B$22,"1d","total","time-weighted",0,1,0,"")</f>
        <v>1749.4393088970044</v>
      </c>
      <c r="BE22" s="12">
        <f>_xll.PIAdvCalcDat("\\CEDPI\SEMPRA_MSR1:EDCINV"&amp;BB$2&amp;""&amp;BE$3&amp;"DAYKWH.UNIT1@NET1",Overall!$A$22,Overall!$B$22,"1d","total","time-weighted",0,1,0,"")</f>
        <v>1811.5185797448767</v>
      </c>
      <c r="BF22" s="1"/>
      <c r="BG22" s="10">
        <f>_xll.PIAdvCalcDat("\\CEDPI\SEMPRA_MSR1:EDCINV"&amp;BG$2&amp;""&amp;BG$3&amp;"DAYKWH.UNIT1@NET1",Overall!$A$22,Overall!$B$22,"1d","total","time-weighted",0,1,0,"")</f>
        <v>1812.2235597289391</v>
      </c>
      <c r="BH22" s="11">
        <f>_xll.PIAdvCalcDat("\\CEDPI\SEMPRA_MSR1:EDCINV"&amp;BG$2&amp;""&amp;BH$3&amp;"DAYKWH.UNIT1@NET1",Overall!$A$22,Overall!$B$22,"1d","total","time-weighted",0,1,0,"")</f>
        <v>1761.9203483447332</v>
      </c>
      <c r="BI22" s="11">
        <f>_xll.PIAdvCalcDat("\\CEDPI\SEMPRA_MSR1:EDCINV"&amp;BG$2&amp;""&amp;BI$3&amp;"DAYKWH.UNIT1@NET1",Overall!$A$22,Overall!$B$22,"1d","total","time-weighted",0,1,0,"")</f>
        <v>1742.5749484092646</v>
      </c>
      <c r="BJ22" s="12">
        <f>_xll.PIAdvCalcDat("\\CEDPI\SEMPRA_MSR1:EDCINV"&amp;BG$2&amp;""&amp;BJ$3&amp;"DAYKWH.UNIT1@NET1",Overall!$A$22,Overall!$B$22,"1d","total","time-weighted",0,1,0,"")</f>
        <v>1785.6085709535257</v>
      </c>
      <c r="BK22" s="1"/>
      <c r="BL22" s="10">
        <f>_xll.PIAdvCalcDat("\\CEDPI\SEMPRA_MSR1:EDCINV"&amp;BL$2&amp;""&amp;BL$3&amp;"DAYKWH.UNIT1@NET1",Overall!$A$22,Overall!$B$22,"1d","total","time-weighted",0,1,0,"")</f>
        <v>1813.4185700625494</v>
      </c>
      <c r="BM22" s="11">
        <f>_xll.PIAdvCalcDat("\\CEDPI\SEMPRA_MSR1:EDCINV"&amp;BL$2&amp;""&amp;BM$3&amp;"DAYKWH.UNIT1@NET1",Overall!$A$22,Overall!$B$22,"1d","total","time-weighted",0,1,0,"")</f>
        <v>1753.0425092008845</v>
      </c>
      <c r="BN22" s="11">
        <f>_xll.PIAdvCalcDat("\\CEDPI\SEMPRA_MSR1:EDCINV"&amp;BL$2&amp;""&amp;BN$3&amp;"DAYKWH.UNIT1@NET1",Overall!$A$22,Overall!$B$22,"1d","total","time-weighted",0,1,0,"")</f>
        <v>1750.4922146655147</v>
      </c>
      <c r="BO22" s="12">
        <f>_xll.PIAdvCalcDat("\\CEDPI\SEMPRA_MSR1:EDCINV"&amp;BL$2&amp;""&amp;BO$3&amp;"DAYKWH.UNIT1@NET1",Overall!$A$22,Overall!$B$22,"1d","total","time-weighted",0,1,0,"")</f>
        <v>1794.8289366583981</v>
      </c>
      <c r="BP22" s="1"/>
      <c r="BQ22" s="10">
        <f>_xll.PIAdvCalcDat("\\CEDPI\SEMPRA_MSR1:EDCINV"&amp;BQ$2&amp;""&amp;BQ$3&amp;"DAYKWH.UNIT1@NET1",Overall!$A$22,Overall!$B$22,"1d","total","time-weighted",0,1,0,"")</f>
        <v>1804.8471051201152</v>
      </c>
      <c r="BR22" s="11">
        <f>_xll.PIAdvCalcDat("\\CEDPI\SEMPRA_MSR1:EDCINV"&amp;BQ$2&amp;""&amp;BR$3&amp;"DAYKWH.UNIT1@NET1",Overall!$A$22,Overall!$B$22,"1d","total","time-weighted",0,1,0,"")</f>
        <v>1782.8216153587325</v>
      </c>
      <c r="BS22" s="11">
        <f>_xll.PIAdvCalcDat("\\CEDPI\SEMPRA_MSR1:EDCINV"&amp;BQ$2&amp;""&amp;BS$3&amp;"DAYKWH.UNIT1@NET1",Overall!$A$22,Overall!$B$22,"1d","total","time-weighted",0,1,0,"")</f>
        <v>1745.1538159707536</v>
      </c>
      <c r="BT22" s="12">
        <f>_xll.PIAdvCalcDat("\\CEDPI\SEMPRA_MSR1:EDCINV"&amp;BQ$2&amp;""&amp;BT$3&amp;"DAYKWH.UNIT1@NET1",Overall!$A$22,Overall!$B$22,"1d","total","time-weighted",0,1,0,"")</f>
        <v>1802.5069354849957</v>
      </c>
      <c r="BU22" s="1"/>
      <c r="BV22" s="10">
        <f>_xll.PIAdvCalcDat("\\CEDPI\SEMPRA_MSR1:EDCINV"&amp;BV$2&amp;""&amp;BV$3&amp;"DAYKWH.UNIT1@NET1",Overall!$A$22,Overall!$B$22,"1d","total","time-weighted",0,1,0,"")</f>
        <v>1815.7153726641407</v>
      </c>
      <c r="BW22" s="11">
        <f>_xll.PIAdvCalcDat("\\CEDPI\SEMPRA_MSR1:EDCINV"&amp;BV$2&amp;""&amp;BW$3&amp;"DAYKWH.UNIT1@NET1",Overall!$A$22,Overall!$B$22,"1d","total","time-weighted",0,1,0,"")</f>
        <v>1746.5987613110924</v>
      </c>
      <c r="BX22" s="11">
        <f>_xll.PIAdvCalcDat("\\CEDPI\SEMPRA_MSR1:EDCINV"&amp;BV$2&amp;""&amp;BX$3&amp;"DAYKWH.UNIT1@NET1",Overall!$A$22,Overall!$B$22,"1d","total","time-weighted",0,1,0,"")</f>
        <v>1746.6182207887437</v>
      </c>
      <c r="BY22" s="12">
        <f>_xll.PIAdvCalcDat("\\CEDPI\SEMPRA_MSR1:EDCINV"&amp;BV$2&amp;""&amp;BY$3&amp;"DAYKWH.UNIT1@NET1",Overall!$A$22,Overall!$B$22,"1d","total","time-weighted",0,1,0,"")</f>
        <v>1806.626260016862</v>
      </c>
      <c r="BZ22" s="1"/>
      <c r="CA22" s="10">
        <f>_xll.PIAdvCalcDat("\\CEDPI\SEMPRA_MSR1:EDCINV"&amp;CA$2&amp;""&amp;CA$3&amp;"DAYKWH.UNIT1@NET1",Overall!$A$22,Overall!$B$22,"1d","total","time-weighted",0,1,0,"")</f>
        <v>1813.5446868435038</v>
      </c>
      <c r="CB22" s="11">
        <f>_xll.PIAdvCalcDat("\\CEDPI\SEMPRA_MSR1:EDCINV"&amp;CA$2&amp;""&amp;CB$3&amp;"DAYKWH.UNIT1@NET1",Overall!$A$22,Overall!$B$22,"1d","total","time-weighted",0,1,0,"")</f>
        <v>1773.4452757086233</v>
      </c>
      <c r="CC22" s="11">
        <f>_xll.PIAdvCalcDat("\\CEDPI\SEMPRA_MSR1:EDCINV"&amp;CA$2&amp;""&amp;CC$3&amp;"DAYKWH.UNIT1@NET1",Overall!$A$22,Overall!$B$22,"1d","total","time-weighted",0,1,0,"")</f>
        <v>1700.6135243164313</v>
      </c>
      <c r="CD22" s="12">
        <f>_xll.PIAdvCalcDat("\\CEDPI\SEMPRA_MSR1:EDCINV"&amp;CA$2&amp;""&amp;CD$3&amp;"DAYKWH.UNIT1@NET1",Overall!$A$22,Overall!$B$22,"1d","total","time-weighted",0,1,0,"")</f>
        <v>1795.2154133674812</v>
      </c>
      <c r="CE22" s="1"/>
      <c r="CF22" s="10">
        <f>_xll.PIAdvCalcDat("\\CEDPI\SEMPRA_MSR1:EDCINV"&amp;CF$2&amp;""&amp;CF$3&amp;"DAYKWH.UNIT1@NET1",Overall!$A$22,Overall!$B$22,"1d","total","time-weighted",0,1,0,"")</f>
        <v>1890.4688539863409</v>
      </c>
      <c r="CG22" s="11">
        <f>_xll.PIAdvCalcDat("\\CEDPI\SEMPRA_MSR1:EDCINV"&amp;CF$2&amp;""&amp;CG$3&amp;"DAYKWH.UNIT1@NET1",Overall!$A$22,Overall!$B$22,"1d","total","time-weighted",0,1,0,"")</f>
        <v>1829.7937526951455</v>
      </c>
      <c r="CH22" s="11">
        <f>_xll.PIAdvCalcDat("\\CEDPI\SEMPRA_MSR1:EDCINV"&amp;CF$2&amp;""&amp;CH$3&amp;"DAYKWH.UNIT1@NET1",Overall!$A$22,Overall!$B$22,"1d","total","time-weighted",0,1,0,"")</f>
        <v>1789.758084325653</v>
      </c>
      <c r="CI22" s="12">
        <f>_xll.PIAdvCalcDat("\\CEDPI\SEMPRA_MSR1:EDCINV"&amp;CF$2&amp;""&amp;CI$3&amp;"DAYKWH.UNIT1@NET1",Overall!$A$22,Overall!$B$22,"1d","total","time-weighted",0,1,0,"")</f>
        <v>1815.6293330972262</v>
      </c>
      <c r="CJ22" s="1"/>
      <c r="CK22" s="10">
        <f>_xll.PIAdvCalcDat("\\CEDPI\SEMPRA_MSR1:EDCINV"&amp;CK$2&amp;""&amp;CK$3&amp;"DAYKWH.UNIT1@NET1",Overall!$A$22,Overall!$B$22,"1d","total","time-weighted",0,1,0,"")</f>
        <v>1925.7490544836403</v>
      </c>
      <c r="CL22" s="11">
        <f>_xll.PIAdvCalcDat("\\CEDPI\SEMPRA_MSR1:EDCINV"&amp;CK$2&amp;""&amp;CL$3&amp;"DAYKWH.UNIT1@NET1",Overall!$A$22,Overall!$B$22,"1d","total","time-weighted",0,1,0,"")</f>
        <v>1828.347277036479</v>
      </c>
      <c r="CM22" s="11">
        <f>_xll.PIAdvCalcDat("\\CEDPI\SEMPRA_MSR1:EDCINV"&amp;CK$2&amp;""&amp;CM$3&amp;"DAYKWH.UNIT1@NET1",Overall!$A$22,Overall!$B$22,"1d","total","time-weighted",0,1,0,"")</f>
        <v>1780.2577208098955</v>
      </c>
      <c r="CN22" s="12">
        <f>_xll.PIAdvCalcDat("\\CEDPI\SEMPRA_MSR1:EDCINV"&amp;CK$2&amp;""&amp;CN$3&amp;"DAYKWH.UNIT1@NET1",Overall!$A$22,Overall!$B$22,"1d","total","time-weighted",0,1,0,"")</f>
        <v>1894.1712666221549</v>
      </c>
      <c r="CO22" s="1"/>
      <c r="CP22" s="10">
        <f>_xll.PIAdvCalcDat("\\CEDPI\SEMPRA_MSR1:EDCINV"&amp;CP$2&amp;""&amp;CP$3&amp;"DAYKWH.UNIT1@NET1",Overall!$A$22,Overall!$B$22,"1d","total","time-weighted",0,1,0,"")</f>
        <v>1917.5628322320049</v>
      </c>
      <c r="CQ22" s="11">
        <f>_xll.PIAdvCalcDat("\\CEDPI\SEMPRA_MSR1:EDCINV"&amp;CP$2&amp;""&amp;CQ$3&amp;"DAYKWH.UNIT1@NET1",Overall!$A$22,Overall!$B$22,"1d","total","time-weighted",0,1,0,"")</f>
        <v>1839.9298368833131</v>
      </c>
      <c r="CR22" s="11">
        <f>_xll.PIAdvCalcDat("\\CEDPI\SEMPRA_MSR1:EDCINV"&amp;CP$2&amp;""&amp;CR$3&amp;"DAYKWH.UNIT1@NET1",Overall!$A$22,Overall!$B$22,"1d","total","time-weighted",0,1,0,"")</f>
        <v>1791.2692996341525</v>
      </c>
      <c r="CS22" s="12">
        <f>_xll.PIAdvCalcDat("\\CEDPI\SEMPRA_MSR1:EDCINV"&amp;CP$2&amp;""&amp;CS$3&amp;"DAYKWH.UNIT1@NET1",Overall!$A$22,Overall!$B$22,"1d","total","time-weighted",0,1,0,"")</f>
        <v>1906.8725980454217</v>
      </c>
      <c r="CT22" s="1"/>
      <c r="CU22" s="10">
        <f>_xll.PIAdvCalcDat("\\CEDPI\SEMPRA_MSR1:EDCINV"&amp;CU$2&amp;""&amp;CU$3&amp;"DAYKWH.UNIT1@NET1",Overall!$A$22,Overall!$B$22,"1d","total","time-weighted",0,1,0,"")</f>
        <v>1868.862251991108</v>
      </c>
      <c r="CV22" s="11">
        <f>_xll.PIAdvCalcDat("\\CEDPI\SEMPRA_MSR1:EDCINV"&amp;CU$2&amp;""&amp;CV$3&amp;"DAYKWH.UNIT1@NET1",Overall!$A$22,Overall!$B$22,"1d","total","time-weighted",0,1,0,"")</f>
        <v>1772.7440336367827</v>
      </c>
      <c r="CW22" s="11">
        <f>_xll.PIAdvCalcDat("\\CEDPI\SEMPRA_MSR1:EDCINV"&amp;CU$2&amp;""&amp;CW$3&amp;"DAYKWH.UNIT1@NET1",Overall!$A$22,Overall!$B$22,"1d","total","time-weighted",0,1,0,"")</f>
        <v>1742.7907370302519</v>
      </c>
      <c r="CX22" s="12">
        <f>_xll.PIAdvCalcDat("\\CEDPI\SEMPRA_MSR1:EDCINV"&amp;CU$2&amp;""&amp;CX$3&amp;"DAYKWH.UNIT1@NET1",Overall!$A$22,Overall!$B$22,"1d","total","time-weighted",0,1,0,"")</f>
        <v>1884.1434243183749</v>
      </c>
      <c r="CY22" s="1"/>
      <c r="CZ22" s="10">
        <f>_xll.PIAdvCalcDat("\\CEDPI\SEMPRA_MSR1:EDCINV"&amp;CZ$2&amp;""&amp;CZ$3&amp;"DAYKWH.UNIT1@NET1",Overall!$A$22,Overall!$B$22,"1d","total","time-weighted",0,1,0,"")</f>
        <v>1855.4833141931554</v>
      </c>
      <c r="DA22" s="11">
        <f>_xll.PIAdvCalcDat("\\CEDPI\SEMPRA_MSR1:EDCINV"&amp;CZ$2&amp;""&amp;DA$3&amp;"DAYKWH.UNIT1@NET1",Overall!$A$22,Overall!$B$22,"1d","total","time-weighted",0,1,0,"")</f>
        <v>1876.2837474159401</v>
      </c>
      <c r="DB22" s="11">
        <f>_xll.PIAdvCalcDat("\\CEDPI\SEMPRA_MSR1:EDCINV"&amp;CZ$2&amp;""&amp;DB$3&amp;"DAYKWH.UNIT1@NET1",Overall!$A$22,Overall!$B$22,"1d","total","time-weighted",0,1,0,"")</f>
        <v>1821.7211577756902</v>
      </c>
      <c r="DC22" s="12">
        <f>_xll.PIAdvCalcDat("\\CEDPI\SEMPRA_MSR1:EDCINV"&amp;CZ$2&amp;""&amp;DC$3&amp;"DAYKWH.UNIT1@NET1",Overall!$A$22,Overall!$B$22,"1d","total","time-weighted",0,1,0,"")</f>
        <v>1950.3976904108672</v>
      </c>
      <c r="DD22" s="1"/>
      <c r="DE22" s="10">
        <f>_xll.PIAdvCalcDat("\\CEDPI\SEMPRA_MSR1:EDCINV"&amp;DE$2&amp;""&amp;DE$3&amp;"DAYKWH.UNIT1@NET1",Overall!$A$22,Overall!$B$22,"1d","total","time-weighted",0,1,0,"")</f>
        <v>1908.114326065064</v>
      </c>
      <c r="DF22" s="11">
        <f>_xll.PIAdvCalcDat("\\CEDPI\SEMPRA_MSR1:EDCINV"&amp;DE$2&amp;""&amp;DF$3&amp;"DAYKWH.UNIT1@NET1",Overall!$A$22,Overall!$B$22,"1d","total","time-weighted",0,1,0,"")</f>
        <v>1807.3990041446186</v>
      </c>
      <c r="DG22" s="11">
        <f>_xll.PIAdvCalcDat("\\CEDPI\SEMPRA_MSR1:EDCINV"&amp;DE$2&amp;""&amp;DG$3&amp;"DAYKWH.UNIT1@NET1",Overall!$A$22,Overall!$B$22,"1d","total","time-weighted",0,1,0,"")</f>
        <v>1708.9828584864088</v>
      </c>
      <c r="DH22" s="12">
        <f>_xll.PIAdvCalcDat("\\CEDPI\SEMPRA_MSR1:EDCINV"&amp;DE$2&amp;""&amp;DH$3&amp;"DAYKWH.UNIT1@NET1",Overall!$A$22,Overall!$B$22,"1d","total","time-weighted",0,1,0,"")</f>
        <v>1846.7412247702714</v>
      </c>
      <c r="DI22" s="1"/>
      <c r="DJ22" s="10">
        <f>_xll.PIAdvCalcDat("\\CEDPI\SEMPRA_MSR1:EDCINV"&amp;DJ$2&amp;""&amp;DJ$3&amp;"DAYKWH.UNIT1@NET1",Overall!$A$22,Overall!$B$22,"1d","total","time-weighted",0,1,0,"")</f>
        <v>1929.6680077356225</v>
      </c>
      <c r="DK22" s="11">
        <f>_xll.PIAdvCalcDat("\\CEDPI\SEMPRA_MSR1:EDCINV"&amp;DJ$2&amp;""&amp;DK$3&amp;"DAYKWH.UNIT1@NET1",Overall!$A$22,Overall!$B$22,"1d","total","time-weighted",0,1,0,"")</f>
        <v>1865.410640495202</v>
      </c>
      <c r="DL22" s="11" t="str">
        <f>_xll.PIAdvCalcDat("\\CEDPI\SEMPRA_MSR1:EDCINV"&amp;DJ$2&amp;""&amp;DL$3&amp;"DAYKWH.UNIT1@NET1",Overall!$A$22,Overall!$B$22,"1d","total","time-weighted",0,1,0,"")</f>
        <v>Tag not found</v>
      </c>
      <c r="DM22" s="12">
        <f>_xll.PIAdvCalcDat("\\CEDPI\SEMPRA_MSR1:EDCINV"&amp;DJ$2&amp;""&amp;DM$3&amp;"DAYKWH.UNIT1@NET1",Overall!$A$22,Overall!$B$22,"1d","total","time-weighted",0,1,0,"")</f>
        <v>1892.6144147915327</v>
      </c>
      <c r="DN22" s="1"/>
      <c r="DO22" s="10">
        <f>_xll.PIAdvCalcDat("\\CEDPI\SEMPRA_MSR1:EDCINV"&amp;DO$2&amp;""&amp;DO$3&amp;"DAYKWH.UNIT1@NET1",Overall!$A$22,Overall!$B$22,"1d","total","time-weighted",0,1,0,"")</f>
        <v>1892.2503978210705</v>
      </c>
      <c r="DP22" s="11">
        <f>_xll.PIAdvCalcDat("\\CEDPI\SEMPRA_MSR1:EDCINV"&amp;DO$2&amp;""&amp;DP$3&amp;"DAYKWH.UNIT1@NET1",Overall!$A$22,Overall!$B$22,"1d","total","time-weighted",0,1,0,"")</f>
        <v>1865.0087432190214</v>
      </c>
      <c r="DQ22" s="11">
        <f>_xll.PIAdvCalcDat("\\CEDPI\SEMPRA_MSR1:EDCINV"&amp;DO$2&amp;""&amp;DQ$3&amp;"DAYKWH.UNIT1@NET1",Overall!$A$22,Overall!$B$22,"1d","total","time-weighted",0,1,0,"")</f>
        <v>1821.0603810429798</v>
      </c>
      <c r="DR22" s="12">
        <f>_xll.PIAdvCalcDat("\\CEDPI\SEMPRA_MSR1:EDCINV"&amp;DO$2&amp;""&amp;DR$3&amp;"DAYKWH.UNIT1@NET1",Overall!$A$22,Overall!$B$22,"1d","total","time-weighted",0,1,0,"")</f>
        <v>1784.1611139695885</v>
      </c>
      <c r="DS22" s="1"/>
      <c r="DT22" s="10">
        <f>_xll.PIAdvCalcDat("\\CEDPI\SEMPRA_MSR1:EDCINV"&amp;DT$2&amp;""&amp;DT$3&amp;"DAYKWH.UNIT1@NET1",Overall!$A$22,Overall!$B$22,"1d","total","time-weighted",0,1,0,"")</f>
        <v>1798.7249988700858</v>
      </c>
      <c r="DU22" s="11">
        <f>_xll.PIAdvCalcDat("\\CEDPI\SEMPRA_MSR1:EDCINV"&amp;DT$2&amp;""&amp;DU$3&amp;"DAYKWH.UNIT1@NET1",Overall!$A$22,Overall!$B$22,"1d","total","time-weighted",0,1,0,"")</f>
        <v>1839.4648790671863</v>
      </c>
      <c r="DV22" s="11">
        <f>_xll.PIAdvCalcDat("\\CEDPI\SEMPRA_MSR1:EDCINV"&amp;DT$2&amp;""&amp;DV$3&amp;"DAYKWH.UNIT1@NET1",Overall!$A$22,Overall!$B$22,"1d","total","time-weighted",0,1,0,"")</f>
        <v>1810.5964760390593</v>
      </c>
      <c r="DW22" s="12">
        <f>_xll.PIAdvCalcDat("\\CEDPI\SEMPRA_MSR1:EDCINV"&amp;DT$2&amp;""&amp;DW$3&amp;"DAYKWH.UNIT1@NET1",Overall!$A$22,Overall!$B$22,"1d","total","time-weighted",0,1,0,"")</f>
        <v>1867.3270424105485</v>
      </c>
      <c r="DX22" s="1"/>
      <c r="DY22" s="10">
        <f>_xll.PIAdvCalcDat("\\CEDPI\SEMPRA_MSR1:EDCINV"&amp;DY$2&amp;""&amp;DY$3&amp;"DAYKWH.UNIT1@NET1",Overall!$A$22,Overall!$B$22,"1d","total","time-weighted",0,1,0,"")</f>
        <v>1827.4210283685993</v>
      </c>
      <c r="DZ22" s="11">
        <f>_xll.PIAdvCalcDat("\\CEDPI\SEMPRA_MSR1:EDCINV"&amp;DY$2&amp;""&amp;DZ$3&amp;"DAYKWH.UNIT1@NET1",Overall!$A$22,Overall!$B$22,"1d","total","time-weighted",0,1,0,"")</f>
        <v>1809.2350466231744</v>
      </c>
      <c r="EA22" s="11">
        <f>_xll.PIAdvCalcDat("\\CEDPI\SEMPRA_MSR1:EDCINV"&amp;DY$2&amp;""&amp;EA$3&amp;"DAYKWH.UNIT1@NET1",Overall!$A$22,Overall!$B$22,"1d","total","time-weighted",0,1,0,"")</f>
        <v>1781.6726497131765</v>
      </c>
      <c r="EB22" s="12">
        <f>_xll.PIAdvCalcDat("\\CEDPI\SEMPRA_MSR1:EDCINV"&amp;DY$2&amp;""&amp;EB$3&amp;"DAYKWH.UNIT1@NET1",Overall!$A$22,Overall!$B$22,"1d","total","time-weighted",0,1,0,"")</f>
        <v>1818.7179773386079</v>
      </c>
      <c r="EC22" s="1"/>
      <c r="ED22" s="10">
        <f>_xll.PIAdvCalcDat("\\CEDPI\SEMPRA_MSR1:EDCINV"&amp;ED$2&amp;""&amp;ED$3&amp;"DAYKWH.UNIT1@NET1",Overall!$A$22,Overall!$B$22,"1d","total","time-weighted",0,1,0,"")</f>
        <v>1924.2592012619516</v>
      </c>
      <c r="EE22" s="11">
        <f>_xll.PIAdvCalcDat("\\CEDPI\SEMPRA_MSR1:EDCINV"&amp;ED$2&amp;""&amp;EE$3&amp;"DAYKWH.UNIT1@NET1",Overall!$A$22,Overall!$B$22,"1d","total","time-weighted",0,1,0,"")</f>
        <v>1916.185378294166</v>
      </c>
      <c r="EF22" s="11">
        <f>_xll.PIAdvCalcDat("\\CEDPI\SEMPRA_MSR1:EDCINV"&amp;ED$2&amp;""&amp;EF$3&amp;"DAYKWH.UNIT1@NET1",Overall!$A$22,Overall!$B$22,"1d","total","time-weighted",0,1,0,"")</f>
        <v>1877.0314476733799</v>
      </c>
      <c r="EG22" s="12">
        <f>_xll.PIAdvCalcDat("\\CEDPI\SEMPRA_MSR1:EDCINV"&amp;ED$2&amp;""&amp;EG$3&amp;"DAYKWH.UNIT1@NET1",Overall!$A$22,Overall!$B$22,"1d","total","time-weighted",0,1,0,"")</f>
        <v>1845.8210781588043</v>
      </c>
      <c r="EH22" s="1"/>
      <c r="EI22" s="10">
        <f>_xll.PIAdvCalcDat("\\CEDPI\SEMPRA_MSR1:EDCINV"&amp;EI$2&amp;""&amp;EI$3&amp;"DAYKWH.UNIT1@NET1",Overall!$A$22,Overall!$B$22,"1d","total","time-weighted",0,1,0,"")</f>
        <v>1887.4673970241279</v>
      </c>
      <c r="EJ22" s="11">
        <f>_xll.PIAdvCalcDat("\\CEDPI\SEMPRA_MSR1:EDCINV"&amp;EI$2&amp;""&amp;EJ$3&amp;"DAYKWH.UNIT1@NET1",Overall!$A$22,Overall!$B$22,"1d","total","time-weighted",0,1,0,"")</f>
        <v>1746.8890350925758</v>
      </c>
      <c r="EK22" s="11">
        <f>_xll.PIAdvCalcDat("\\CEDPI\SEMPRA_MSR1:EDCINV"&amp;EI$2&amp;""&amp;EK$3&amp;"DAYKWH.UNIT1@NET1",Overall!$A$22,Overall!$B$22,"1d","total","time-weighted",0,1,0,"")</f>
        <v>1800.928198709817</v>
      </c>
      <c r="EL22" s="12">
        <f>_xll.PIAdvCalcDat("\\CEDPI\SEMPRA_MSR1:EDCINV"&amp;EI$2&amp;""&amp;EL$3&amp;"DAYKWH.UNIT1@NET1",Overall!$A$22,Overall!$B$22,"1d","total","time-weighted",0,1,0,"")</f>
        <v>1842.5529181538516</v>
      </c>
      <c r="EM22" s="1"/>
      <c r="EN22" s="10">
        <f>_xll.PIAdvCalcDat("\\CEDPI\SEMPRA_MSR1:EDCINV"&amp;EN$2&amp;""&amp;EN$3&amp;"DAYKWH.UNIT1@NET1",Overall!$A$22,Overall!$B$22,"1d","total","time-weighted",0,1,0,"")</f>
        <v>1924.9243124679404</v>
      </c>
      <c r="EO22" s="11">
        <f>_xll.PIAdvCalcDat("\\CEDPI\SEMPRA_MSR1:EDCINV"&amp;EN$2&amp;""&amp;EO$3&amp;"DAYKWH.UNIT1@NET1",Overall!$A$22,Overall!$B$22,"1d","total","time-weighted",0,1,0,"")</f>
        <v>1866.5530797548965</v>
      </c>
      <c r="EP22" s="11">
        <f>_xll.PIAdvCalcDat("\\CEDPI\SEMPRA_MSR1:EDCINV"&amp;EN$2&amp;""&amp;EP$3&amp;"DAYKWH.UNIT1@NET1",Overall!$A$22,Overall!$B$22,"1d","total","time-weighted",0,1,0,"")</f>
        <v>1843.0376352766493</v>
      </c>
      <c r="EQ22" s="12">
        <f>_xll.PIAdvCalcDat("\\CEDPI\SEMPRA_MSR1:EDCINV"&amp;EN$2&amp;""&amp;EQ$3&amp;"DAYKWH.UNIT1@NET1",Overall!$A$22,Overall!$B$22,"1d","total","time-weighted",0,1,0,"")</f>
        <v>1943.1027945224064</v>
      </c>
      <c r="ER22" s="1"/>
      <c r="ES22" s="10">
        <f>_xll.PIAdvCalcDat("\\CEDPI\SEMPRA_MSR1:EDCINV"&amp;ES$2&amp;""&amp;ES$3&amp;"DAYKWH.UNIT1@NET1",Overall!$A$22,Overall!$B$22,"1d","total","time-weighted",0,1,0,"")</f>
        <v>1934.2174307013352</v>
      </c>
      <c r="ET22" s="11">
        <f>_xll.PIAdvCalcDat("\\CEDPI\SEMPRA_MSR1:EDCINV"&amp;ES$2&amp;""&amp;ET$3&amp;"DAYKWH.UNIT1@NET1",Overall!$A$22,Overall!$B$22,"1d","total","time-weighted",0,1,0,"")</f>
        <v>1845.3317127241728</v>
      </c>
      <c r="EU22" s="11">
        <f>_xll.PIAdvCalcDat("\\CEDPI\SEMPRA_MSR1:EDCINV"&amp;ES$2&amp;""&amp;EU$3&amp;"DAYKWH.UNIT1@NET1",Overall!$A$22,Overall!$B$22,"1d","total","time-weighted",0,1,0,"")</f>
        <v>1854.7033272222964</v>
      </c>
      <c r="EV22" s="12">
        <f>_xll.PIAdvCalcDat("\\CEDPI\SEMPRA_MSR1:EDCINV"&amp;ES$2&amp;""&amp;EV$3&amp;"DAYKWH.UNIT1@NET1",Overall!$A$22,Overall!$B$22,"1d","total","time-weighted",0,1,0,"")</f>
        <v>1896.1119927066522</v>
      </c>
      <c r="EW22" s="1"/>
      <c r="EX22" s="10">
        <f>_xll.PIAdvCalcDat("\\CEDPI\SEMPRA_MSR1:EDCINV"&amp;EX$2&amp;""&amp;EX$3&amp;"DAYKWH.UNIT1@NET1",Overall!$A$22,Overall!$B$22,"1d","total","time-weighted",0,1,0,"")</f>
        <v>1818.0765396891268</v>
      </c>
      <c r="EY22" s="11">
        <f>_xll.PIAdvCalcDat("\\CEDPI\SEMPRA_MSR1:EDCINV"&amp;EX$2&amp;""&amp;EY$3&amp;"DAYKWH.UNIT1@NET1",Overall!$A$22,Overall!$B$22,"1d","total","time-weighted",0,1,0,"")</f>
        <v>1759.4066339035001</v>
      </c>
      <c r="EZ22" s="11">
        <f>_xll.PIAdvCalcDat("\\CEDPI\SEMPRA_MSR1:EDCINV"&amp;EX$2&amp;""&amp;EZ$3&amp;"DAYKWH.UNIT1@NET1",Overall!$A$22,Overall!$B$22,"1d","total","time-weighted",0,1,0,"")</f>
        <v>1779.8584949970914</v>
      </c>
      <c r="FA22" s="12">
        <f>_xll.PIAdvCalcDat("\\CEDPI\SEMPRA_MSR1:EDCINV"&amp;EX$2&amp;""&amp;FA$3&amp;"DAYKWH.UNIT1@NET1",Overall!$A$22,Overall!$B$22,"1d","total","time-weighted",0,1,0,"")</f>
        <v>1813.3723019014203</v>
      </c>
      <c r="FB22" s="1"/>
      <c r="FC22" s="10">
        <f>_xll.PIAdvCalcDat("\\CEDPI\SEMPRA_MSR1:EDCINV"&amp;FC$2&amp;""&amp;FC$3&amp;"DAYKWH.UNIT1@NET1",Overall!$A$22,Overall!$B$22,"1d","total","time-weighted",0,1,0,"")</f>
        <v>1892.4513701866892</v>
      </c>
      <c r="FD22" s="11">
        <f>_xll.PIAdvCalcDat("\\CEDPI\SEMPRA_MSR1:EDCINV"&amp;FC$2&amp;""&amp;FD$3&amp;"DAYKWH.UNIT1@NET1",Overall!$A$22,Overall!$B$22,"1d","total","time-weighted",0,1,0,"")</f>
        <v>1823.0427749561431</v>
      </c>
      <c r="FE22" s="11">
        <f>_xll.PIAdvCalcDat("\\CEDPI\SEMPRA_MSR1:EDCINV"&amp;FC$2&amp;""&amp;FE$3&amp;"DAYKWH.UNIT1@NET1",Overall!$A$22,Overall!$B$22,"1d","total","time-weighted",0,1,0,"")</f>
        <v>1811.5623922541033</v>
      </c>
      <c r="FF22" s="12">
        <f>_xll.PIAdvCalcDat("\\CEDPI\SEMPRA_MSR1:EDCINV"&amp;FC$2&amp;""&amp;FF$3&amp;"DAYKWH.UNIT1@NET1",Overall!$A$22,Overall!$B$22,"1d","total","time-weighted",0,1,0,"")</f>
        <v>1868.4070592134397</v>
      </c>
      <c r="FG22" s="1"/>
      <c r="FH22" s="10">
        <f>_xll.PIAdvCalcDat("\\CEDPI\SEMPRA_MSR1:EDCINV"&amp;FH$2&amp;""&amp;FH$3&amp;"DAYKWH.UNIT1@NET1",Overall!$A$22,Overall!$B$22,"1d","total","time-weighted",0,1,0,"")</f>
        <v>1857.4522044640294</v>
      </c>
      <c r="FI22" s="11">
        <f>_xll.PIAdvCalcDat("\\CEDPI\SEMPRA_MSR1:EDCINV"&amp;FH$2&amp;""&amp;FI$3&amp;"DAYKWH.UNIT1@NET1",Overall!$A$22,Overall!$B$22,"1d","total","time-weighted",0,1,0,"")</f>
        <v>1802.8293048802525</v>
      </c>
      <c r="FJ22" s="11">
        <f>_xll.PIAdvCalcDat("\\CEDPI\SEMPRA_MSR1:EDCINV"&amp;FH$2&amp;""&amp;FJ$3&amp;"DAYKWH.UNIT1@NET1",Overall!$A$22,Overall!$B$22,"1d","total","time-weighted",0,1,0,"")</f>
        <v>1826.4682153620479</v>
      </c>
      <c r="FK22" s="12">
        <f>_xll.PIAdvCalcDat("\\CEDPI\SEMPRA_MSR1:EDCINV"&amp;FH$2&amp;""&amp;FK$3&amp;"DAYKWH.UNIT1@NET1",Overall!$A$22,Overall!$B$22,"1d","total","time-weighted",0,1,0,"")</f>
        <v>1805.8866486788086</v>
      </c>
      <c r="FL22" s="1"/>
      <c r="FM22" s="10">
        <f>_xll.PIAdvCalcDat("\\CEDPI\SEMPRA_MSR1:EDCINV"&amp;FM$2&amp;""&amp;FM$3&amp;"DAYKWH.UNIT1@NET1",Overall!$A$22,Overall!$B$22,"1d","total","time-weighted",0,1,0,"")</f>
        <v>1917.3615354940562</v>
      </c>
      <c r="FN22" s="11">
        <f>_xll.PIAdvCalcDat("\\CEDPI\SEMPRA_MSR1:EDCINV"&amp;FM$2&amp;""&amp;FN$3&amp;"DAYKWH.UNIT1@NET1",Overall!$A$22,Overall!$B$22,"1d","total","time-weighted",0,1,0,"")</f>
        <v>1880.2311369758447</v>
      </c>
      <c r="FO22" s="11">
        <f>_xll.PIAdvCalcDat("\\CEDPI\SEMPRA_MSR1:EDCINV"&amp;FM$2&amp;""&amp;FO$3&amp;"DAYKWH.UNIT1@NET1",Overall!$A$22,Overall!$B$22,"1d","total","time-weighted",0,1,0,"")</f>
        <v>1742.8183942719265</v>
      </c>
      <c r="FP22" s="12">
        <f>_xll.PIAdvCalcDat("\\CEDPI\SEMPRA_MSR1:EDCINV"&amp;FM$2&amp;""&amp;FP$3&amp;"DAYKWH.UNIT1@NET1",Overall!$A$22,Overall!$B$22,"1d","total","time-weighted",0,1,0,"")</f>
        <v>1671.019234258629</v>
      </c>
      <c r="FQ22" s="1"/>
      <c r="FR22" s="10">
        <f>_xll.PIAdvCalcDat("\\CEDPI\SEMPRA_MSR1:EDCINV"&amp;FR$2&amp;""&amp;FR$3&amp;"DAYKWH.UNIT1@NET1",Overall!$A$22,Overall!$B$22,"1d","total","time-weighted",0,1,0,"")</f>
        <v>1885.2027184456551</v>
      </c>
      <c r="FS22" s="11">
        <f>_xll.PIAdvCalcDat("\\CEDPI\SEMPRA_MSR1:EDCINV"&amp;FR$2&amp;""&amp;FS$3&amp;"DAYKWH.UNIT1@NET1",Overall!$A$22,Overall!$B$22,"1d","total","time-weighted",0,1,0,"")</f>
        <v>1848.6879948022581</v>
      </c>
      <c r="FT22" s="11">
        <f>_xll.PIAdvCalcDat("\\CEDPI\SEMPRA_MSR1:EDCINV"&amp;FR$2&amp;""&amp;FT$3&amp;"DAYKWH.UNIT1@NET1",Overall!$A$22,Overall!$B$22,"1d","total","time-weighted",0,1,0,"")</f>
        <v>1861.0561479419173</v>
      </c>
      <c r="FU22" s="12">
        <f>_xll.PIAdvCalcDat("\\CEDPI\SEMPRA_MSR1:EDCINV"&amp;FR$2&amp;""&amp;FU$3&amp;"DAYKWH.UNIT1@NET1",Overall!$A$22,Overall!$B$22,"1d","total","time-weighted",0,1,0,"")</f>
        <v>1940.8652616657268</v>
      </c>
      <c r="FV22" s="1"/>
      <c r="FW22" s="10">
        <f>_xll.PIAdvCalcDat("\\CEDPI\SEMPRA_MSR1:EDCINV"&amp;FW$2&amp;""&amp;FW$3&amp;"DAYKWH.UNIT1@NET1",Overall!$A$22,Overall!$B$22,"1d","total","time-weighted",0,1,0,"")</f>
        <v>1893.5439558294074</v>
      </c>
      <c r="FX22" s="11">
        <f>_xll.PIAdvCalcDat("\\CEDPI\SEMPRA_MSR1:EDCINV"&amp;FW$2&amp;""&amp;FX$3&amp;"DAYKWH.UNIT1@NET1",Overall!$A$22,Overall!$B$22,"1d","total","time-weighted",0,1,0,"")</f>
        <v>1840.9562979917373</v>
      </c>
      <c r="FY22" s="11">
        <f>_xll.PIAdvCalcDat("\\CEDPI\SEMPRA_MSR1:EDCINV"&amp;FW$2&amp;""&amp;FY$3&amp;"DAYKWH.UNIT1@NET1",Overall!$A$22,Overall!$B$22,"1d","total","time-weighted",0,1,0,"")</f>
        <v>1778.5680306269439</v>
      </c>
      <c r="FZ22" s="12">
        <f>_xll.PIAdvCalcDat("\\CEDPI\SEMPRA_MSR1:EDCINV"&amp;FW$2&amp;""&amp;FZ$3&amp;"DAYKWH.UNIT1@NET1",Overall!$A$22,Overall!$B$22,"1d","total","time-weighted",0,1,0,"")</f>
        <v>1713.1249104167969</v>
      </c>
      <c r="GA22" s="1"/>
      <c r="GB22" s="10">
        <f>_xll.PIAdvCalcDat("\\CEDPI\SEMPRA_MSR1:EDCINV"&amp;GB$2&amp;""&amp;GB$3&amp;"DAYKWH.UNIT1@NET1",Overall!$A$22,Overall!$B$22,"1d","total","time-weighted",0,1,0,"")</f>
        <v>1896.260283891341</v>
      </c>
      <c r="GC22" s="11">
        <f>_xll.PIAdvCalcDat("\\CEDPI\SEMPRA_MSR1:EDCINV"&amp;GB$2&amp;""&amp;GC$3&amp;"DAYKWH.UNIT1@NET1",Overall!$A$22,Overall!$B$22,"1d","total","time-weighted",0,1,0,"")</f>
        <v>1795.5221188622072</v>
      </c>
      <c r="GD22" s="11">
        <f>_xll.PIAdvCalcDat("\\CEDPI\SEMPRA_MSR1:EDCINV"&amp;GB$2&amp;""&amp;GD$3&amp;"DAYKWH.UNIT1@NET1",Overall!$A$22,Overall!$B$22,"1d","total","time-weighted",0,1,0,"")</f>
        <v>1889.2385096934565</v>
      </c>
      <c r="GE22" s="12">
        <f>_xll.PIAdvCalcDat("\\CEDPI\SEMPRA_MSR1:EDCINV"&amp;GB$2&amp;""&amp;GE$3&amp;"DAYKWH.UNIT1@NET1",Overall!$A$22,Overall!$B$22,"1d","total","time-weighted",0,1,0,"")</f>
        <v>1872.1115625214684</v>
      </c>
      <c r="GF22" s="1"/>
      <c r="GG22" s="10">
        <f>_xll.PIAdvCalcDat("\\CEDPI\SEMPRA_MSR1:EDCINV"&amp;GG$2&amp;""&amp;GG$3&amp;"DAYKWH.UNIT1@NET1",Overall!$A$22,Overall!$B$22,"1d","total","time-weighted",0,1,0,"")</f>
        <v>1837.028701934101</v>
      </c>
      <c r="GH22" s="11">
        <f>_xll.PIAdvCalcDat("\\CEDPI\SEMPRA_MSR1:EDCINV"&amp;GG$2&amp;""&amp;GH$3&amp;"DAYKWH.UNIT1@NET1",Overall!$A$22,Overall!$B$22,"1d","total","time-weighted",0,1,0,"")</f>
        <v>1887.2250621906826</v>
      </c>
      <c r="GI22" s="11">
        <f>_xll.PIAdvCalcDat("\\CEDPI\SEMPRA_MSR1:EDCINV"&amp;GG$2&amp;""&amp;GI$3&amp;"DAYKWH.UNIT1@NET1",Overall!$A$22,Overall!$B$22,"1d","total","time-weighted",0,1,0,"")</f>
        <v>1709.7151245839184</v>
      </c>
      <c r="GJ22" s="12">
        <f>_xll.PIAdvCalcDat("\\CEDPI\SEMPRA_MSR1:EDCINV"&amp;GG$2&amp;""&amp;GJ$3&amp;"DAYKWH.UNIT1@NET1",Overall!$A$22,Overall!$B$22,"1d","total","time-weighted",0,1,0,"")</f>
        <v>1627.0736284832913</v>
      </c>
      <c r="GK22" s="1"/>
      <c r="GL22" s="10">
        <f>_xll.PIAdvCalcDat("\\CEDPI\SEMPRA_MSR1:EDCINV"&amp;GL$2&amp;""&amp;GL$3&amp;"DAYKWH.UNIT1@NET1",Overall!$A$22,Overall!$B$22,"1d","total","time-weighted",0,1,0,"")</f>
        <v>1847.28534148074</v>
      </c>
      <c r="GM22" s="11">
        <f>_xll.PIAdvCalcDat("\\CEDPI\SEMPRA_MSR1:EDCINV"&amp;GL$2&amp;""&amp;GM$3&amp;"DAYKWH.UNIT1@NET1",Overall!$A$22,Overall!$B$22,"1d","total","time-weighted",0,1,0,"")</f>
        <v>1777.5865763753236</v>
      </c>
      <c r="GN22" s="11">
        <f>_xll.PIAdvCalcDat("\\CEDPI\SEMPRA_MSR1:EDCINV"&amp;GL$2&amp;""&amp;GN$3&amp;"DAYKWH.UNIT1@NET1",Overall!$A$22,Overall!$B$22,"1d","total","time-weighted",0,1,0,"")</f>
        <v>1843.4775405696475</v>
      </c>
      <c r="GO22" s="12">
        <f>_xll.PIAdvCalcDat("\\CEDPI\SEMPRA_MSR1:EDCINV"&amp;GL$2&amp;""&amp;GO$3&amp;"DAYKWH.UNIT1@NET1",Overall!$A$22,Overall!$B$22,"1d","total","time-weighted",0,1,0,"")</f>
        <v>1865.0345417147892</v>
      </c>
      <c r="GP22" s="1"/>
      <c r="GQ22" s="10">
        <f>_xll.PIAdvCalcDat("\\CEDPI\SEMPRA_MSR1:EDCINV"&amp;GQ$2&amp;""&amp;GQ$3&amp;"DAYKWH.UNIT1@NET1",Overall!$A$22,Overall!$B$22,"1d","total","time-weighted",0,1,0,"")</f>
        <v>1889.4390797886022</v>
      </c>
      <c r="GR22" s="11">
        <f>_xll.PIAdvCalcDat("\\CEDPI\SEMPRA_MSR1:EDCINV"&amp;GQ$2&amp;""&amp;GR$3&amp;"DAYKWH.UNIT1@NET1",Overall!$A$22,Overall!$B$22,"1d","total","time-weighted",0,1,0,"")</f>
        <v>1874.5164006299492</v>
      </c>
      <c r="GS22" s="11">
        <f>_xll.PIAdvCalcDat("\\CEDPI\SEMPRA_MSR1:EDCINV"&amp;GQ$2&amp;""&amp;GS$3&amp;"DAYKWH.UNIT1@NET1",Overall!$A$22,Overall!$B$22,"1d","total","time-weighted",0,1,0,"")</f>
        <v>1686.023134672125</v>
      </c>
      <c r="GT22" s="12">
        <f>_xll.PIAdvCalcDat("\\CEDPI\SEMPRA_MSR1:EDCINV"&amp;GQ$2&amp;""&amp;GT$3&amp;"DAYKWH.UNIT1@NET1",Overall!$A$22,Overall!$B$22,"1d","total","time-weighted",0,1,0,"")</f>
        <v>1673.485258631164</v>
      </c>
      <c r="GU22" s="1"/>
      <c r="GV22" s="10">
        <f>_xll.PIAdvCalcDat("\\CEDPI\SEMPRA_MSR1:EDCINV"&amp;GV$2&amp;""&amp;GV$3&amp;"DAYKWH.UNIT1@NET1",Overall!$A$22,Overall!$B$22,"1d","total","time-weighted",0,1,0,"")</f>
        <v>1862.7463092099424</v>
      </c>
      <c r="GW22" s="11">
        <f>_xll.PIAdvCalcDat("\\CEDPI\SEMPRA_MSR1:EDCINV"&amp;GV$2&amp;""&amp;GW$3&amp;"DAYKWH.UNIT1@NET1",Overall!$A$22,Overall!$B$22,"1d","total","time-weighted",0,1,0,"")</f>
        <v>1874.1981487760154</v>
      </c>
      <c r="GX22" s="11">
        <f>_xll.PIAdvCalcDat("\\CEDPI\SEMPRA_MSR1:EDCINV"&amp;GV$2&amp;""&amp;GX$3&amp;"DAYKWH.UNIT1@NET1",Overall!$A$22,Overall!$B$22,"1d","total","time-weighted",0,1,0,"")</f>
        <v>1806.8020528924003</v>
      </c>
      <c r="GY22" s="12">
        <f>_xll.PIAdvCalcDat("\\CEDPI\SEMPRA_MSR1:EDCINV"&amp;GV$2&amp;""&amp;GY$3&amp;"DAYKWH.UNIT1@NET1",Overall!$A$22,Overall!$B$22,"1d","total","time-weighted",0,1,0,"")</f>
        <v>1817.9936598611457</v>
      </c>
      <c r="GZ22" s="1"/>
      <c r="HA22" s="10">
        <f>_xll.PIAdvCalcDat("\\CEDPI\SEMPRA_MSR1:EDCINV"&amp;HA$2&amp;""&amp;HA$3&amp;"DAYKWH.UNIT1@NET1",Overall!$A$22,Overall!$B$22,"1d","total","time-weighted",0,1,0,"")</f>
        <v>1908.0238842658011</v>
      </c>
      <c r="HB22" s="11">
        <f>_xll.PIAdvCalcDat("\\CEDPI\SEMPRA_MSR1:EDCINV"&amp;HA$2&amp;""&amp;HB$3&amp;"DAYKWH.UNIT1@NET1",Overall!$A$22,Overall!$B$22,"1d","total","time-weighted",0,1,0,"")</f>
        <v>1862.4534672460616</v>
      </c>
      <c r="HC22" s="11">
        <f>_xll.PIAdvCalcDat("\\CEDPI\SEMPRA_MSR1:EDCINV"&amp;HA$2&amp;""&amp;HC$3&amp;"DAYKWH.UNIT1@NET1",Overall!$A$22,Overall!$B$22,"1d","total","time-weighted",0,1,0,"")</f>
        <v>1829.3056236625594</v>
      </c>
      <c r="HD22" s="12">
        <f>_xll.PIAdvCalcDat("\\CEDPI\SEMPRA_MSR1:EDCINV"&amp;HA$2&amp;""&amp;HD$3&amp;"DAYKWH.UNIT1@NET1",Overall!$A$22,Overall!$B$22,"1d","total","time-weighted",0,1,0,"")</f>
        <v>1656.7691130270262</v>
      </c>
      <c r="HE22" s="1"/>
      <c r="HF22" s="10">
        <f>_xll.PIAdvCalcDat("\\CEDPI\SEMPRA_MSR1:EDCINV"&amp;HF$2&amp;""&amp;HF$3&amp;"DAYKWH.UNIT1@NET1",Overall!$A$22,Overall!$B$22,"1d","total","time-weighted",0,1,0,"")</f>
        <v>1798.9706974926319</v>
      </c>
      <c r="HG22" s="11">
        <f>_xll.PIAdvCalcDat("\\CEDPI\SEMPRA_MSR1:EDCINV"&amp;HF$2&amp;""&amp;HG$3&amp;"DAYKWH.UNIT1@NET1",Overall!$A$22,Overall!$B$22,"1d","total","time-weighted",0,1,0,"")</f>
        <v>1811.530783876427</v>
      </c>
      <c r="HH22" s="11">
        <f>_xll.PIAdvCalcDat("\\CEDPI\SEMPRA_MSR1:EDCINV"&amp;HF$2&amp;""&amp;HH$3&amp;"DAYKWH.UNIT1@NET1",Overall!$A$22,Overall!$B$22,"1d","total","time-weighted",0,1,0,"")</f>
        <v>1781.0751657083847</v>
      </c>
      <c r="HI22" s="12">
        <f>_xll.PIAdvCalcDat("\\CEDPI\SEMPRA_MSR1:EDCINV"&amp;HF$2&amp;""&amp;HI$3&amp;"DAYKWH.UNIT1@NET1",Overall!$A$22,Overall!$B$22,"1d","total","time-weighted",0,1,0,"")</f>
        <v>1873.5242491152972</v>
      </c>
      <c r="HJ22" s="1"/>
      <c r="HK22" s="10">
        <f>_xll.PIAdvCalcDat("\\CEDPI\SEMPRA_MSR1:EDCINV"&amp;HK$2&amp;""&amp;HK$3&amp;"DAYKWH.UNIT1@NET1",Overall!$A$22,Overall!$B$22,"1d","total","time-weighted",0,1,0,"")</f>
        <v>1875.5869187865849</v>
      </c>
      <c r="HL22" s="11">
        <f>_xll.PIAdvCalcDat("\\CEDPI\SEMPRA_MSR1:EDCINV"&amp;HK$2&amp;""&amp;HL$3&amp;"DAYKWH.UNIT1@NET1",Overall!$A$22,Overall!$B$22,"1d","total","time-weighted",0,1,0,"")</f>
        <v>1856.5266770197879</v>
      </c>
      <c r="HM22" s="11">
        <f>_xll.PIAdvCalcDat("\\CEDPI\SEMPRA_MSR1:EDCINV"&amp;HK$2&amp;""&amp;HM$3&amp;"DAYKWH.UNIT1@NET1",Overall!$A$22,Overall!$B$22,"1d","total","time-weighted",0,1,0,"")</f>
        <v>1811.8379869348225</v>
      </c>
      <c r="HN22" s="12">
        <f>_xll.PIAdvCalcDat("\\CEDPI\SEMPRA_MSR1:EDCINV"&amp;HK$2&amp;""&amp;HN$3&amp;"DAYKWH.UNIT1@NET1",Overall!$A$22,Overall!$B$22,"1d","total","time-weighted",0,1,0,"")</f>
        <v>1663.5981518114527</v>
      </c>
      <c r="HO22" s="1"/>
      <c r="HP22" s="10">
        <f>_xll.PIAdvCalcDat("\\CEDPI\SEMPRA_MSR1:EDCINV"&amp;HP$2&amp;""&amp;HP$3&amp;"DAYKWH.UNIT1@NET1",Overall!$A$22,Overall!$B$22,"1d","total","time-weighted",0,1,0,"")</f>
        <v>1846.7068581274234</v>
      </c>
      <c r="HQ22" s="11">
        <f>_xll.PIAdvCalcDat("\\CEDPI\SEMPRA_MSR1:EDCINV"&amp;HP$2&amp;""&amp;HQ$3&amp;"DAYKWH.UNIT1@NET1",Overall!$A$22,Overall!$B$22,"1d","total","time-weighted",0,1,0,"")</f>
        <v>1833.6806861588848</v>
      </c>
      <c r="HR22" s="11">
        <f>_xll.PIAdvCalcDat("\\CEDPI\SEMPRA_MSR1:EDCINV"&amp;HP$2&amp;""&amp;HR$3&amp;"DAYKWH.UNIT1@NET1",Overall!$A$22,Overall!$B$22,"1d","total","time-weighted",0,1,0,"")</f>
        <v>1824.3944631752599</v>
      </c>
      <c r="HS22" s="12">
        <f>_xll.PIAdvCalcDat("\\CEDPI\SEMPRA_MSR1:EDCINV"&amp;HP$2&amp;""&amp;HS$3&amp;"DAYKWH.UNIT1@NET1",Overall!$A$22,Overall!$B$22,"1d","total","time-weighted",0,1,0,"")</f>
        <v>1898.0842927238286</v>
      </c>
      <c r="HT22" s="1"/>
      <c r="HU22" s="10">
        <f>_xll.PIAdvCalcDat("\\CEDPI\SEMPRA_MSR1:EDCINV"&amp;HU$2&amp;""&amp;HU$3&amp;"DAYKWH.UNIT1@NET1",Overall!$A$22,Overall!$B$22,"1d","total","time-weighted",0,1,0,"")</f>
        <v>1891.7753425449312</v>
      </c>
      <c r="HV22" s="11">
        <f>_xll.PIAdvCalcDat("\\CEDPI\SEMPRA_MSR1:EDCINV"&amp;HU$2&amp;""&amp;HV$3&amp;"DAYKWH.UNIT1@NET1",Overall!$A$22,Overall!$B$22,"1d","total","time-weighted",0,1,0,"")</f>
        <v>1801.4190175331451</v>
      </c>
      <c r="HW22" s="11">
        <f>_xll.PIAdvCalcDat("\\CEDPI\SEMPRA_MSR1:EDCINV"&amp;HU$2&amp;""&amp;HW$3&amp;"DAYKWH.UNIT1@NET1",Overall!$A$22,Overall!$B$22,"1d","total","time-weighted",0,1,0,"")</f>
        <v>1675.9985359885329</v>
      </c>
      <c r="HX22" s="12">
        <f>_xll.PIAdvCalcDat("\\CEDPI\SEMPRA_MSR1:EDCINV"&amp;HU$2&amp;""&amp;HX$3&amp;"DAYKWH.UNIT1@NET1",Overall!$A$22,Overall!$B$22,"1d","total","time-weighted",0,1,0,"")</f>
        <v>1679.2811963452284</v>
      </c>
      <c r="HY22" s="1"/>
      <c r="HZ22" s="10">
        <f>_xll.PIAdvCalcDat("\\CEDPI\SEMPRA_MSR1:EDCINV"&amp;HZ$2&amp;""&amp;HZ$3&amp;"DAYKWH.UNIT1@NET1",Overall!$A$22,Overall!$B$22,"1d","total","time-weighted",0,1,0,"")</f>
        <v>1856.8004236572492</v>
      </c>
      <c r="IA22" s="11">
        <f>_xll.PIAdvCalcDat("\\CEDPI\SEMPRA_MSR1:EDCINV"&amp;HZ$2&amp;""&amp;IA$3&amp;"DAYKWH.UNIT1@NET1",Overall!$A$22,Overall!$B$22,"1d","total","time-weighted",0,1,0,"")</f>
        <v>1809.2359746271468</v>
      </c>
      <c r="IB22" s="11">
        <f>_xll.PIAdvCalcDat("\\CEDPI\SEMPRA_MSR1:EDCINV"&amp;HZ$2&amp;""&amp;IB$3&amp;"DAYKWH.UNIT1@NET1",Overall!$A$22,Overall!$B$22,"1d","total","time-weighted",0,1,0,"")</f>
        <v>1815.5520797141614</v>
      </c>
      <c r="IC22" s="12">
        <f>_xll.PIAdvCalcDat("\\CEDPI\SEMPRA_MSR1:EDCINV"&amp;HZ$2&amp;""&amp;IC$3&amp;"DAYKWH.UNIT1@NET1",Overall!$A$22,Overall!$B$22,"1d","total","time-weighted",0,1,0,"")</f>
        <v>1880.921828145121</v>
      </c>
      <c r="ID22" s="1"/>
      <c r="IE22" s="10">
        <f>_xll.PIAdvCalcDat("\\CEDPI\SEMPRA_MSR1:EDCINV"&amp;IE$2&amp;""&amp;IE$3&amp;"DAYKWH.UNIT1@NET1",Overall!$A$22,Overall!$B$22,"1d","total","time-weighted",0,1,0,"")</f>
        <v>1870.6703309110774</v>
      </c>
      <c r="IF22" s="11">
        <f>_xll.PIAdvCalcDat("\\CEDPI\SEMPRA_MSR1:EDCINV"&amp;IE$2&amp;""&amp;IF$3&amp;"DAYKWH.UNIT1@NET1",Overall!$A$22,Overall!$B$22,"1d","total","time-weighted",0,1,0,"")</f>
        <v>1867.732516077245</v>
      </c>
      <c r="IG22" s="11">
        <f>_xll.PIAdvCalcDat("\\CEDPI\SEMPRA_MSR1:EDCINV"&amp;IE$2&amp;""&amp;IG$3&amp;"DAYKWH.UNIT1@NET1",Overall!$A$22,Overall!$B$22,"1d","total","time-weighted",0,1,0,"")</f>
        <v>1719.0620929293655</v>
      </c>
      <c r="IH22" s="12">
        <f>_xll.PIAdvCalcDat("\\CEDPI\SEMPRA_MSR1:EDCINV"&amp;IE$2&amp;""&amp;IH$3&amp;"DAYKWH.UNIT1@NET1",Overall!$A$22,Overall!$B$22,"1d","total","time-weighted",0,1,0,"")</f>
        <v>1651.0106162028112</v>
      </c>
      <c r="II22" s="1"/>
      <c r="IJ22" s="10">
        <f>_xll.PIAdvCalcDat("\\CEDPI\SEMPRA_MSR1:EDCINV"&amp;IJ$2&amp;""&amp;IJ$3&amp;"DAYKWH.UNIT1@NET1",Overall!$A$22,Overall!$B$22,"1d","total","time-weighted",0,1,0,"")</f>
        <v>1892.0020007282637</v>
      </c>
      <c r="IK22" s="11">
        <f>_xll.PIAdvCalcDat("\\CEDPI\SEMPRA_MSR1:EDCINV"&amp;IJ$2&amp;""&amp;IK$3&amp;"DAYKWH.UNIT1@NET1",Overall!$A$22,Overall!$B$22,"1d","total","time-weighted",0,1,0,"")</f>
        <v>1761.2502601776482</v>
      </c>
      <c r="IL22" s="11">
        <f>_xll.PIAdvCalcDat("\\CEDPI\SEMPRA_MSR1:EDCINV"&amp;IJ$2&amp;""&amp;IL$3&amp;"DAYKWH.UNIT1@NET1",Overall!$A$22,Overall!$B$22,"1d","total","time-weighted",0,1,0,"")</f>
        <v>1799.4667424527197</v>
      </c>
      <c r="IM22" s="12">
        <f>_xll.PIAdvCalcDat("\\CEDPI\SEMPRA_MSR1:EDCINV"&amp;IJ$2&amp;""&amp;IM$3&amp;"DAYKWH.UNIT1@NET1",Overall!$A$22,Overall!$B$22,"1d","total","time-weighted",0,1,0,"")</f>
        <v>1884.1276975522119</v>
      </c>
      <c r="IN22" s="1"/>
      <c r="IO22" s="10">
        <f>_xll.PIAdvCalcDat("\\CEDPI\SEMPRA_MSR1:EDCINV"&amp;IO$2&amp;""&amp;IO$3&amp;"DAYKWH.UNIT1@NET1",Overall!$A$22,Overall!$B$22,"1d","total","time-weighted",0,1,0,"")</f>
        <v>1834.5872167637119</v>
      </c>
      <c r="IP22" s="11">
        <f>_xll.PIAdvCalcDat("\\CEDPI\SEMPRA_MSR1:EDCINV"&amp;IO$2&amp;""&amp;IP$3&amp;"DAYKWH.UNIT1@NET1",Overall!$A$22,Overall!$B$22,"1d","total","time-weighted",0,1,0,"")</f>
        <v>1823.2962718192646</v>
      </c>
      <c r="IQ22" s="11">
        <f>_xll.PIAdvCalcDat("\\CEDPI\SEMPRA_MSR1:EDCINV"&amp;IO$2&amp;""&amp;IQ$3&amp;"DAYKWH.UNIT1@NET1",Overall!$A$22,Overall!$B$22,"1d","total","time-weighted",0,1,0,"")</f>
        <v>1763.1060061289211</v>
      </c>
      <c r="IR22" s="12">
        <f>_xll.PIAdvCalcDat("\\CEDPI\SEMPRA_MSR1:EDCINV"&amp;IO$2&amp;""&amp;IR$3&amp;"DAYKWH.UNIT1@NET1",Overall!$A$22,Overall!$B$22,"1d","total","time-weighted",0,1,0,"")</f>
        <v>1711.8994361037171</v>
      </c>
      <c r="IS22" s="1"/>
      <c r="IT22" s="10">
        <f>_xll.PIAdvCalcDat("\\CEDPI\SEMPRA_MSR1:EDCINV"&amp;IT$2&amp;""&amp;IT$3&amp;"DAYKWH.UNIT1@NET1",Overall!$A$22,Overall!$B$22,"1d","total","time-weighted",0,1,0,"")</f>
        <v>1899.6605415614563</v>
      </c>
      <c r="IU22" s="11">
        <f>_xll.PIAdvCalcDat("\\CEDPI\SEMPRA_MSR1:EDCINV"&amp;IT$2&amp;""&amp;IU$3&amp;"DAYKWH.UNIT1@NET1",Overall!$A$22,Overall!$B$22,"1d","total","time-weighted",0,1,0,"")</f>
        <v>1857.6911247840089</v>
      </c>
      <c r="IV22" s="11">
        <f>_xll.PIAdvCalcDat("\\CEDPI\SEMPRA_MSR1:EDCINV"&amp;IT$2&amp;""&amp;IV$3&amp;"DAYKWH.UNIT1@NET1",Overall!$A$22,Overall!$B$22,"1d","total","time-weighted",0,1,0,"")</f>
        <v>1851.1279851087183</v>
      </c>
      <c r="IW22" s="12">
        <f>_xll.PIAdvCalcDat("\\CEDPI\SEMPRA_MSR1:EDCINV"&amp;IT$2&amp;""&amp;IW$3&amp;"DAYKWH.UNIT1@NET1",Overall!$A$22,Overall!$B$22,"1d","total","time-weighted",0,1,0,"")</f>
        <v>1812.1260838206358</v>
      </c>
      <c r="IX22" s="1"/>
      <c r="IY22" s="10">
        <f>_xll.PIAdvCalcDat("\\CEDPI\SEMPRA_MSR1:EDCINV"&amp;IY$2&amp;""&amp;IY$3&amp;"DAYKWH.UNIT1@NET1",Overall!$A$22,Overall!$B$22,"1d","total","time-weighted",0,1,0,"")</f>
        <v>1839.470746672378</v>
      </c>
      <c r="IZ22" s="11">
        <f>_xll.PIAdvCalcDat("\\CEDPI\SEMPRA_MSR1:EDCINV"&amp;IY$2&amp;""&amp;IZ$3&amp;"DAYKWH.UNIT1@NET1",Overall!$A$22,Overall!$B$22,"1d","total","time-weighted",0,1,0,"")</f>
        <v>1823.0466534747991</v>
      </c>
      <c r="JA22" s="11">
        <f>_xll.PIAdvCalcDat("\\CEDPI\SEMPRA_MSR1:EDCINV"&amp;IY$2&amp;""&amp;JA$3&amp;"DAYKWH.UNIT1@NET1",Overall!$A$22,Overall!$B$22,"1d","total","time-weighted",0,1,0,"")</f>
        <v>1819.6025180098611</v>
      </c>
      <c r="JB22" s="12">
        <f>_xll.PIAdvCalcDat("\\CEDPI\SEMPRA_MSR1:EDCINV"&amp;IY$2&amp;""&amp;JB$3&amp;"DAYKWH.UNIT1@NET1",Overall!$A$22,Overall!$B$22,"1d","total","time-weighted",0,1,0,"")</f>
        <v>1647.1053391747132</v>
      </c>
      <c r="JC22" s="1"/>
      <c r="JD22" s="10">
        <f>_xll.PIAdvCalcDat("\\CEDPI\SEMPRA_MSR1:EDCINV"&amp;JD$2&amp;""&amp;JD$3&amp;"DAYKWH.UNIT1@NET1",Overall!$A$22,Overall!$B$22,"1d","total","time-weighted",0,1,0,"")</f>
        <v>1834.5862162287945</v>
      </c>
      <c r="JE22" s="11">
        <f>_xll.PIAdvCalcDat("\\CEDPI\SEMPRA_MSR1:EDCINV"&amp;JD$2&amp;""&amp;JE$3&amp;"DAYKWH.UNIT1@NET1",Overall!$A$22,Overall!$B$22,"1d","total","time-weighted",0,1,0,"")</f>
        <v>1817.965039374124</v>
      </c>
      <c r="JF22" s="11">
        <f>_xll.PIAdvCalcDat("\\CEDPI\SEMPRA_MSR1:EDCINV"&amp;JD$2&amp;""&amp;JF$3&amp;"DAYKWH.UNIT1@NET1",Overall!$A$22,Overall!$B$22,"1d","total","time-weighted",0,1,0,"")</f>
        <v>1750.966334364517</v>
      </c>
      <c r="JG22" s="12">
        <f>_xll.PIAdvCalcDat("\\CEDPI\SEMPRA_MSR1:EDCINV"&amp;JD$2&amp;""&amp;JG$3&amp;"DAYKWH.UNIT1@NET1",Overall!$A$22,Overall!$B$22,"1d","total","time-weighted",0,1,0,"")</f>
        <v>1834.7910139923556</v>
      </c>
      <c r="JH22" s="1"/>
      <c r="JI22" s="10">
        <f>_xll.PIAdvCalcDat("\\CEDPI\SEMPRA_MSR1:EDCINV"&amp;JI$2&amp;""&amp;JI$3&amp;"DAYKWH.UNIT1@NET1",Overall!$A$22,Overall!$B$22,"1d","total","time-weighted",0,1,0,"")</f>
        <v>1809.5047904584233</v>
      </c>
      <c r="JJ22" s="11">
        <f>_xll.PIAdvCalcDat("\\CEDPI\SEMPRA_MSR1:EDCINV"&amp;JI$2&amp;""&amp;JJ$3&amp;"DAYKWH.UNIT1@NET1",Overall!$A$22,Overall!$B$22,"1d","total","time-weighted",0,1,0,"")</f>
        <v>1797.2965736478995</v>
      </c>
      <c r="JK22" s="11">
        <f>_xll.PIAdvCalcDat("\\CEDPI\SEMPRA_MSR1:EDCINV"&amp;JI$2&amp;""&amp;JK$3&amp;"DAYKWH.UNIT1@NET1",Overall!$A$22,Overall!$B$22,"1d","total","time-weighted",0,1,0,"")</f>
        <v>1671.9912553298532</v>
      </c>
      <c r="JL22" s="12">
        <f>_xll.PIAdvCalcDat("\\CEDPI\SEMPRA_MSR1:EDCINV"&amp;JI$2&amp;""&amp;JL$3&amp;"DAYKWH.UNIT1@NET1",Overall!$A$22,Overall!$B$22,"1d","total","time-weighted",0,1,0,"")</f>
        <v>1674.9662641265134</v>
      </c>
      <c r="JM22" s="1"/>
      <c r="JN22" s="10">
        <f>_xll.PIAdvCalcDat("\\CEDPI\SEMPRA_MSR1:EDCINV"&amp;JN$2&amp;""&amp;JN$3&amp;"DAYKWH.UNIT1@NET1",Overall!$A$22,Overall!$B$22,"1d","total","time-weighted",0,1,0,"")</f>
        <v>1905.1221069330149</v>
      </c>
      <c r="JO22" s="11">
        <f>_xll.PIAdvCalcDat("\\CEDPI\SEMPRA_MSR1:EDCINV"&amp;JN$2&amp;""&amp;JO$3&amp;"DAYKWH.UNIT1@NET1",Overall!$A$22,Overall!$B$22,"1d","total","time-weighted",0,1,0,"")</f>
        <v>1783.5348477809641</v>
      </c>
      <c r="JP22" s="11">
        <f>_xll.PIAdvCalcDat("\\CEDPI\SEMPRA_MSR1:EDCINV"&amp;JN$2&amp;""&amp;JP$3&amp;"DAYKWH.UNIT1@NET1",Overall!$A$22,Overall!$B$22,"1d","total","time-weighted",0,1,0,"")</f>
        <v>1876.6030801240383</v>
      </c>
      <c r="JQ22" s="12">
        <f>_xll.PIAdvCalcDat("\\CEDPI\SEMPRA_MSR1:EDCINV"&amp;JN$2&amp;""&amp;JQ$3&amp;"DAYKWH.UNIT1@NET1",Overall!$A$22,Overall!$B$22,"1d","total","time-weighted",0,1,0,"")</f>
        <v>1861.5383362808582</v>
      </c>
      <c r="JR22" s="1"/>
      <c r="JS22" s="10">
        <f>_xll.PIAdvCalcDat("\\CEDPI\SEMPRA_MSR1:EDCINV"&amp;JS$2&amp;""&amp;JS$3&amp;"DAYKWH.UNIT1@NET1",Overall!$A$22,Overall!$B$22,"1d","total","time-weighted",0,1,0,"")</f>
        <v>1855.7111669049398</v>
      </c>
      <c r="JT22" s="11">
        <f>_xll.PIAdvCalcDat("\\CEDPI\SEMPRA_MSR1:EDCINV"&amp;JS$2&amp;""&amp;JT$3&amp;"DAYKWH.UNIT1@NET1",Overall!$A$22,Overall!$B$22,"1d","total","time-weighted",0,1,0,"")</f>
        <v>1815.8328945078497</v>
      </c>
      <c r="JU22" s="11">
        <f>_xll.PIAdvCalcDat("\\CEDPI\SEMPRA_MSR1:EDCINV"&amp;JS$2&amp;""&amp;JU$3&amp;"DAYKWH.UNIT1@NET1",Overall!$A$22,Overall!$B$22,"1d","total","time-weighted",0,1,0,"")</f>
        <v>1651.4140378394047</v>
      </c>
      <c r="JV22" s="12">
        <f>_xll.PIAdvCalcDat("\\CEDPI\SEMPRA_MSR1:EDCINV"&amp;JS$2&amp;""&amp;JV$3&amp;"DAYKWH.UNIT1@NET1",Overall!$A$22,Overall!$B$22,"1d","total","time-weighted",0,1,0,"")</f>
        <v>1626.0108727539496</v>
      </c>
      <c r="JW22" s="1"/>
      <c r="JX22" s="10">
        <f>_xll.PIAdvCalcDat("\\CEDPI\SEMPRA_MSR1:EDCINV"&amp;JX$2&amp;""&amp;JX$3&amp;"DAYKWH.UNIT1@NET1",Overall!$A$22,Overall!$B$22,"1d","total","time-weighted",0,1,0,"")</f>
        <v>1803.3317215492561</v>
      </c>
      <c r="JY22" s="11">
        <f>_xll.PIAdvCalcDat("\\CEDPI\SEMPRA_MSR1:EDCINV"&amp;JX$2&amp;""&amp;JY$3&amp;"DAYKWH.UNIT1@NET1",Overall!$A$22,Overall!$B$22,"1d","total","time-weighted",0,1,0,"")</f>
        <v>1803.7513064771024</v>
      </c>
      <c r="JZ22" s="11">
        <f>_xll.PIAdvCalcDat("\\CEDPI\SEMPRA_MSR1:EDCINV"&amp;JX$2&amp;""&amp;JZ$3&amp;"DAYKWH.UNIT1@NET1",Overall!$A$22,Overall!$B$22,"1d","total","time-weighted",0,1,0,"")</f>
        <v>1797.4011240207901</v>
      </c>
      <c r="KA22" s="12">
        <f>_xll.PIAdvCalcDat("\\CEDPI\SEMPRA_MSR1:EDCINV"&amp;JX$2&amp;""&amp;KA$3&amp;"DAYKWH.UNIT1@NET1",Overall!$A$22,Overall!$B$22,"1d","total","time-weighted",0,1,0,"")</f>
        <v>1845.5098378826622</v>
      </c>
      <c r="KB22" s="1"/>
      <c r="KC22" s="10">
        <f>_xll.PIAdvCalcDat("\\CEDPI\SEMPRA_MSR1:EDCINV"&amp;KC$2&amp;""&amp;KC$3&amp;"DAYKWH.UNIT1@NET1",Overall!$A$22,Overall!$B$22,"1d","total","time-weighted",0,1,0,"")</f>
        <v>1882.9658561088513</v>
      </c>
      <c r="KD22" s="11">
        <f>_xll.PIAdvCalcDat("\\CEDPI\SEMPRA_MSR1:EDCINV"&amp;KC$2&amp;""&amp;KD$3&amp;"DAYKWH.UNIT1@NET1",Overall!$A$22,Overall!$B$22,"1d","total","time-weighted",0,1,0,"")</f>
        <v>1810.7165481667089</v>
      </c>
      <c r="KE22" s="11">
        <f>_xll.PIAdvCalcDat("\\CEDPI\SEMPRA_MSR1:EDCINV"&amp;KC$2&amp;""&amp;KE$3&amp;"DAYKWH.UNIT1@NET1",Overall!$A$22,Overall!$B$22,"1d","total","time-weighted",0,1,0,"")</f>
        <v>1785.9990046259936</v>
      </c>
      <c r="KF22" s="12">
        <f>_xll.PIAdvCalcDat("\\CEDPI\SEMPRA_MSR1:EDCINV"&amp;KC$2&amp;""&amp;KF$3&amp;"DAYKWH.UNIT1@NET1",Overall!$A$22,Overall!$B$22,"1d","total","time-weighted",0,1,0,"")</f>
        <v>2502.0259196657321</v>
      </c>
      <c r="KG22" s="1"/>
      <c r="KH22" s="10">
        <f>_xll.PIAdvCalcDat("\\CEDPI\SEMPRA_MSR1:EDCINV"&amp;KH$2&amp;""&amp;KH$3&amp;"DAYKWH.UNIT1@NET1",Overall!$A$22,Overall!$B$22,"1d","total","time-weighted",0,1,0,"")</f>
        <v>1903.1465742159128</v>
      </c>
      <c r="KI22" s="11">
        <f>_xll.PIAdvCalcDat("\\CEDPI\SEMPRA_MSR1:EDCINV"&amp;KH$2&amp;""&amp;KI$3&amp;"DAYKWH.UNIT1@NET1",Overall!$A$22,Overall!$B$22,"1d","total","time-weighted",0,1,0,"")</f>
        <v>1757.6706161571828</v>
      </c>
      <c r="KJ22" s="11">
        <f>_xll.PIAdvCalcDat("\\CEDPI\SEMPRA_MSR1:EDCINV"&amp;KH$2&amp;""&amp;KJ$3&amp;"DAYKWH.UNIT1@NET1",Overall!$A$22,Overall!$B$22,"1d","total","time-weighted",0,1,0,"")</f>
        <v>1816.7615375065768</v>
      </c>
      <c r="KK22" s="12">
        <f>_xll.PIAdvCalcDat("\\CEDPI\SEMPRA_MSR1:EDCINV"&amp;KH$2&amp;""&amp;KK$3&amp;"DAYKWH.UNIT1@NET1",Overall!$A$22,Overall!$B$22,"1d","total","time-weighted",0,1,0,"")</f>
        <v>1862.5113659881404</v>
      </c>
      <c r="KL22" s="1"/>
      <c r="KM22" s="10">
        <f>_xll.PIAdvCalcDat("\\CEDPI\SEMPRA_MSR1:EDCINV"&amp;KM$2&amp;""&amp;KM$3&amp;"DAYKWH.UNIT1@NET1",Overall!$A$22,Overall!$B$22,"1d","total","time-weighted",0,1,0,"")</f>
        <v>1869.9547294234287</v>
      </c>
      <c r="KN22" s="11">
        <f>_xll.PIAdvCalcDat("\\CEDPI\SEMPRA_MSR1:EDCINV"&amp;KM$2&amp;""&amp;KN$3&amp;"DAYKWH.UNIT1@NET1",Overall!$A$22,Overall!$B$22,"1d","total","time-weighted",0,1,0,"")</f>
        <v>1819.3518387519882</v>
      </c>
      <c r="KO22" s="11">
        <f>_xll.PIAdvCalcDat("\\CEDPI\SEMPRA_MSR1:EDCINV"&amp;KM$2&amp;""&amp;KO$3&amp;"DAYKWH.UNIT1@NET1",Overall!$A$22,Overall!$B$22,"1d","total","time-weighted",0,1,0,"")</f>
        <v>1810.45590070925</v>
      </c>
      <c r="KP22" s="12">
        <f>_xll.PIAdvCalcDat("\\CEDPI\SEMPRA_MSR1:EDCINV"&amp;KM$2&amp;""&amp;KP$3&amp;"DAYKWH.UNIT1@NET1",Overall!$A$22,Overall!$B$22,"1d","total","time-weighted",0,1,0,"")</f>
        <v>1621.4091017193123</v>
      </c>
      <c r="KQ22" s="1"/>
      <c r="KR22" s="10">
        <f>_xll.PIAdvCalcDat("\\CEDPI\SEMPRA_MSR1:EDCINV"&amp;KR$2&amp;""&amp;KR$3&amp;"DAYKWH.UNIT1@NET1",Overall!$A$22,Overall!$B$22,"1d","total","time-weighted",0,1,0,"")</f>
        <v>1860.94110343277</v>
      </c>
      <c r="KS22" s="11">
        <f>_xll.PIAdvCalcDat("\\CEDPI\SEMPRA_MSR1:EDCINV"&amp;KR$2&amp;""&amp;KS$3&amp;"DAYKWH.UNIT1@NET1",Overall!$A$22,Overall!$B$22,"1d","total","time-weighted",0,1,0,"")</f>
        <v>1785.1142056051483</v>
      </c>
      <c r="KT22" s="11">
        <f>_xll.PIAdvCalcDat("\\CEDPI\SEMPRA_MSR1:EDCINV"&amp;KR$2&amp;""&amp;KT$3&amp;"DAYKWH.UNIT1@NET1",Overall!$A$22,Overall!$B$22,"1d","total","time-weighted",0,1,0,"")</f>
        <v>1782.5390557566195</v>
      </c>
      <c r="KU22" s="12">
        <f>_xll.PIAdvCalcDat("\\CEDPI\SEMPRA_MSR1:EDCINV"&amp;KR$2&amp;""&amp;KU$3&amp;"DAYKWH.UNIT1@NET1",Overall!$A$22,Overall!$B$22,"1d","total","time-weighted",0,1,0,"")</f>
        <v>1955.2484843276607</v>
      </c>
      <c r="KV22" s="1"/>
      <c r="KW22" s="10">
        <f>_xll.PIAdvCalcDat("\\CEDPI\SEMPRA_MSR1:EDCINV"&amp;KW$2&amp;""&amp;KW$3&amp;"DAYKWH.UNIT1@NET1",Overall!$A$22,Overall!$B$22,"1d","total","time-weighted",0,1,0,"")</f>
        <v>1878.3836026928043</v>
      </c>
      <c r="KX22" s="11">
        <f>_xll.PIAdvCalcDat("\\CEDPI\SEMPRA_MSR1:EDCINV"&amp;KW$2&amp;""&amp;KX$3&amp;"DAYKWH.UNIT1@NET1",Overall!$A$22,Overall!$B$22,"1d","total","time-weighted",0,1,0,"")</f>
        <v>1847.3038961005113</v>
      </c>
      <c r="KY22" s="11">
        <f>_xll.PIAdvCalcDat("\\CEDPI\SEMPRA_MSR1:EDCINV"&amp;KW$2&amp;""&amp;KY$3&amp;"DAYKWH.UNIT1@NET1",Overall!$A$22,Overall!$B$22,"1d","total","time-weighted",0,1,0,"")</f>
        <v>1665.3895956953095</v>
      </c>
      <c r="KZ22" s="12">
        <f>_xll.PIAdvCalcDat("\\CEDPI\SEMPRA_MSR1:EDCINV"&amp;KW$2&amp;""&amp;KZ$3&amp;"DAYKWH.UNIT1@NET1",Overall!$A$22,Overall!$B$22,"1d","total","time-weighted",0,1,0,"")</f>
        <v>1619.1174774790213</v>
      </c>
      <c r="LA22" s="1"/>
      <c r="LB22" s="10">
        <f>_xll.PIAdvCalcDat("\\CEDPI\SEMPRA_MSR1:EDCINV"&amp;LB$2&amp;""&amp;LB$3&amp;"DAYKWH.UNIT1@NET1",Overall!$A$22,Overall!$B$22,"1d","total","time-weighted",0,1,0,"")</f>
        <v>1838.1369872986238</v>
      </c>
      <c r="LC22" s="11">
        <f>_xll.PIAdvCalcDat("\\CEDPI\SEMPRA_MSR1:EDCINV"&amp;LB$2&amp;""&amp;LC$3&amp;"DAYKWH.UNIT1@NET1",Overall!$A$22,Overall!$B$22,"1d","total","time-weighted",0,1,0,"")</f>
        <v>1813.8465919558232</v>
      </c>
      <c r="LD22" s="11">
        <f>_xll.PIAdvCalcDat("\\CEDPI\SEMPRA_MSR1:EDCINV"&amp;LB$2&amp;""&amp;LD$3&amp;"DAYKWH.UNIT1@NET1",Overall!$A$22,Overall!$B$22,"1d","total","time-weighted",0,1,0,"")</f>
        <v>1829.119437972005</v>
      </c>
      <c r="LE22" s="12">
        <f>_xll.PIAdvCalcDat("\\CEDPI\SEMPRA_MSR1:EDCINV"&amp;LB$2&amp;""&amp;LE$3&amp;"DAYKWH.UNIT1@NET1",Overall!$A$22,Overall!$B$22,"1d","total","time-weighted",0,1,0,"")</f>
        <v>1863.0977216856259</v>
      </c>
      <c r="LF22" s="1"/>
      <c r="LG22" s="10">
        <f>_xll.PIAdvCalcDat("\\CEDPI\SEMPRA_MSR1:EDCINV"&amp;LG$2&amp;""&amp;LG$3&amp;"DAYKWH.UNIT1@NET1",Overall!$A$22,Overall!$B$22,"1d","total","time-weighted",0,1,0,"")</f>
        <v>1811.4852743203166</v>
      </c>
      <c r="LH22" s="11">
        <f>_xll.PIAdvCalcDat("\\CEDPI\SEMPRA_MSR1:EDCINV"&amp;LG$2&amp;""&amp;LH$3&amp;"DAYKWH.UNIT1@NET1",Overall!$A$22,Overall!$B$22,"1d","total","time-weighted",0,1,0,"")</f>
        <v>1807.1940557774735</v>
      </c>
      <c r="LI22" s="11">
        <f>_xll.PIAdvCalcDat("\\CEDPI\SEMPRA_MSR1:EDCINV"&amp;LG$2&amp;""&amp;LI$3&amp;"DAYKWH.UNIT1@NET1",Overall!$A$22,Overall!$B$22,"1d","total","time-weighted",0,1,0,"")</f>
        <v>1684.4737456312057</v>
      </c>
      <c r="LJ22" s="12">
        <f>_xll.PIAdvCalcDat("\\CEDPI\SEMPRA_MSR1:EDCINV"&amp;LG$2&amp;""&amp;LJ$3&amp;"DAYKWH.UNIT1@NET1",Overall!$A$22,Overall!$B$22,"1d","total","time-weighted",0,1,0,"")</f>
        <v>1622.409261266863</v>
      </c>
      <c r="LK22" s="1"/>
      <c r="LL22" s="10">
        <f>_xll.PIAdvCalcDat("\\CEDPI\SEMPRA_MSR1:EDCINV"&amp;LL$2&amp;""&amp;LL$3&amp;"DAYKWH.UNIT1@NET1",Overall!$A$22,Overall!$B$22,"1d","total","time-weighted",0,1,0,"")</f>
        <v>1734.5668632126385</v>
      </c>
      <c r="LM22" s="11">
        <f>_xll.PIAdvCalcDat("\\CEDPI\SEMPRA_MSR1:EDCINV"&amp;LL$2&amp;""&amp;LM$3&amp;"DAYKWH.UNIT1@NET1",Overall!$A$22,Overall!$B$22,"1d","total","time-weighted",0,1,0,"")</f>
        <v>1625.1275222176837</v>
      </c>
      <c r="LN22" s="11">
        <f>_xll.PIAdvCalcDat("\\CEDPI\SEMPRA_MSR1:EDCINV"&amp;LL$2&amp;""&amp;LN$3&amp;"DAYKWH.UNIT1@NET1",Overall!$A$22,Overall!$B$22,"1d","total","time-weighted",0,1,0,"")</f>
        <v>1730.6904393991992</v>
      </c>
      <c r="LO22" s="12">
        <f>_xll.PIAdvCalcDat("\\CEDPI\SEMPRA_MSR1:EDCINV"&amp;LL$2&amp;""&amp;LO$3&amp;"DAYKWH.UNIT1@NET1",Overall!$A$22,Overall!$B$22,"1d","total","time-weighted",0,1,0,"")</f>
        <v>1649.9096331974033</v>
      </c>
      <c r="LP22" s="1"/>
      <c r="LQ22" s="10">
        <f>_xll.PIAdvCalcDat("\\CEDPI\SEMPRA_MSR1:EDCINV"&amp;LQ$2&amp;""&amp;LQ$3&amp;"DAYKWH.UNIT1@NET1",Overall!$A$22,Overall!$B$22,"1d","total","time-weighted",0,1,0,"")</f>
        <v>1704.5147988832973</v>
      </c>
      <c r="LR22" s="11">
        <f>_xll.PIAdvCalcDat("\\CEDPI\SEMPRA_MSR1:EDCINV"&amp;LQ$2&amp;""&amp;LR$3&amp;"DAYKWH.UNIT1@NET1",Overall!$A$22,Overall!$B$22,"1d","total","time-weighted",0,1,0,"")</f>
        <v>1727.5147902520414</v>
      </c>
      <c r="LS22" s="11">
        <f>_xll.PIAdvCalcDat("\\CEDPI\SEMPRA_MSR1:EDCINV"&amp;LQ$2&amp;""&amp;LS$3&amp;"DAYKWH.UNIT1@NET1",Overall!$A$22,Overall!$B$22,"1d","total","time-weighted",0,1,0,"")</f>
        <v>1546.2603961218911</v>
      </c>
      <c r="LT22" s="12">
        <f>_xll.PIAdvCalcDat("\\CEDPI\SEMPRA_MSR1:EDCINV"&amp;LQ$2&amp;""&amp;LT$3&amp;"DAYKWH.UNIT1@NET1",Overall!$A$22,Overall!$B$22,"1d","total","time-weighted",0,1,0,"")</f>
        <v>1750.37143585744</v>
      </c>
      <c r="LU22" s="1"/>
      <c r="LV22" s="10">
        <f>_xll.PIAdvCalcDat("\\CEDPI\SEMPRA_MSR1:EDCINV"&amp;LV$2&amp;""&amp;LV$3&amp;"DAYKWH.UNIT1@NET1",Overall!$A$22,Overall!$B$22,"1d","total","time-weighted",0,1,0,"")</f>
        <v>1549.5390296307278</v>
      </c>
      <c r="LW22" s="11">
        <f>_xll.PIAdvCalcDat("\\CEDPI\SEMPRA_MSR1:EDCINV"&amp;LV$2&amp;""&amp;LW$3&amp;"DAYKWH.UNIT1@NET1",Overall!$A$22,Overall!$B$22,"1d","total","time-weighted",0,1,0,"")</f>
        <v>1785.7982085735241</v>
      </c>
      <c r="LX22" s="11">
        <f>_xll.PIAdvCalcDat("\\CEDPI\SEMPRA_MSR1:EDCINV"&amp;LV$2&amp;""&amp;LX$3&amp;"DAYKWH.UNIT1@NET1",Overall!$A$22,Overall!$B$22,"1d","total","time-weighted",0,1,0,"")</f>
        <v>1569.474126514493</v>
      </c>
      <c r="LY22" s="12">
        <f>_xll.PIAdvCalcDat("\\CEDPI\SEMPRA_MSR1:EDCINV"&amp;LV$2&amp;""&amp;LY$3&amp;"DAYKWH.UNIT1@NET1",Overall!$A$22,Overall!$B$22,"1d","total","time-weighted",0,1,0,"")</f>
        <v>1766.2405194692276</v>
      </c>
      <c r="LZ22" s="1"/>
      <c r="MA22" s="10">
        <f>_xll.PIAdvCalcDat("\\CEDPI\SEMPRA_MSR1:EDCINV"&amp;MA$2&amp;""&amp;MA$3&amp;"DAYKWH.UNIT1@NET1",Overall!$A$22,Overall!$B$22,"1d","total","time-weighted",0,1,0,"")</f>
        <v>1734.434493332202</v>
      </c>
      <c r="MB22" s="11" t="str">
        <f>_xll.PIAdvCalcDat("\\CEDPI\SEMPRA_MSR1:EDCINV"&amp;MA$2&amp;""&amp;MB$3&amp;"DAYKWH.UNIT1@NET1",Overall!$A$22,Overall!$B$22,"1d","total","time-weighted",0,1,0,"")</f>
        <v>[-11059] No Good Data For Calculation</v>
      </c>
      <c r="MC22" s="11">
        <f>_xll.PIAdvCalcDat("\\CEDPI\SEMPRA_MSR1:EDCINV"&amp;MA$2&amp;""&amp;MC$3&amp;"DAYKWH.UNIT1@NET1",Overall!$A$22,Overall!$B$22,"1d","total","time-weighted",0,1,0,"")</f>
        <v>1740.2713194650685</v>
      </c>
      <c r="MD22" s="12">
        <f>_xll.PIAdvCalcDat("\\CEDPI\SEMPRA_MSR1:EDCINV"&amp;MA$2&amp;""&amp;MD$3&amp;"DAYKWH.UNIT1@NET1",Overall!$A$22,Overall!$B$22,"1d","total","time-weighted",0,1,0,"")</f>
        <v>1764.212475990204</v>
      </c>
      <c r="ME22" s="1"/>
      <c r="MF22" s="10">
        <f>_xll.PIAdvCalcDat("\\CEDPI\SEMPRA_MSR1:EDCINV"&amp;MF$2&amp;""&amp;MF$3&amp;"DAYKWH.UNIT1@NET1",Overall!$A$22,Overall!$B$22,"1d","total","time-weighted",0,1,0,"")</f>
        <v>1760.4090173698851</v>
      </c>
      <c r="MG22" s="11">
        <f>_xll.PIAdvCalcDat("\\CEDPI\SEMPRA_MSR1:EDCINV"&amp;MF$2&amp;""&amp;MG$3&amp;"DAYKWH.UNIT1@NET1",Overall!$A$22,Overall!$B$22,"1d","total","time-weighted",0,1,0,"")</f>
        <v>1731.3371766898281</v>
      </c>
      <c r="MH22" s="11">
        <f>_xll.PIAdvCalcDat("\\CEDPI\SEMPRA_MSR1:EDCINV"&amp;MF$2&amp;""&amp;MH$3&amp;"DAYKWH.UNIT1@NET1",Overall!$A$22,Overall!$B$22,"1d","total","time-weighted",0,1,0,"")</f>
        <v>1603.2841220731984</v>
      </c>
      <c r="MI22" s="12">
        <f>_xll.PIAdvCalcDat("\\CEDPI\SEMPRA_MSR1:EDCINV"&amp;MF$2&amp;""&amp;MI$3&amp;"DAYKWH.UNIT1@NET1",Overall!$A$22,Overall!$B$22,"1d","total","time-weighted",0,1,0,"")</f>
        <v>1748.9355074372081</v>
      </c>
      <c r="MJ22" s="1"/>
      <c r="MK22" s="10">
        <f>_xll.PIAdvCalcDat("\\CEDPI\SEMPRA_MSR1:EDCINV"&amp;MK$2&amp;""&amp;MK$3&amp;"DAYKWH.UNIT1@NET1",Overall!$A$22,Overall!$B$22,"1d","total","time-weighted",0,1,0,"")</f>
        <v>1563.3151641010734</v>
      </c>
      <c r="ML22" s="11">
        <f>_xll.PIAdvCalcDat("\\CEDPI\SEMPRA_MSR1:EDCINV"&amp;MK$2&amp;""&amp;ML$3&amp;"DAYKWH.UNIT1@NET1",Overall!$A$22,Overall!$B$22,"1d","total","time-weighted",0,1,0,"")</f>
        <v>1730.8087739020641</v>
      </c>
      <c r="MM22" s="11">
        <f>_xll.PIAdvCalcDat("\\CEDPI\SEMPRA_MSR1:EDCINV"&amp;MK$2&amp;""&amp;MM$3&amp;"DAYKWH.UNIT1@NET1",Overall!$A$22,Overall!$B$22,"1d","total","time-weighted",0,1,0,"")</f>
        <v>1533.7034276740314</v>
      </c>
      <c r="MN22" s="12">
        <f>_xll.PIAdvCalcDat("\\CEDPI\SEMPRA_MSR1:EDCINV"&amp;MK$2&amp;""&amp;MN$3&amp;"DAYKWH.UNIT1@NET1",Overall!$A$22,Overall!$B$22,"1d","total","time-weighted",0,1,0,"")</f>
        <v>1745.1150366716245</v>
      </c>
      <c r="MO22" s="1"/>
      <c r="MP22" s="10">
        <f>_xll.PIAdvCalcDat("\\CEDPI\SEMPRA_MSR1:EDCINV"&amp;MP$2&amp;""&amp;MP$3&amp;"DAYKWH.UNIT1@NET1",Overall!$A$22,Overall!$B$22,"1d","total","time-weighted",0,1,0,"")</f>
        <v>1875.8926055686948</v>
      </c>
      <c r="MQ22" s="11">
        <f>_xll.PIAdvCalcDat("\\CEDPI\SEMPRA_MSR1:EDCINV"&amp;MP$2&amp;""&amp;MQ$3&amp;"DAYKWH.UNIT1@NET1",Overall!$A$22,Overall!$B$22,"1d","total","time-weighted",0,1,0,"")</f>
        <v>1871.5365361811969</v>
      </c>
      <c r="MR22" s="11">
        <f>_xll.PIAdvCalcDat("\\CEDPI\SEMPRA_MSR1:EDCINV"&amp;MP$2&amp;""&amp;MR$3&amp;"DAYKWH.UNIT1@NET1",Overall!$A$22,Overall!$B$22,"1d","total","time-weighted",0,1,0,"")</f>
        <v>1872.5611268767825</v>
      </c>
      <c r="MS22" s="12">
        <f>_xll.PIAdvCalcDat("\\CEDPI\SEMPRA_MSR1:EDCINV"&amp;MP$2&amp;""&amp;MS$3&amp;"DAYKWH.UNIT1@NET1",Overall!$A$22,Overall!$B$22,"1d","total","time-weighted",0,1,0,"")</f>
        <v>1857.3188683108638</v>
      </c>
      <c r="MT22" s="1"/>
      <c r="MU22" s="10">
        <f>_xll.PIAdvCalcDat("\\CEDPI\SEMPRA_MSR1:EDCINV"&amp;MU$2&amp;""&amp;MU$3&amp;"DAYKWH.UNIT1@NET1",Overall!$A$22,Overall!$B$22,"1d","total","time-weighted",0,1,0,"")</f>
        <v>1623.7199558974091</v>
      </c>
      <c r="MV22" s="11">
        <f>_xll.PIAdvCalcDat("\\CEDPI\SEMPRA_MSR1:EDCINV"&amp;MU$2&amp;""&amp;MV$3&amp;"DAYKWH.UNIT1@NET1",Overall!$A$22,Overall!$B$22,"1d","total","time-weighted",0,1,0,"")</f>
        <v>1751.7154718228526</v>
      </c>
      <c r="MW22" s="11">
        <f>_xll.PIAdvCalcDat("\\CEDPI\SEMPRA_MSR1:EDCINV"&amp;MU$2&amp;""&amp;MW$3&amp;"DAYKWH.UNIT1@NET1",Overall!$A$22,Overall!$B$22,"1d","total","time-weighted",0,1,0,"")</f>
        <v>1605.4285159190924</v>
      </c>
      <c r="MX22" s="12">
        <f>_xll.PIAdvCalcDat("\\CEDPI\SEMPRA_MSR1:EDCINV"&amp;MU$2&amp;""&amp;MX$3&amp;"DAYKWH.UNIT1@NET1",Overall!$A$22,Overall!$B$22,"1d","total","time-weighted",0,1,0,"")</f>
        <v>1708.1093458535527</v>
      </c>
      <c r="MY22" s="1"/>
      <c r="MZ22" s="10">
        <f>_xll.PIAdvCalcDat("\\CEDPI\SEMPRA_MSR1:EDCINV"&amp;MZ$2&amp;""&amp;MZ$3&amp;"DAYKWH.UNIT1@NET1",Overall!$A$22,Overall!$B$22,"1d","total","time-weighted",0,1,0,"")</f>
        <v>1532.85081559696</v>
      </c>
      <c r="NA22" s="11">
        <f>_xll.PIAdvCalcDat("\\CEDPI\SEMPRA_MSR1:EDCINV"&amp;MZ$2&amp;""&amp;NA$3&amp;"DAYKWH.UNIT1@NET1",Overall!$A$22,Overall!$B$22,"1d","total","time-weighted",0,1,0,"")</f>
        <v>1763.1175192221999</v>
      </c>
      <c r="NB22" s="11">
        <f>_xll.PIAdvCalcDat("\\CEDPI\SEMPRA_MSR1:EDCINV"&amp;MZ$2&amp;""&amp;NB$3&amp;"DAYKWH.UNIT1@NET1",Overall!$A$22,Overall!$B$22,"1d","total","time-weighted",0,1,0,"")</f>
        <v>1591.1074929260731</v>
      </c>
      <c r="NC22" s="12">
        <f>_xll.PIAdvCalcDat("\\CEDPI\SEMPRA_MSR1:EDCINV"&amp;MZ$2&amp;""&amp;NC$3&amp;"DAYKWH.UNIT1@NET1",Overall!$A$22,Overall!$B$22,"1d","total","time-weighted",0,1,0,"")</f>
        <v>1779.704478089332</v>
      </c>
      <c r="ND22" s="1"/>
      <c r="NE22" s="10">
        <f>_xll.PIAdvCalcDat("\\CEDPI\SEMPRA_MSR1:EDCINV"&amp;NE$2&amp;""&amp;NE$3&amp;"DAYKWH.UNIT1@NET1",Overall!$A$22,Overall!$B$22,"1d","total","time-weighted",0,1,0,"")</f>
        <v>1889.8217718969679</v>
      </c>
      <c r="NF22" s="11">
        <f>_xll.PIAdvCalcDat("\\CEDPI\SEMPRA_MSR1:EDCINV"&amp;NE$2&amp;""&amp;NF$3&amp;"DAYKWH.UNIT1@NET1",Overall!$A$22,Overall!$B$22,"1d","total","time-weighted",0,1,0,"")</f>
        <v>1861.6731715048381</v>
      </c>
      <c r="NG22" s="11">
        <f>_xll.PIAdvCalcDat("\\CEDPI\SEMPRA_MSR1:EDCINV"&amp;NE$2&amp;""&amp;NG$3&amp;"DAYKWH.UNIT1@NET1",Overall!$A$22,Overall!$B$22,"1d","total","time-weighted",0,1,0,"")</f>
        <v>1871.8121368390373</v>
      </c>
      <c r="NH22" s="12">
        <f>_xll.PIAdvCalcDat("\\CEDPI\SEMPRA_MSR1:EDCINV"&amp;NE$2&amp;""&amp;NH$3&amp;"DAYKWH.UNIT1@NET1",Overall!$A$22,Overall!$B$22,"1d","total","time-weighted",0,1,0,"")</f>
        <v>1862.5302573418837</v>
      </c>
      <c r="NI22" s="1"/>
      <c r="NJ22" s="10">
        <f>_xll.PIAdvCalcDat("\\CEDPI\SEMPRA_MSR1:EDCINV"&amp;NJ$2&amp;""&amp;NJ$3&amp;"DAYKWH.UNIT1@NET1",Overall!$A$22,Overall!$B$22,"1d","total","time-weighted",0,1,0,"")</f>
        <v>1564.0881559643719</v>
      </c>
      <c r="NK22" s="11">
        <f>_xll.PIAdvCalcDat("\\CEDPI\SEMPRA_MSR1:EDCINV"&amp;NJ$2&amp;""&amp;NK$3&amp;"DAYKWH.UNIT1@NET1",Overall!$A$22,Overall!$B$22,"1d","total","time-weighted",0,1,0,"")</f>
        <v>1723.9083751872611</v>
      </c>
      <c r="NL22" s="11">
        <f>_xll.PIAdvCalcDat("\\CEDPI\SEMPRA_MSR1:EDCINV"&amp;NJ$2&amp;""&amp;NL$3&amp;"DAYKWH.UNIT1@NET1",Overall!$A$22,Overall!$B$22,"1d","total","time-weighted",0,1,0,"")</f>
        <v>1556.8238849775116</v>
      </c>
      <c r="NM22" s="12">
        <f>_xll.PIAdvCalcDat("\\CEDPI\SEMPRA_MSR1:EDCINV"&amp;NJ$2&amp;""&amp;NM$3&amp;"DAYKWH.UNIT1@NET1",Overall!$A$22,Overall!$B$22,"1d","total","time-weighted",0,1,0,"")</f>
        <v>1723.9524866964268</v>
      </c>
      <c r="NN22" s="1"/>
      <c r="NO22" s="10">
        <f>_xll.PIAdvCalcDat("\\CEDPI\SEMPRA_MSR1:EDCINV"&amp;NO$2&amp;""&amp;NO$3&amp;"DAYKWH.UNIT1@NET1",Overall!$A$22,Overall!$B$22,"1d","total","time-weighted",0,1,0,"")</f>
        <v>1612.801426752389</v>
      </c>
      <c r="NP22" s="11">
        <f>_xll.PIAdvCalcDat("\\CEDPI\SEMPRA_MSR1:EDCINV"&amp;NO$2&amp;""&amp;NP$3&amp;"DAYKWH.UNIT1@NET1",Overall!$A$22,Overall!$B$22,"1d","total","time-weighted",0,1,0,"")</f>
        <v>1701.5864218555259</v>
      </c>
      <c r="NQ22" s="11">
        <f>_xll.PIAdvCalcDat("\\CEDPI\SEMPRA_MSR1:EDCINV"&amp;NO$2&amp;""&amp;NQ$3&amp;"DAYKWH.UNIT1@NET1",Overall!$A$22,Overall!$B$22,"1d","total","time-weighted",0,1,0,"")</f>
        <v>1573.6778806230136</v>
      </c>
      <c r="NR22" s="12">
        <f>_xll.PIAdvCalcDat("\\CEDPI\SEMPRA_MSR1:EDCINV"&amp;NO$2&amp;""&amp;NR$3&amp;"DAYKWH.UNIT1@NET1",Overall!$A$22,Overall!$B$22,"1d","total","time-weighted",0,1,0,"")</f>
        <v>1766.5048445423161</v>
      </c>
      <c r="NS22" s="1"/>
      <c r="NT22" s="10">
        <f>_xll.PIAdvCalcDat("\\CEDPI\SEMPRA_MSR1:EDCINV"&amp;NT$2&amp;""&amp;NT$3&amp;"DAYKWH.UNIT1@NET1",Overall!$A$22,Overall!$B$22,"1d","total","time-weighted",0,1,0,"")</f>
        <v>1784.7956371074147</v>
      </c>
      <c r="NU22" s="11">
        <f>_xll.PIAdvCalcDat("\\CEDPI\SEMPRA_MSR1:EDCINV"&amp;NT$2&amp;""&amp;NU$3&amp;"DAYKWH.UNIT1@NET1",Overall!$A$22,Overall!$B$22,"1d","total","time-weighted",0,1,0,"")</f>
        <v>1776.1758352414288</v>
      </c>
      <c r="NV22" s="11">
        <f>_xll.PIAdvCalcDat("\\CEDPI\SEMPRA_MSR1:EDCINV"&amp;NT$2&amp;""&amp;NV$3&amp;"DAYKWH.UNIT1@NET1",Overall!$A$22,Overall!$B$22,"1d","total","time-weighted",0,1,0,"")</f>
        <v>1782.5779742918587</v>
      </c>
      <c r="NW22" s="12">
        <f>_xll.PIAdvCalcDat("\\CEDPI\SEMPRA_MSR1:EDCINV"&amp;NT$2&amp;""&amp;NW$3&amp;"DAYKWH.UNIT1@NET1",Overall!$A$22,Overall!$B$22,"1d","total","time-weighted",0,1,0,"")</f>
        <v>1785.5979305653802</v>
      </c>
      <c r="NX22" s="1"/>
      <c r="NY22" s="10">
        <f>_xll.PIAdvCalcDat("\\CEDPI\SEMPRA_MSR1:EDCINV"&amp;NY$2&amp;""&amp;NY$3&amp;"DAYKWH.UNIT1@NET1",Overall!$A$22,Overall!$B$22,"1d","total","time-weighted",0,1,0,"")</f>
        <v>1782.3215514175076</v>
      </c>
      <c r="NZ22" s="11">
        <f>_xll.PIAdvCalcDat("\\CEDPI\SEMPRA_MSR1:EDCINV"&amp;NY$2&amp;""&amp;NZ$3&amp;"DAYKWH.UNIT1@NET1",Overall!$A$22,Overall!$B$22,"1d","total","time-weighted",0,1,0,"")</f>
        <v>1796.2940586987627</v>
      </c>
      <c r="OA22" s="11">
        <f>_xll.PIAdvCalcDat("\\CEDPI\SEMPRA_MSR1:EDCINV"&amp;NY$2&amp;""&amp;OA$3&amp;"DAYKWH.UNIT1@NET1",Overall!$A$22,Overall!$B$22,"1d","total","time-weighted",0,1,0,"")</f>
        <v>1777.5265856450696</v>
      </c>
      <c r="OB22" s="12">
        <f>_xll.PIAdvCalcDat("\\CEDPI\SEMPRA_MSR1:EDCINV"&amp;NY$2&amp;""&amp;OB$3&amp;"DAYKWH.UNIT1@NET1",Overall!$A$22,Overall!$B$22,"1d","total","time-weighted",0,1,0,"")</f>
        <v>1768.4930854010154</v>
      </c>
      <c r="OC22" s="1"/>
      <c r="OD22" s="10">
        <f>_xll.PIAdvCalcDat("\\CEDPI\SEMPRA_MSR1:EDCINV"&amp;OD$2&amp;""&amp;OD$3&amp;"DAYKWH.UNIT1@NET1",Overall!$A$22,Overall!$B$22,"1d","total","time-weighted",0,1,0,"")</f>
        <v>1797.0928012210682</v>
      </c>
      <c r="OE22" s="11">
        <f>_xll.PIAdvCalcDat("\\CEDPI\SEMPRA_MSR1:EDCINV"&amp;OD$2&amp;""&amp;OE$3&amp;"DAYKWH.UNIT1@NET1",Overall!$A$22,Overall!$B$22,"1d","total","time-weighted",0,1,0,"")</f>
        <v>1801.9153475917265</v>
      </c>
      <c r="OF22" s="11">
        <f>_xll.PIAdvCalcDat("\\CEDPI\SEMPRA_MSR1:EDCINV"&amp;OD$2&amp;""&amp;OF$3&amp;"DAYKWH.UNIT1@NET1",Overall!$A$22,Overall!$B$22,"1d","total","time-weighted",0,1,0,"")</f>
        <v>1787.9725787741543</v>
      </c>
      <c r="OG22" s="12">
        <f>_xll.PIAdvCalcDat("\\CEDPI\SEMPRA_MSR1:EDCINV"&amp;OD$2&amp;""&amp;OG$3&amp;"DAYKWH.UNIT1@NET1",Overall!$A$22,Overall!$B$22,"1d","total","time-weighted",0,1,0,"")</f>
        <v>1790.872955174174</v>
      </c>
      <c r="OH22" s="1"/>
      <c r="OI22" s="10">
        <f>_xll.PIAdvCalcDat("\\CEDPI\SEMPRA_MSR1:EDCINV"&amp;OI$2&amp;""&amp;OI$3&amp;"DAYKWH.UNIT1@NET1",Overall!$A$22,Overall!$B$22,"1d","total","time-weighted",0,1,0,"")</f>
        <v>1784.6293230210879</v>
      </c>
      <c r="OJ22" s="11">
        <f>_xll.PIAdvCalcDat("\\CEDPI\SEMPRA_MSR1:EDCINV"&amp;OI$2&amp;""&amp;OJ$3&amp;"DAYKWH.UNIT1@NET1",Overall!$A$22,Overall!$B$22,"1d","total","time-weighted",0,1,0,"")</f>
        <v>1800.9601196501576</v>
      </c>
      <c r="OK22" s="11">
        <f>_xll.PIAdvCalcDat("\\CEDPI\SEMPRA_MSR1:EDCINV"&amp;OI$2&amp;""&amp;OK$3&amp;"DAYKWH.UNIT1@NET1",Overall!$A$22,Overall!$B$22,"1d","total","time-weighted",0,1,0,"")</f>
        <v>1778.3794647003604</v>
      </c>
      <c r="OL22" s="12">
        <f>_xll.PIAdvCalcDat("\\CEDPI\SEMPRA_MSR1:EDCINV"&amp;OI$2&amp;""&amp;OL$3&amp;"DAYKWH.UNIT1@NET1",Overall!$A$22,Overall!$B$22,"1d","total","time-weighted",0,1,0,"")</f>
        <v>1773.5690895545931</v>
      </c>
      <c r="OM22" s="1"/>
      <c r="ON22" s="10">
        <f>_xll.PIAdvCalcDat("\\CEDPI\SEMPRA_MSR1:EDCINV"&amp;ON$2&amp;""&amp;ON$3&amp;"DAYKWH.UNIT1@NET1",Overall!$A$22,Overall!$B$22,"1d","total","time-weighted",0,1,0,"")</f>
        <v>1787.9693762337158</v>
      </c>
      <c r="OO22" s="11">
        <f>_xll.PIAdvCalcDat("\\CEDPI\SEMPRA_MSR1:EDCINV"&amp;ON$2&amp;""&amp;OO$3&amp;"DAYKWH.UNIT1@NET1",Overall!$A$22,Overall!$B$22,"1d","total","time-weighted",0,1,0,"")</f>
        <v>1795.3026869020969</v>
      </c>
      <c r="OP22" s="11">
        <f>_xll.PIAdvCalcDat("\\CEDPI\SEMPRA_MSR1:EDCINV"&amp;ON$2&amp;""&amp;OP$3&amp;"DAYKWH.UNIT1@NET1",Overall!$A$22,Overall!$B$22,"1d","total","time-weighted",0,1,0,"")</f>
        <v>1796.3751785030965</v>
      </c>
      <c r="OQ22" s="12">
        <f>_xll.PIAdvCalcDat("\\CEDPI\SEMPRA_MSR1:EDCINV"&amp;ON$2&amp;""&amp;OQ$3&amp;"DAYKWH.UNIT1@NET1",Overall!$A$22,Overall!$B$22,"1d","total","time-weighted",0,1,0,"")</f>
        <v>1792.5790885691197</v>
      </c>
      <c r="OR22" s="1"/>
      <c r="OS22" s="10">
        <f>_xll.PIAdvCalcDat("\\CEDPI\SEMPRA_MSR1:EDCINV"&amp;OS$2&amp;""&amp;OS$3&amp;"DAYKWH.UNIT1@NET1",Overall!$A$22,Overall!$B$22,"1d","total","time-weighted",0,1,0,"")</f>
        <v>1851.7788779123173</v>
      </c>
      <c r="OT22" s="11">
        <f>_xll.PIAdvCalcDat("\\CEDPI\SEMPRA_MSR1:EDCINV"&amp;OS$2&amp;""&amp;OT$3&amp;"DAYKWH.UNIT1@NET1",Overall!$A$22,Overall!$B$22,"1d","total","time-weighted",0,1,0,"")</f>
        <v>1856.2811714635166</v>
      </c>
      <c r="OU22" s="11">
        <f>_xll.PIAdvCalcDat("\\CEDPI\SEMPRA_MSR1:EDCINV"&amp;OS$2&amp;""&amp;OU$3&amp;"DAYKWH.UNIT1@NET1",Overall!$A$22,Overall!$B$22,"1d","total","time-weighted",0,1,0,"")</f>
        <v>1847.9162929756374</v>
      </c>
      <c r="OV22" s="12">
        <f>_xll.PIAdvCalcDat("\\CEDPI\SEMPRA_MSR1:EDCINV"&amp;OS$2&amp;""&amp;OV$3&amp;"DAYKWH.UNIT1@NET1",Overall!$A$22,Overall!$B$22,"1d","total","time-weighted",0,1,0,"")</f>
        <v>1856.2551427418214</v>
      </c>
      <c r="OW22" s="1"/>
      <c r="OX22" s="10">
        <f>_xll.PIAdvCalcDat("\\CEDPI\SEMPRA_MSR1:EDCINV"&amp;OX$2&amp;""&amp;OX$3&amp;"DAYKWH.UNIT1@NET1",Overall!$A$22,Overall!$B$22,"1d","total","time-weighted",0,1,0,"")</f>
        <v>1743.5794954614407</v>
      </c>
      <c r="OY22" s="11">
        <f>_xll.PIAdvCalcDat("\\CEDPI\SEMPRA_MSR1:EDCINV"&amp;OX$2&amp;""&amp;OY$3&amp;"DAYKWH.UNIT1@NET1",Overall!$A$22,Overall!$B$22,"1d","total","time-weighted",0,1,0,"")</f>
        <v>1862.0832913974186</v>
      </c>
      <c r="OZ22" s="11">
        <f>_xll.PIAdvCalcDat("\\CEDPI\SEMPRA_MSR1:EDCINV"&amp;OX$2&amp;""&amp;OZ$3&amp;"DAYKWH.UNIT1@NET1",Overall!$A$22,Overall!$B$22,"1d","total","time-weighted",0,1,0,"")</f>
        <v>1897.7630160216995</v>
      </c>
      <c r="PA22" s="12">
        <f>_xll.PIAdvCalcDat("\\CEDPI\SEMPRA_MSR1:EDCINV"&amp;OX$2&amp;""&amp;PA$3&amp;"DAYKWH.UNIT1@NET1",Overall!$A$22,Overall!$B$22,"1d","total","time-weighted",0,1,0,"")</f>
        <v>1892.389028627106</v>
      </c>
      <c r="PB22" s="1"/>
      <c r="PC22" s="10">
        <f>_xll.PIAdvCalcDat("\\CEDPI\SEMPRA_MSR1:EDCINV"&amp;PC$2&amp;""&amp;PC$3&amp;"DAYKWH.UNIT1@NET1",Overall!$A$22,Overall!$B$22,"1d","total","time-weighted",0,1,0,"")</f>
        <v>1854.2640200961982</v>
      </c>
      <c r="PD22" s="11">
        <f>_xll.PIAdvCalcDat("\\CEDPI\SEMPRA_MSR1:EDCINV"&amp;PC$2&amp;""&amp;PD$3&amp;"DAYKWH.UNIT1@NET1",Overall!$A$22,Overall!$B$22,"1d","total","time-weighted",0,1,0,"")</f>
        <v>1851.7190383663567</v>
      </c>
      <c r="PE22" s="11">
        <f>_xll.PIAdvCalcDat("\\CEDPI\SEMPRA_MSR1:EDCINV"&amp;PC$2&amp;""&amp;PE$3&amp;"DAYKWH.UNIT1@NET1",Overall!$A$22,Overall!$B$22,"1d","total","time-weighted",0,1,0,"")</f>
        <v>1849.3269222496087</v>
      </c>
      <c r="PF22" s="12">
        <f>_xll.PIAdvCalcDat("\\CEDPI\SEMPRA_MSR1:EDCINV"&amp;PC$2&amp;""&amp;PF$3&amp;"DAYKWH.UNIT1@NET1",Overall!$A$22,Overall!$B$22,"1d","total","time-weighted",0,1,0,"")</f>
        <v>1825.1336246571248</v>
      </c>
      <c r="PG22" s="1"/>
      <c r="PH22" s="10">
        <f>_xll.PIAdvCalcDat("\\CEDPI\SEMPRA_MSR1:EDCINV"&amp;PH$2&amp;""&amp;PH$3&amp;"DAYKWH.UNIT1@NET1",Overall!$A$22,Overall!$B$22,"1d","total","time-weighted",0,1,0,"")</f>
        <v>1892.3299603943285</v>
      </c>
      <c r="PI22" s="11">
        <f>_xll.PIAdvCalcDat("\\CEDPI\SEMPRA_MSR1:EDCINV"&amp;PH$2&amp;""&amp;PI$3&amp;"DAYKWH.UNIT1@NET1",Overall!$A$22,Overall!$B$22,"1d","total","time-weighted",0,1,0,"")</f>
        <v>1805.7464720213131</v>
      </c>
      <c r="PJ22" s="11">
        <f>_xll.PIAdvCalcDat("\\CEDPI\SEMPRA_MSR1:EDCINV"&amp;PH$2&amp;""&amp;PJ$3&amp;"DAYKWH.UNIT1@NET1",Overall!$A$22,Overall!$B$22,"1d","total","time-weighted",0,1,0,"")</f>
        <v>1884.904413794228</v>
      </c>
      <c r="PK22" s="12">
        <f>_xll.PIAdvCalcDat("\\CEDPI\SEMPRA_MSR1:EDCINV"&amp;PH$2&amp;""&amp;PK$3&amp;"DAYKWH.UNIT1@NET1",Overall!$A$22,Overall!$B$22,"1d","total","time-weighted",0,1,0,"")</f>
        <v>1958.268061320367</v>
      </c>
    </row>
    <row r="23" spans="1:427" ht="36" customHeight="1" x14ac:dyDescent="0.25">
      <c r="A23" s="8">
        <v>42602</v>
      </c>
      <c r="B23" s="8">
        <v>42603</v>
      </c>
      <c r="C23" s="16">
        <v>5.756590073361993</v>
      </c>
      <c r="D23" s="7">
        <f>_xll.PIAdvCalcDat("\\CEDPI\SEMPRA_MSR1:EDCINV"&amp;$D$2&amp;""&amp;D$3&amp;"DAYKWH.UNIT1@NET1",Overall!$A$23,Overall!$B$23,"1d","total","time-weighted",0,1,0,"")</f>
        <v>1615.8211963272049</v>
      </c>
      <c r="E23" s="9">
        <f>_xll.PIAdvCalcDat("\\CEDPI\SEMPRA_MSR1:EDCINV"&amp;$D$2&amp;""&amp;E$3&amp;"DAYKWH.UNIT1@NET1",Overall!$A$23,Overall!$B$23,"1d","total","time-weighted",0,1,0,"")</f>
        <v>1589.1821029142566</v>
      </c>
      <c r="F23" s="9">
        <f>_xll.PIAdvCalcDat("\\CEDPI\SEMPRA_MSR1:EDCINV"&amp;$D$2&amp;""&amp;F$3&amp;"DAYKWH.UNIT1@NET1",Overall!$A$23,Overall!$B$23,"1d","total","time-weighted",0,1,0,"")</f>
        <v>1482.2474724399187</v>
      </c>
      <c r="G23" s="9">
        <f>_xll.PIAdvCalcDat("\\CEDPI\SEMPRA_MSR1:EDCINV"&amp;$D$2&amp;""&amp;G$3&amp;"DAYKWH.UNIT1@NET1",Overall!$A$23,Overall!$B$23,"1d","total","time-weighted",0,1,0,"")</f>
        <v>1667.7877024457403</v>
      </c>
      <c r="H23" s="7"/>
      <c r="I23" s="10">
        <f>_xll.PIAdvCalcDat("\\CEDPI\SEMPRA_MSR1:EDCINV"&amp;I$2&amp;""&amp;I$3&amp;"DAYKWH.UNIT1@NET1",Overall!$A$23,Overall!$B$23,"1d","total","time-weighted",0,1,0,"")</f>
        <v>1613.4461206682088</v>
      </c>
      <c r="J23" s="11">
        <f>_xll.PIAdvCalcDat("\\CEDPI\SEMPRA_MSR1:EDCINV"&amp;I$2&amp;""&amp;J$3&amp;"DAYKWH.UNIT1@NET1",Overall!$A$23,Overall!$B$23,"1d","total","time-weighted",0,1,0,"")</f>
        <v>1561.7394153514122</v>
      </c>
      <c r="K23" s="11">
        <f>_xll.PIAdvCalcDat("\\CEDPI\SEMPRA_MSR1:EDCINV"&amp;I$2&amp;""&amp;K$3&amp;"DAYKWH.UNIT1@NET1",Overall!$A$23,Overall!$B$23,"1d","total","time-weighted",0,1,0,"")</f>
        <v>1569.6436765481187</v>
      </c>
      <c r="L23" s="12">
        <f>_xll.PIAdvCalcDat("\\CEDPI\SEMPRA_MSR1:EDCINV"&amp;I$2&amp;""&amp;L$3&amp;"DAYKWH.UNIT1@NET1",Overall!$A$23,Overall!$B$23,"1d","total","time-weighted",0,1,0,"")</f>
        <v>1623.7673259199107</v>
      </c>
      <c r="M23" s="1"/>
      <c r="N23" s="10">
        <f>_xll.PIAdvCalcDat("\\CEDPI\SEMPRA_MSR1:EDCINV"&amp;N$2&amp;""&amp;N$3&amp;"DAYKWH.UNIT1@NET1",Overall!$A$23,Overall!$B$23,"1d","total","time-weighted",0,1,0,"")</f>
        <v>1663.5744358052686</v>
      </c>
      <c r="O23" s="11">
        <f>_xll.PIAdvCalcDat("\\CEDPI\SEMPRA_MSR1:EDCINV"&amp;N$2&amp;""&amp;O$3&amp;"DAYKWH.UNIT1@NET1",Overall!$A$23,Overall!$B$23,"1d","total","time-weighted",0,1,0,"")</f>
        <v>1570.4139312596308</v>
      </c>
      <c r="P23" s="11">
        <f>_xll.PIAdvCalcDat("\\CEDPI\SEMPRA_MSR1:EDCINV"&amp;N$2&amp;""&amp;P$3&amp;"DAYKWH.UNIT1@NET1",Overall!$A$23,Overall!$B$23,"1d","total","time-weighted",0,1,0,"")</f>
        <v>1548.6394491932615</v>
      </c>
      <c r="Q23" s="12">
        <f>_xll.PIAdvCalcDat("\\CEDPI\SEMPRA_MSR1:EDCINV"&amp;N$2&amp;""&amp;Q$3&amp;"DAYKWH.UNIT1@NET1",Overall!$A$23,Overall!$B$23,"1d","total","time-weighted",0,1,0,"")</f>
        <v>1622.5010925491665</v>
      </c>
      <c r="R23" s="1"/>
      <c r="S23" s="10">
        <f>_xll.PIAdvCalcDat("\\CEDPI\SEMPRA_MSR1:EDCINV"&amp;S$2&amp;""&amp;S$3&amp;"DAYKWH.UNIT1@NET1",Overall!$A$23,Overall!$B$23,"1d","total","time-weighted",0,1,0,"")</f>
        <v>1619.8324562529772</v>
      </c>
      <c r="T23" s="11">
        <f>_xll.PIAdvCalcDat("\\CEDPI\SEMPRA_MSR1:EDCINV"&amp;S$2&amp;""&amp;T$3&amp;"DAYKWH.UNIT1@NET1",Overall!$A$23,Overall!$B$23,"1d","total","time-weighted",0,1,0,"")</f>
        <v>1562.3892683927443</v>
      </c>
      <c r="U23" s="11">
        <f>_xll.PIAdvCalcDat("\\CEDPI\SEMPRA_MSR1:EDCINV"&amp;S$2&amp;""&amp;U$3&amp;"DAYKWH.UNIT1@NET1",Overall!$A$23,Overall!$B$23,"1d","total","time-weighted",0,1,0,"")</f>
        <v>1552.1768818538999</v>
      </c>
      <c r="V23" s="12">
        <f>_xll.PIAdvCalcDat("\\CEDPI\SEMPRA_MSR1:EDCINV"&amp;S$2&amp;""&amp;V$3&amp;"DAYKWH.UNIT1@NET1",Overall!$A$23,Overall!$B$23,"1d","total","time-weighted",0,1,0,"")</f>
        <v>1601.0570508584069</v>
      </c>
      <c r="W23" s="1"/>
      <c r="X23" s="10">
        <f>_xll.PIAdvCalcDat("\\CEDPI\SEMPRA_MSR1:EDCINV"&amp;X$2&amp;""&amp;X$3&amp;"DAYKWH.UNIT1@NET1",Overall!$A$23,Overall!$B$23,"1d","total","time-weighted",0,1,0,"")</f>
        <v>1638.2949694525464</v>
      </c>
      <c r="Y23" s="11">
        <f>_xll.PIAdvCalcDat("\\CEDPI\SEMPRA_MSR1:EDCINV"&amp;X$2&amp;""&amp;Y$3&amp;"DAYKWH.UNIT1@NET1",Overall!$A$23,Overall!$B$23,"1d","total","time-weighted",0,1,0,"")</f>
        <v>1577.0880203168108</v>
      </c>
      <c r="Z23" s="11">
        <f>_xll.PIAdvCalcDat("\\CEDPI\SEMPRA_MSR1:EDCINV"&amp;X$2&amp;""&amp;Z$3&amp;"DAYKWH.UNIT1@NET1",Overall!$A$23,Overall!$B$23,"1d","total","time-weighted",0,1,0,"")</f>
        <v>1588.4458838131816</v>
      </c>
      <c r="AA23" s="12">
        <f>_xll.PIAdvCalcDat("\\CEDPI\SEMPRA_MSR1:EDCINV"&amp;X$2&amp;""&amp;AA$3&amp;"DAYKWH.UNIT1@NET1",Overall!$A$23,Overall!$B$23,"1d","total","time-weighted",0,1,0,"")</f>
        <v>1620.1830871752222</v>
      </c>
      <c r="AB23" s="1"/>
      <c r="AC23" s="10">
        <f>_xll.PIAdvCalcDat("\\CEDPI\SEMPRA_MSR1:EDCINV"&amp;AC$2&amp;""&amp;AC$3&amp;"DAYKWH.UNIT1@NET1",Overall!$A$23,Overall!$B$23,"1d","total","time-weighted",0,1,0,"")</f>
        <v>1627.8746216026645</v>
      </c>
      <c r="AD23" s="11">
        <f>_xll.PIAdvCalcDat("\\CEDPI\SEMPRA_MSR1:EDCINV"&amp;AC$2&amp;""&amp;AD$3&amp;"DAYKWH.UNIT1@NET1",Overall!$A$23,Overall!$B$23,"1d","total","time-weighted",0,1,0,"")</f>
        <v>1562.1070194929086</v>
      </c>
      <c r="AE23" s="11">
        <f>_xll.PIAdvCalcDat("\\CEDPI\SEMPRA_MSR1:EDCINV"&amp;AC$2&amp;""&amp;AE$3&amp;"DAYKWH.UNIT1@NET1",Overall!$A$23,Overall!$B$23,"1d","total","time-weighted",0,1,0,"")</f>
        <v>1552.0589189075545</v>
      </c>
      <c r="AF23" s="12">
        <f>_xll.PIAdvCalcDat("\\CEDPI\SEMPRA_MSR1:EDCINV"&amp;AC$2&amp;""&amp;AF$3&amp;"DAYKWH.UNIT1@NET1",Overall!$A$23,Overall!$B$23,"1d","total","time-weighted",0,1,0,"")</f>
        <v>1599.4825592351415</v>
      </c>
      <c r="AG23" s="1"/>
      <c r="AH23" s="10">
        <f>_xll.PIAdvCalcDat("\\CEDPI\SEMPRA_MSR1:EDCINV"&amp;AH$2&amp;""&amp;AH$3&amp;"DAYKWH.UNIT1@NET1",Overall!$A$23,Overall!$B$23,"1d","total","time-weighted",0,1,0,"")</f>
        <v>1633.4281991760315</v>
      </c>
      <c r="AI23" s="11">
        <f>_xll.PIAdvCalcDat("\\CEDPI\SEMPRA_MSR1:EDCINV"&amp;AH$2&amp;""&amp;AI$3&amp;"DAYKWH.UNIT1@NET1",Overall!$A$23,Overall!$B$23,"1d","total","time-weighted",0,1,0,"")</f>
        <v>1577.9911996072444</v>
      </c>
      <c r="AJ23" s="11">
        <f>_xll.PIAdvCalcDat("\\CEDPI\SEMPRA_MSR1:EDCINV"&amp;AH$2&amp;""&amp;AJ$3&amp;"DAYKWH.UNIT1@NET1",Overall!$A$23,Overall!$B$23,"1d","total","time-weighted",0,1,0,"")</f>
        <v>1577.0896702879943</v>
      </c>
      <c r="AK23" s="12">
        <f>_xll.PIAdvCalcDat("\\CEDPI\SEMPRA_MSR1:EDCINV"&amp;AH$2&amp;""&amp;AK$3&amp;"DAYKWH.UNIT1@NET1",Overall!$A$23,Overall!$B$23,"1d","total","time-weighted",0,1,0,"")</f>
        <v>1640.4850520412469</v>
      </c>
      <c r="AL23" s="1"/>
      <c r="AM23" s="10">
        <f>_xll.PIAdvCalcDat("\\CEDPI\SEMPRA_MSR1:EDCINV"&amp;AM$2&amp;""&amp;AM$3&amp;"DAYKWH.UNIT1@NET1",Overall!$A$23,Overall!$B$23,"1d","total","time-weighted",0,1,0,"")</f>
        <v>1615.708490315573</v>
      </c>
      <c r="AN23" s="11">
        <f>_xll.PIAdvCalcDat("\\CEDPI\SEMPRA_MSR1:EDCINV"&amp;AM$2&amp;""&amp;AN$3&amp;"DAYKWH.UNIT1@NET1",Overall!$A$23,Overall!$B$23,"1d","total","time-weighted",0,1,0,"")</f>
        <v>1562.8638354533427</v>
      </c>
      <c r="AO23" s="11">
        <f>_xll.PIAdvCalcDat("\\CEDPI\SEMPRA_MSR1:EDCINV"&amp;AM$2&amp;""&amp;AO$3&amp;"DAYKWH.UNIT1@NET1",Overall!$A$23,Overall!$B$23,"1d","total","time-weighted",0,1,0,"")</f>
        <v>1553.0471117941042</v>
      </c>
      <c r="AP23" s="12">
        <f>_xll.PIAdvCalcDat("\\CEDPI\SEMPRA_MSR1:EDCINV"&amp;AM$2&amp;""&amp;AP$3&amp;"DAYKWH.UNIT1@NET1",Overall!$A$23,Overall!$B$23,"1d","total","time-weighted",0,1,0,"")</f>
        <v>1587.0439311600448</v>
      </c>
      <c r="AQ23" s="1"/>
      <c r="AR23" s="10">
        <f>_xll.PIAdvCalcDat("\\CEDPI\SEMPRA_MSR1:EDCINV"&amp;AR$2&amp;""&amp;AR$3&amp;"DAYKWH.UNIT1@NET1",Overall!$A$23,Overall!$B$23,"1d","total","time-weighted",0,1,0,"")</f>
        <v>1266.5689726299408</v>
      </c>
      <c r="AS23" s="11">
        <f>_xll.PIAdvCalcDat("\\CEDPI\SEMPRA_MSR1:EDCINV"&amp;AR$2&amp;""&amp;AS$3&amp;"DAYKWH.UNIT1@NET1",Overall!$A$23,Overall!$B$23,"1d","total","time-weighted",0,1,0,"")</f>
        <v>1221.9434439825704</v>
      </c>
      <c r="AT23" s="11">
        <f>_xll.PIAdvCalcDat("\\CEDPI\SEMPRA_MSR1:EDCINV"&amp;AR$2&amp;""&amp;AT$3&amp;"DAYKWH.UNIT1@NET1",Overall!$A$23,Overall!$B$23,"1d","total","time-weighted",0,1,0,"")</f>
        <v>1230.159967508597</v>
      </c>
      <c r="AU23" s="12">
        <f>_xll.PIAdvCalcDat("\\CEDPI\SEMPRA_MSR1:EDCINV"&amp;AR$2&amp;""&amp;AU$3&amp;"DAYKWH.UNIT1@NET1",Overall!$A$23,Overall!$B$23,"1d","total","time-weighted",0,1,0,"")</f>
        <v>1268.4666161953025</v>
      </c>
      <c r="AV23" s="1"/>
      <c r="AW23" s="10">
        <f>_xll.PIAdvCalcDat("\\CEDPI\SEMPRA_MSR1:EDCINV"&amp;AW$2&amp;""&amp;AW$3&amp;"DAYKWH.UNIT1@NET1",Overall!$A$23,Overall!$B$23,"1d","total","time-weighted",0,1,0,"")</f>
        <v>1281.3776557699102</v>
      </c>
      <c r="AX23" s="11">
        <f>_xll.PIAdvCalcDat("\\CEDPI\SEMPRA_MSR1:EDCINV"&amp;AW$2&amp;""&amp;AX$3&amp;"DAYKWH.UNIT1@NET1",Overall!$A$23,Overall!$B$23,"1d","total","time-weighted",0,1,0,"")</f>
        <v>1225.5112047811911</v>
      </c>
      <c r="AY23" s="11">
        <f>_xll.PIAdvCalcDat("\\CEDPI\SEMPRA_MSR1:EDCINV"&amp;AW$2&amp;""&amp;AY$3&amp;"DAYKWH.UNIT1@NET1",Overall!$A$23,Overall!$B$23,"1d","total","time-weighted",0,1,0,"")</f>
        <v>1228.1253323464734</v>
      </c>
      <c r="AZ23" s="12">
        <f>_xll.PIAdvCalcDat("\\CEDPI\SEMPRA_MSR1:EDCINV"&amp;AW$2&amp;""&amp;AZ$3&amp;"DAYKWH.UNIT1@NET1",Overall!$A$23,Overall!$B$23,"1d","total","time-weighted",0,1,0,"")</f>
        <v>1276.8578500006249</v>
      </c>
      <c r="BA23" s="1"/>
      <c r="BB23" s="10">
        <f>_xll.PIAdvCalcDat("\\CEDPI\SEMPRA_MSR1:EDCINV"&amp;BB$2&amp;""&amp;BB$3&amp;"DAYKWH.UNIT1@NET1",Overall!$A$23,Overall!$B$23,"1d","total","time-weighted",0,1,0,"")</f>
        <v>1261.3937652813015</v>
      </c>
      <c r="BC23" s="11">
        <f>_xll.PIAdvCalcDat("\\CEDPI\SEMPRA_MSR1:EDCINV"&amp;BB$2&amp;""&amp;BC$3&amp;"DAYKWH.UNIT1@NET1",Overall!$A$23,Overall!$B$23,"1d","total","time-weighted",0,1,0,"")</f>
        <v>1230.9715102817738</v>
      </c>
      <c r="BD23" s="11">
        <f>_xll.PIAdvCalcDat("\\CEDPI\SEMPRA_MSR1:EDCINV"&amp;BB$2&amp;""&amp;BD$3&amp;"DAYKWH.UNIT1@NET1",Overall!$A$23,Overall!$B$23,"1d","total","time-weighted",0,1,0,"")</f>
        <v>1221.9636059197505</v>
      </c>
      <c r="BE23" s="12">
        <f>_xll.PIAdvCalcDat("\\CEDPI\SEMPRA_MSR1:EDCINV"&amp;BB$2&amp;""&amp;BE$3&amp;"DAYKWH.UNIT1@NET1",Overall!$A$23,Overall!$B$23,"1d","total","time-weighted",0,1,0,"")</f>
        <v>1268.7468813903415</v>
      </c>
      <c r="BF23" s="1"/>
      <c r="BG23" s="10">
        <f>_xll.PIAdvCalcDat("\\CEDPI\SEMPRA_MSR1:EDCINV"&amp;BG$2&amp;""&amp;BG$3&amp;"DAYKWH.UNIT1@NET1",Overall!$A$23,Overall!$B$23,"1d","total","time-weighted",0,1,0,"")</f>
        <v>1271.1076943223502</v>
      </c>
      <c r="BH23" s="11">
        <f>_xll.PIAdvCalcDat("\\CEDPI\SEMPRA_MSR1:EDCINV"&amp;BG$2&amp;""&amp;BH$3&amp;"DAYKWH.UNIT1@NET1",Overall!$A$23,Overall!$B$23,"1d","total","time-weighted",0,1,0,"")</f>
        <v>1232.807096290401</v>
      </c>
      <c r="BI23" s="11">
        <f>_xll.PIAdvCalcDat("\\CEDPI\SEMPRA_MSR1:EDCINV"&amp;BG$2&amp;""&amp;BI$3&amp;"DAYKWH.UNIT1@NET1",Overall!$A$23,Overall!$B$23,"1d","total","time-weighted",0,1,0,"")</f>
        <v>1215.2135169614285</v>
      </c>
      <c r="BJ23" s="12">
        <f>_xll.PIAdvCalcDat("\\CEDPI\SEMPRA_MSR1:EDCINV"&amp;BG$2&amp;""&amp;BJ$3&amp;"DAYKWH.UNIT1@NET1",Overall!$A$23,Overall!$B$23,"1d","total","time-weighted",0,1,0,"")</f>
        <v>1249.8288146316766</v>
      </c>
      <c r="BK23" s="1"/>
      <c r="BL23" s="10">
        <f>_xll.PIAdvCalcDat("\\CEDPI\SEMPRA_MSR1:EDCINV"&amp;BL$2&amp;""&amp;BL$3&amp;"DAYKWH.UNIT1@NET1",Overall!$A$23,Overall!$B$23,"1d","total","time-weighted",0,1,0,"")</f>
        <v>1265.5315653177299</v>
      </c>
      <c r="BM23" s="11">
        <f>_xll.PIAdvCalcDat("\\CEDPI\SEMPRA_MSR1:EDCINV"&amp;BL$2&amp;""&amp;BM$3&amp;"DAYKWH.UNIT1@NET1",Overall!$A$23,Overall!$B$23,"1d","total","time-weighted",0,1,0,"")</f>
        <v>1224.2445517274521</v>
      </c>
      <c r="BN23" s="11">
        <f>_xll.PIAdvCalcDat("\\CEDPI\SEMPRA_MSR1:EDCINV"&amp;BL$2&amp;""&amp;BN$3&amp;"DAYKWH.UNIT1@NET1",Overall!$A$23,Overall!$B$23,"1d","total","time-weighted",0,1,0,"")</f>
        <v>1225.8621538256896</v>
      </c>
      <c r="BO23" s="12">
        <f>_xll.PIAdvCalcDat("\\CEDPI\SEMPRA_MSR1:EDCINV"&amp;BL$2&amp;""&amp;BO$3&amp;"DAYKWH.UNIT1@NET1",Overall!$A$23,Overall!$B$23,"1d","total","time-weighted",0,1,0,"")</f>
        <v>1260.7496767812595</v>
      </c>
      <c r="BP23" s="1"/>
      <c r="BQ23" s="10">
        <f>_xll.PIAdvCalcDat("\\CEDPI\SEMPRA_MSR1:EDCINV"&amp;BQ$2&amp;""&amp;BQ$3&amp;"DAYKWH.UNIT1@NET1",Overall!$A$23,Overall!$B$23,"1d","total","time-weighted",0,1,0,"")</f>
        <v>1263.7811378713229</v>
      </c>
      <c r="BR23" s="11">
        <f>_xll.PIAdvCalcDat("\\CEDPI\SEMPRA_MSR1:EDCINV"&amp;BQ$2&amp;""&amp;BR$3&amp;"DAYKWH.UNIT1@NET1",Overall!$A$23,Overall!$B$23,"1d","total","time-weighted",0,1,0,"")</f>
        <v>1248.6644021741524</v>
      </c>
      <c r="BS23" s="11">
        <f>_xll.PIAdvCalcDat("\\CEDPI\SEMPRA_MSR1:EDCINV"&amp;BQ$2&amp;""&amp;BS$3&amp;"DAYKWH.UNIT1@NET1",Overall!$A$23,Overall!$B$23,"1d","total","time-weighted",0,1,0,"")</f>
        <v>1223.1680569586213</v>
      </c>
      <c r="BT23" s="12">
        <f>_xll.PIAdvCalcDat("\\CEDPI\SEMPRA_MSR1:EDCINV"&amp;BQ$2&amp;""&amp;BT$3&amp;"DAYKWH.UNIT1@NET1",Overall!$A$23,Overall!$B$23,"1d","total","time-weighted",0,1,0,"")</f>
        <v>1265.3617010673295</v>
      </c>
      <c r="BU23" s="1"/>
      <c r="BV23" s="10">
        <f>_xll.PIAdvCalcDat("\\CEDPI\SEMPRA_MSR1:EDCINV"&amp;BV$2&amp;""&amp;BV$3&amp;"DAYKWH.UNIT1@NET1",Overall!$A$23,Overall!$B$23,"1d","total","time-weighted",0,1,0,"")</f>
        <v>1264.4550269050912</v>
      </c>
      <c r="BW23" s="11">
        <f>_xll.PIAdvCalcDat("\\CEDPI\SEMPRA_MSR1:EDCINV"&amp;BV$2&amp;""&amp;BW$3&amp;"DAYKWH.UNIT1@NET1",Overall!$A$23,Overall!$B$23,"1d","total","time-weighted",0,1,0,"")</f>
        <v>1219.5948698903344</v>
      </c>
      <c r="BX23" s="11">
        <f>_xll.PIAdvCalcDat("\\CEDPI\SEMPRA_MSR1:EDCINV"&amp;BV$2&amp;""&amp;BX$3&amp;"DAYKWH.UNIT1@NET1",Overall!$A$23,Overall!$B$23,"1d","total","time-weighted",0,1,0,"")</f>
        <v>1220.3394884174625</v>
      </c>
      <c r="BY23" s="12">
        <f>_xll.PIAdvCalcDat("\\CEDPI\SEMPRA_MSR1:EDCINV"&amp;BV$2&amp;""&amp;BY$3&amp;"DAYKWH.UNIT1@NET1",Overall!$A$23,Overall!$B$23,"1d","total","time-weighted",0,1,0,"")</f>
        <v>1261.6088398308418</v>
      </c>
      <c r="BZ23" s="1"/>
      <c r="CA23" s="10">
        <f>_xll.PIAdvCalcDat("\\CEDPI\SEMPRA_MSR1:EDCINV"&amp;CA$2&amp;""&amp;CA$3&amp;"DAYKWH.UNIT1@NET1",Overall!$A$23,Overall!$B$23,"1d","total","time-weighted",0,1,0,"")</f>
        <v>1267.5870290589419</v>
      </c>
      <c r="CB23" s="11">
        <f>_xll.PIAdvCalcDat("\\CEDPI\SEMPRA_MSR1:EDCINV"&amp;CA$2&amp;""&amp;CB$3&amp;"DAYKWH.UNIT1@NET1",Overall!$A$23,Overall!$B$23,"1d","total","time-weighted",0,1,0,"")</f>
        <v>1244.8130633821418</v>
      </c>
      <c r="CC23" s="11">
        <f>_xll.PIAdvCalcDat("\\CEDPI\SEMPRA_MSR1:EDCINV"&amp;CA$2&amp;""&amp;CC$3&amp;"DAYKWH.UNIT1@NET1",Overall!$A$23,Overall!$B$23,"1d","total","time-weighted",0,1,0,"")</f>
        <v>1182.2751041705983</v>
      </c>
      <c r="CD23" s="12">
        <f>_xll.PIAdvCalcDat("\\CEDPI\SEMPRA_MSR1:EDCINV"&amp;CA$2&amp;""&amp;CD$3&amp;"DAYKWH.UNIT1@NET1",Overall!$A$23,Overall!$B$23,"1d","total","time-weighted",0,1,0,"")</f>
        <v>1277.7574976375286</v>
      </c>
      <c r="CE23" s="1"/>
      <c r="CF23" s="10">
        <f>_xll.PIAdvCalcDat("\\CEDPI\SEMPRA_MSR1:EDCINV"&amp;CF$2&amp;""&amp;CF$3&amp;"DAYKWH.UNIT1@NET1",Overall!$A$23,Overall!$B$23,"1d","total","time-weighted",0,1,0,"")</f>
        <v>1718.8717500131502</v>
      </c>
      <c r="CG23" s="11">
        <f>_xll.PIAdvCalcDat("\\CEDPI\SEMPRA_MSR1:EDCINV"&amp;CF$2&amp;""&amp;CG$3&amp;"DAYKWH.UNIT1@NET1",Overall!$A$23,Overall!$B$23,"1d","total","time-weighted",0,1,0,"")</f>
        <v>1661.7565042638971</v>
      </c>
      <c r="CH23" s="11">
        <f>_xll.PIAdvCalcDat("\\CEDPI\SEMPRA_MSR1:EDCINV"&amp;CF$2&amp;""&amp;CH$3&amp;"DAYKWH.UNIT1@NET1",Overall!$A$23,Overall!$B$23,"1d","total","time-weighted",0,1,0,"")</f>
        <v>1620.8369660282924</v>
      </c>
      <c r="CI23" s="12">
        <f>_xll.PIAdvCalcDat("\\CEDPI\SEMPRA_MSR1:EDCINV"&amp;CF$2&amp;""&amp;CI$3&amp;"DAYKWH.UNIT1@NET1",Overall!$A$23,Overall!$B$23,"1d","total","time-weighted",0,1,0,"")</f>
        <v>1639.0088934460707</v>
      </c>
      <c r="CJ23" s="1"/>
      <c r="CK23" s="10">
        <f>_xll.PIAdvCalcDat("\\CEDPI\SEMPRA_MSR1:EDCINV"&amp;CK$2&amp;""&amp;CK$3&amp;"DAYKWH.UNIT1@NET1",Overall!$A$23,Overall!$B$23,"1d","total","time-weighted",0,1,0,"")</f>
        <v>1780.3035684025087</v>
      </c>
      <c r="CL23" s="11">
        <f>_xll.PIAdvCalcDat("\\CEDPI\SEMPRA_MSR1:EDCINV"&amp;CK$2&amp;""&amp;CL$3&amp;"DAYKWH.UNIT1@NET1",Overall!$A$23,Overall!$B$23,"1d","total","time-weighted",0,1,0,"")</f>
        <v>1692.9890916997808</v>
      </c>
      <c r="CM23" s="11">
        <f>_xll.PIAdvCalcDat("\\CEDPI\SEMPRA_MSR1:EDCINV"&amp;CK$2&amp;""&amp;CM$3&amp;"DAYKWH.UNIT1@NET1",Overall!$A$23,Overall!$B$23,"1d","total","time-weighted",0,1,0,"")</f>
        <v>1632.2415129709441</v>
      </c>
      <c r="CN23" s="12">
        <f>_xll.PIAdvCalcDat("\\CEDPI\SEMPRA_MSR1:EDCINV"&amp;CK$2&amp;""&amp;CN$3&amp;"DAYKWH.UNIT1@NET1",Overall!$A$23,Overall!$B$23,"1d","total","time-weighted",0,1,0,"")</f>
        <v>1770.710675995603</v>
      </c>
      <c r="CO23" s="1"/>
      <c r="CP23" s="10">
        <f>_xll.PIAdvCalcDat("\\CEDPI\SEMPRA_MSR1:EDCINV"&amp;CP$2&amp;""&amp;CP$3&amp;"DAYKWH.UNIT1@NET1",Overall!$A$23,Overall!$B$23,"1d","total","time-weighted",0,1,0,"")</f>
        <v>1762.2428803794828</v>
      </c>
      <c r="CQ23" s="11">
        <f>_xll.PIAdvCalcDat("\\CEDPI\SEMPRA_MSR1:EDCINV"&amp;CP$2&amp;""&amp;CQ$3&amp;"DAYKWH.UNIT1@NET1",Overall!$A$23,Overall!$B$23,"1d","total","time-weighted",0,1,0,"")</f>
        <v>1688.1177987865751</v>
      </c>
      <c r="CR23" s="11">
        <f>_xll.PIAdvCalcDat("\\CEDPI\SEMPRA_MSR1:EDCINV"&amp;CP$2&amp;""&amp;CR$3&amp;"DAYKWH.UNIT1@NET1",Overall!$A$23,Overall!$B$23,"1d","total","time-weighted",0,1,0,"")</f>
        <v>1626.5509061956202</v>
      </c>
      <c r="CS23" s="12">
        <f>_xll.PIAdvCalcDat("\\CEDPI\SEMPRA_MSR1:EDCINV"&amp;CP$2&amp;""&amp;CS$3&amp;"DAYKWH.UNIT1@NET1",Overall!$A$23,Overall!$B$23,"1d","total","time-weighted",0,1,0,"")</f>
        <v>1762.4619119080673</v>
      </c>
      <c r="CT23" s="1"/>
      <c r="CU23" s="10">
        <f>_xll.PIAdvCalcDat("\\CEDPI\SEMPRA_MSR1:EDCINV"&amp;CU$2&amp;""&amp;CU$3&amp;"DAYKWH.UNIT1@NET1",Overall!$A$23,Overall!$B$23,"1d","total","time-weighted",0,1,0,"")</f>
        <v>1729.7303708831503</v>
      </c>
      <c r="CV23" s="11">
        <f>_xll.PIAdvCalcDat("\\CEDPI\SEMPRA_MSR1:EDCINV"&amp;CU$2&amp;""&amp;CV$3&amp;"DAYKWH.UNIT1@NET1",Overall!$A$23,Overall!$B$23,"1d","total","time-weighted",0,1,0,"")</f>
        <v>1628.8559201592414</v>
      </c>
      <c r="CW23" s="11">
        <f>_xll.PIAdvCalcDat("\\CEDPI\SEMPRA_MSR1:EDCINV"&amp;CU$2&amp;""&amp;CW$3&amp;"DAYKWH.UNIT1@NET1",Overall!$A$23,Overall!$B$23,"1d","total","time-weighted",0,1,0,"")</f>
        <v>1600.7254689491308</v>
      </c>
      <c r="CX23" s="12">
        <f>_xll.PIAdvCalcDat("\\CEDPI\SEMPRA_MSR1:EDCINV"&amp;CU$2&amp;""&amp;CX$3&amp;"DAYKWH.UNIT1@NET1",Overall!$A$23,Overall!$B$23,"1d","total","time-weighted",0,1,0,"")</f>
        <v>1770.2614592587913</v>
      </c>
      <c r="CY23" s="1"/>
      <c r="CZ23" s="10">
        <f>_xll.PIAdvCalcDat("\\CEDPI\SEMPRA_MSR1:EDCINV"&amp;CZ$2&amp;""&amp;CZ$3&amp;"DAYKWH.UNIT1@NET1",Overall!$A$23,Overall!$B$23,"1d","total","time-weighted",0,1,0,"")</f>
        <v>1705.2356288919163</v>
      </c>
      <c r="DA23" s="11">
        <f>_xll.PIAdvCalcDat("\\CEDPI\SEMPRA_MSR1:EDCINV"&amp;CZ$2&amp;""&amp;DA$3&amp;"DAYKWH.UNIT1@NET1",Overall!$A$23,Overall!$B$23,"1d","total","time-weighted",0,1,0,"")</f>
        <v>1745.5757964033712</v>
      </c>
      <c r="DB23" s="11">
        <f>_xll.PIAdvCalcDat("\\CEDPI\SEMPRA_MSR1:EDCINV"&amp;CZ$2&amp;""&amp;DB$3&amp;"DAYKWH.UNIT1@NET1",Overall!$A$23,Overall!$B$23,"1d","total","time-weighted",0,1,0,"")</f>
        <v>1691.1815978650857</v>
      </c>
      <c r="DC23" s="12">
        <f>_xll.PIAdvCalcDat("\\CEDPI\SEMPRA_MSR1:EDCINV"&amp;CZ$2&amp;""&amp;DC$3&amp;"DAYKWH.UNIT1@NET1",Overall!$A$23,Overall!$B$23,"1d","total","time-weighted",0,1,0,"")</f>
        <v>1833.2519727517231</v>
      </c>
      <c r="DD23" s="1"/>
      <c r="DE23" s="10">
        <f>_xll.PIAdvCalcDat("\\CEDPI\SEMPRA_MSR1:EDCINV"&amp;DE$2&amp;""&amp;DE$3&amp;"DAYKWH.UNIT1@NET1",Overall!$A$23,Overall!$B$23,"1d","total","time-weighted",0,1,0,"")</f>
        <v>1794.7915532286841</v>
      </c>
      <c r="DF23" s="11">
        <f>_xll.PIAdvCalcDat("\\CEDPI\SEMPRA_MSR1:EDCINV"&amp;DE$2&amp;""&amp;DF$3&amp;"DAYKWH.UNIT1@NET1",Overall!$A$23,Overall!$B$23,"1d","total","time-weighted",0,1,0,"")</f>
        <v>1697.804770908838</v>
      </c>
      <c r="DG23" s="11">
        <f>_xll.PIAdvCalcDat("\\CEDPI\SEMPRA_MSR1:EDCINV"&amp;DE$2&amp;""&amp;DG$3&amp;"DAYKWH.UNIT1@NET1",Overall!$A$23,Overall!$B$23,"1d","total","time-weighted",0,1,0,"")</f>
        <v>1574.3558176777035</v>
      </c>
      <c r="DH23" s="12">
        <f>_xll.PIAdvCalcDat("\\CEDPI\SEMPRA_MSR1:EDCINV"&amp;DE$2&amp;""&amp;DH$3&amp;"DAYKWH.UNIT1@NET1",Overall!$A$23,Overall!$B$23,"1d","total","time-weighted",0,1,0,"")</f>
        <v>1730.623295774813</v>
      </c>
      <c r="DI23" s="1"/>
      <c r="DJ23" s="10">
        <f>_xll.PIAdvCalcDat("\\CEDPI\SEMPRA_MSR1:EDCINV"&amp;DJ$2&amp;""&amp;DJ$3&amp;"DAYKWH.UNIT1@NET1",Overall!$A$23,Overall!$B$23,"1d","total","time-weighted",0,1,0,"")</f>
        <v>1799.7011696526627</v>
      </c>
      <c r="DK23" s="11">
        <f>_xll.PIAdvCalcDat("\\CEDPI\SEMPRA_MSR1:EDCINV"&amp;DJ$2&amp;""&amp;DK$3&amp;"DAYKWH.UNIT1@NET1",Overall!$A$23,Overall!$B$23,"1d","total","time-weighted",0,1,0,"")</f>
        <v>1744.686908362768</v>
      </c>
      <c r="DL23" s="11" t="str">
        <f>_xll.PIAdvCalcDat("\\CEDPI\SEMPRA_MSR1:EDCINV"&amp;DJ$2&amp;""&amp;DL$3&amp;"DAYKWH.UNIT1@NET1",Overall!$A$23,Overall!$B$23,"1d","total","time-weighted",0,1,0,"")</f>
        <v>Tag not found</v>
      </c>
      <c r="DM23" s="12">
        <f>_xll.PIAdvCalcDat("\\CEDPI\SEMPRA_MSR1:EDCINV"&amp;DJ$2&amp;""&amp;DM$3&amp;"DAYKWH.UNIT1@NET1",Overall!$A$23,Overall!$B$23,"1d","total","time-weighted",0,1,0,"")</f>
        <v>1795.2884930149994</v>
      </c>
      <c r="DN23" s="1"/>
      <c r="DO23" s="10">
        <f>_xll.PIAdvCalcDat("\\CEDPI\SEMPRA_MSR1:EDCINV"&amp;DO$2&amp;""&amp;DO$3&amp;"DAYKWH.UNIT1@NET1",Overall!$A$23,Overall!$B$23,"1d","total","time-weighted",0,1,0,"")</f>
        <v>1777.9016602524025</v>
      </c>
      <c r="DP23" s="11">
        <f>_xll.PIAdvCalcDat("\\CEDPI\SEMPRA_MSR1:EDCINV"&amp;DO$2&amp;""&amp;DP$3&amp;"DAYKWH.UNIT1@NET1",Overall!$A$23,Overall!$B$23,"1d","total","time-weighted",0,1,0,"")</f>
        <v>1745.5098128128452</v>
      </c>
      <c r="DQ23" s="11">
        <f>_xll.PIAdvCalcDat("\\CEDPI\SEMPRA_MSR1:EDCINV"&amp;DO$2&amp;""&amp;DQ$3&amp;"DAYKWH.UNIT1@NET1",Overall!$A$23,Overall!$B$23,"1d","total","time-weighted",0,1,0,"")</f>
        <v>1712.1743555709827</v>
      </c>
      <c r="DR23" s="12">
        <f>_xll.PIAdvCalcDat("\\CEDPI\SEMPRA_MSR1:EDCINV"&amp;DO$2&amp;""&amp;DR$3&amp;"DAYKWH.UNIT1@NET1",Overall!$A$23,Overall!$B$23,"1d","total","time-weighted",0,1,0,"")</f>
        <v>1650.2703363457399</v>
      </c>
      <c r="DS23" s="1"/>
      <c r="DT23" s="10">
        <f>_xll.PIAdvCalcDat("\\CEDPI\SEMPRA_MSR1:EDCINV"&amp;DT$2&amp;""&amp;DT$3&amp;"DAYKWH.UNIT1@NET1",Overall!$A$23,Overall!$B$23,"1d","total","time-weighted",0,1,0,"")</f>
        <v>1649.9033331630264</v>
      </c>
      <c r="DU23" s="11">
        <f>_xll.PIAdvCalcDat("\\CEDPI\SEMPRA_MSR1:EDCINV"&amp;DT$2&amp;""&amp;DU$3&amp;"DAYKWH.UNIT1@NET1",Overall!$A$23,Overall!$B$23,"1d","total","time-weighted",0,1,0,"")</f>
        <v>1718.6099207917307</v>
      </c>
      <c r="DV23" s="11">
        <f>_xll.PIAdvCalcDat("\\CEDPI\SEMPRA_MSR1:EDCINV"&amp;DT$2&amp;""&amp;DV$3&amp;"DAYKWH.UNIT1@NET1",Overall!$A$23,Overall!$B$23,"1d","total","time-weighted",0,1,0,"")</f>
        <v>1687.1512752602157</v>
      </c>
      <c r="DW23" s="12">
        <f>_xll.PIAdvCalcDat("\\CEDPI\SEMPRA_MSR1:EDCINV"&amp;DT$2&amp;""&amp;DW$3&amp;"DAYKWH.UNIT1@NET1",Overall!$A$23,Overall!$B$23,"1d","total","time-weighted",0,1,0,"")</f>
        <v>1752.657269702122</v>
      </c>
      <c r="DX23" s="1"/>
      <c r="DY23" s="10">
        <f>_xll.PIAdvCalcDat("\\CEDPI\SEMPRA_MSR1:EDCINV"&amp;DY$2&amp;""&amp;DY$3&amp;"DAYKWH.UNIT1@NET1",Overall!$A$23,Overall!$B$23,"1d","total","time-weighted",0,1,0,"")</f>
        <v>1706.4715987476154</v>
      </c>
      <c r="DZ23" s="11">
        <f>_xll.PIAdvCalcDat("\\CEDPI\SEMPRA_MSR1:EDCINV"&amp;DY$2&amp;""&amp;DZ$3&amp;"DAYKWH.UNIT1@NET1",Overall!$A$23,Overall!$B$23,"1d","total","time-weighted",0,1,0,"")</f>
        <v>1616.9111052857104</v>
      </c>
      <c r="EA23" s="11">
        <f>_xll.PIAdvCalcDat("\\CEDPI\SEMPRA_MSR1:EDCINV"&amp;DY$2&amp;""&amp;EA$3&amp;"DAYKWH.UNIT1@NET1",Overall!$A$23,Overall!$B$23,"1d","total","time-weighted",0,1,0,"")</f>
        <v>1659.468461957053</v>
      </c>
      <c r="EB23" s="12">
        <f>_xll.PIAdvCalcDat("\\CEDPI\SEMPRA_MSR1:EDCINV"&amp;DY$2&amp;""&amp;EB$3&amp;"DAYKWH.UNIT1@NET1",Overall!$A$23,Overall!$B$23,"1d","total","time-weighted",0,1,0,"")</f>
        <v>1698.5001457762146</v>
      </c>
      <c r="EC23" s="1"/>
      <c r="ED23" s="10">
        <f>_xll.PIAdvCalcDat("\\CEDPI\SEMPRA_MSR1:EDCINV"&amp;ED$2&amp;""&amp;ED$3&amp;"DAYKWH.UNIT1@NET1",Overall!$A$23,Overall!$B$23,"1d","total","time-weighted",0,1,0,"")</f>
        <v>1819.0008939495717</v>
      </c>
      <c r="EE23" s="11">
        <f>_xll.PIAdvCalcDat("\\CEDPI\SEMPRA_MSR1:EDCINV"&amp;ED$2&amp;""&amp;EE$3&amp;"DAYKWH.UNIT1@NET1",Overall!$A$23,Overall!$B$23,"1d","total","time-weighted",0,1,0,"")</f>
        <v>1818.3444370082111</v>
      </c>
      <c r="EF23" s="11">
        <f>_xll.PIAdvCalcDat("\\CEDPI\SEMPRA_MSR1:EDCINV"&amp;ED$2&amp;""&amp;EF$3&amp;"DAYKWH.UNIT1@NET1",Overall!$A$23,Overall!$B$23,"1d","total","time-weighted",0,1,0,"")</f>
        <v>1776.4140984786275</v>
      </c>
      <c r="EG23" s="12">
        <f>_xll.PIAdvCalcDat("\\CEDPI\SEMPRA_MSR1:EDCINV"&amp;ED$2&amp;""&amp;EG$3&amp;"DAYKWH.UNIT1@NET1",Overall!$A$23,Overall!$B$23,"1d","total","time-weighted",0,1,0,"")</f>
        <v>1736.1119634826725</v>
      </c>
      <c r="EH23" s="1"/>
      <c r="EI23" s="10">
        <f>_xll.PIAdvCalcDat("\\CEDPI\SEMPRA_MSR1:EDCINV"&amp;EI$2&amp;""&amp;EI$3&amp;"DAYKWH.UNIT1@NET1",Overall!$A$23,Overall!$B$23,"1d","total","time-weighted",0,1,0,"")</f>
        <v>1791.317938311593</v>
      </c>
      <c r="EJ23" s="11">
        <f>_xll.PIAdvCalcDat("\\CEDPI\SEMPRA_MSR1:EDCINV"&amp;EI$2&amp;""&amp;EJ$3&amp;"DAYKWH.UNIT1@NET1",Overall!$A$23,Overall!$B$23,"1d","total","time-weighted",0,1,0,"")</f>
        <v>1625.4072729905363</v>
      </c>
      <c r="EK23" s="11">
        <f>_xll.PIAdvCalcDat("\\CEDPI\SEMPRA_MSR1:EDCINV"&amp;EI$2&amp;""&amp;EK$3&amp;"DAYKWH.UNIT1@NET1",Overall!$A$23,Overall!$B$23,"1d","total","time-weighted",0,1,0,"")</f>
        <v>1693.0790667288936</v>
      </c>
      <c r="EL23" s="12">
        <f>_xll.PIAdvCalcDat("\\CEDPI\SEMPRA_MSR1:EDCINV"&amp;EI$2&amp;""&amp;EL$3&amp;"DAYKWH.UNIT1@NET1",Overall!$A$23,Overall!$B$23,"1d","total","time-weighted",0,1,0,"")</f>
        <v>1737.7650538794678</v>
      </c>
      <c r="EM23" s="1"/>
      <c r="EN23" s="10">
        <f>_xll.PIAdvCalcDat("\\CEDPI\SEMPRA_MSR1:EDCINV"&amp;EN$2&amp;""&amp;EN$3&amp;"DAYKWH.UNIT1@NET1",Overall!$A$23,Overall!$B$23,"1d","total","time-weighted",0,1,0,"")</f>
        <v>1823.8176177813364</v>
      </c>
      <c r="EO23" s="11">
        <f>_xll.PIAdvCalcDat("\\CEDPI\SEMPRA_MSR1:EDCINV"&amp;EN$2&amp;""&amp;EO$3&amp;"DAYKWH.UNIT1@NET1",Overall!$A$23,Overall!$B$23,"1d","total","time-weighted",0,1,0,"")</f>
        <v>1765.4488212282804</v>
      </c>
      <c r="EP23" s="11">
        <f>_xll.PIAdvCalcDat("\\CEDPI\SEMPRA_MSR1:EDCINV"&amp;EN$2&amp;""&amp;EP$3&amp;"DAYKWH.UNIT1@NET1",Overall!$A$23,Overall!$B$23,"1d","total","time-weighted",0,1,0,"")</f>
        <v>1746.6092961321667</v>
      </c>
      <c r="EQ23" s="12">
        <f>_xll.PIAdvCalcDat("\\CEDPI\SEMPRA_MSR1:EDCINV"&amp;EN$2&amp;""&amp;EQ$3&amp;"DAYKWH.UNIT1@NET1",Overall!$A$23,Overall!$B$23,"1d","total","time-weighted",0,1,0,"")</f>
        <v>1856.2417611387636</v>
      </c>
      <c r="ER23" s="1"/>
      <c r="ES23" s="10">
        <f>_xll.PIAdvCalcDat("\\CEDPI\SEMPRA_MSR1:EDCINV"&amp;ES$2&amp;""&amp;ES$3&amp;"DAYKWH.UNIT1@NET1",Overall!$A$23,Overall!$B$23,"1d","total","time-weighted",0,1,0,"")</f>
        <v>1850.0794887022746</v>
      </c>
      <c r="ET23" s="11">
        <f>_xll.PIAdvCalcDat("\\CEDPI\SEMPRA_MSR1:EDCINV"&amp;ES$2&amp;""&amp;ET$3&amp;"DAYKWH.UNIT1@NET1",Overall!$A$23,Overall!$B$23,"1d","total","time-weighted",0,1,0,"")</f>
        <v>1760.2488838487643</v>
      </c>
      <c r="EU23" s="11">
        <f>_xll.PIAdvCalcDat("\\CEDPI\SEMPRA_MSR1:EDCINV"&amp;ES$2&amp;""&amp;EU$3&amp;"DAYKWH.UNIT1@NET1",Overall!$A$23,Overall!$B$23,"1d","total","time-weighted",0,1,0,"")</f>
        <v>1779.500730271458</v>
      </c>
      <c r="EV23" s="12">
        <f>_xll.PIAdvCalcDat("\\CEDPI\SEMPRA_MSR1:EDCINV"&amp;ES$2&amp;""&amp;EV$3&amp;"DAYKWH.UNIT1@NET1",Overall!$A$23,Overall!$B$23,"1d","total","time-weighted",0,1,0,"")</f>
        <v>1814.6213372853199</v>
      </c>
      <c r="EW23" s="1"/>
      <c r="EX23" s="10">
        <f>_xll.PIAdvCalcDat("\\CEDPI\SEMPRA_MSR1:EDCINV"&amp;EX$2&amp;""&amp;EX$3&amp;"DAYKWH.UNIT1@NET1",Overall!$A$23,Overall!$B$23,"1d","total","time-weighted",0,1,0,"")</f>
        <v>1701.4823603999005</v>
      </c>
      <c r="EY23" s="11">
        <f>_xll.PIAdvCalcDat("\\CEDPI\SEMPRA_MSR1:EDCINV"&amp;EX$2&amp;""&amp;EY$3&amp;"DAYKWH.UNIT1@NET1",Overall!$A$23,Overall!$B$23,"1d","total","time-weighted",0,1,0,"")</f>
        <v>1645.2977894784785</v>
      </c>
      <c r="EZ23" s="11">
        <f>_xll.PIAdvCalcDat("\\CEDPI\SEMPRA_MSR1:EDCINV"&amp;EX$2&amp;""&amp;EZ$3&amp;"DAYKWH.UNIT1@NET1",Overall!$A$23,Overall!$B$23,"1d","total","time-weighted",0,1,0,"")</f>
        <v>1671.1746888529879</v>
      </c>
      <c r="FA23" s="12">
        <f>_xll.PIAdvCalcDat("\\CEDPI\SEMPRA_MSR1:EDCINV"&amp;EX$2&amp;""&amp;FA$3&amp;"DAYKWH.UNIT1@NET1",Overall!$A$23,Overall!$B$23,"1d","total","time-weighted",0,1,0,"")</f>
        <v>1711.1489920275815</v>
      </c>
      <c r="FB23" s="1"/>
      <c r="FC23" s="10">
        <f>_xll.PIAdvCalcDat("\\CEDPI\SEMPRA_MSR1:EDCINV"&amp;FC$2&amp;""&amp;FC$3&amp;"DAYKWH.UNIT1@NET1",Overall!$A$23,Overall!$B$23,"1d","total","time-weighted",0,1,0,"")</f>
        <v>1814.4734891976557</v>
      </c>
      <c r="FD23" s="11">
        <f>_xll.PIAdvCalcDat("\\CEDPI\SEMPRA_MSR1:EDCINV"&amp;FC$2&amp;""&amp;FD$3&amp;"DAYKWH.UNIT1@NET1",Overall!$A$23,Overall!$B$23,"1d","total","time-weighted",0,1,0,"")</f>
        <v>1741.327091474375</v>
      </c>
      <c r="FE23" s="11">
        <f>_xll.PIAdvCalcDat("\\CEDPI\SEMPRA_MSR1:EDCINV"&amp;FC$2&amp;""&amp;FE$3&amp;"DAYKWH.UNIT1@NET1",Overall!$A$23,Overall!$B$23,"1d","total","time-weighted",0,1,0,"")</f>
        <v>1721.5735143310262</v>
      </c>
      <c r="FF23" s="12">
        <f>_xll.PIAdvCalcDat("\\CEDPI\SEMPRA_MSR1:EDCINV"&amp;FC$2&amp;""&amp;FF$3&amp;"DAYKWH.UNIT1@NET1",Overall!$A$23,Overall!$B$23,"1d","total","time-weighted",0,1,0,"")</f>
        <v>1780.8278437356769</v>
      </c>
      <c r="FG23" s="1"/>
      <c r="FH23" s="10">
        <f>_xll.PIAdvCalcDat("\\CEDPI\SEMPRA_MSR1:EDCINV"&amp;FH$2&amp;""&amp;FH$3&amp;"DAYKWH.UNIT1@NET1",Overall!$A$23,Overall!$B$23,"1d","total","time-weighted",0,1,0,"")</f>
        <v>1751.7414775259924</v>
      </c>
      <c r="FI23" s="11">
        <f>_xll.PIAdvCalcDat("\\CEDPI\SEMPRA_MSR1:EDCINV"&amp;FH$2&amp;""&amp;FI$3&amp;"DAYKWH.UNIT1@NET1",Overall!$A$23,Overall!$B$23,"1d","total","time-weighted",0,1,0,"")</f>
        <v>1688.8915180745576</v>
      </c>
      <c r="FJ23" s="11">
        <f>_xll.PIAdvCalcDat("\\CEDPI\SEMPRA_MSR1:EDCINV"&amp;FH$2&amp;""&amp;FJ$3&amp;"DAYKWH.UNIT1@NET1",Overall!$A$23,Overall!$B$23,"1d","total","time-weighted",0,1,0,"")</f>
        <v>1720.8023370331966</v>
      </c>
      <c r="FK23" s="12">
        <f>_xll.PIAdvCalcDat("\\CEDPI\SEMPRA_MSR1:EDCINV"&amp;FH$2&amp;""&amp;FK$3&amp;"DAYKWH.UNIT1@NET1",Overall!$A$23,Overall!$B$23,"1d","total","time-weighted",0,1,0,"")</f>
        <v>1679.6601528173724</v>
      </c>
      <c r="FL23" s="1"/>
      <c r="FM23" s="10">
        <f>_xll.PIAdvCalcDat("\\CEDPI\SEMPRA_MSR1:EDCINV"&amp;FM$2&amp;""&amp;FM$3&amp;"DAYKWH.UNIT1@NET1",Overall!$A$23,Overall!$B$23,"1d","total","time-weighted",0,1,0,"")</f>
        <v>1817.0012246096514</v>
      </c>
      <c r="FN23" s="11">
        <f>_xll.PIAdvCalcDat("\\CEDPI\SEMPRA_MSR1:EDCINV"&amp;FM$2&amp;""&amp;FN$3&amp;"DAYKWH.UNIT1@NET1",Overall!$A$23,Overall!$B$23,"1d","total","time-weighted",0,1,0,"")</f>
        <v>1775.0138765970862</v>
      </c>
      <c r="FO23" s="11">
        <f>_xll.PIAdvCalcDat("\\CEDPI\SEMPRA_MSR1:EDCINV"&amp;FM$2&amp;""&amp;FO$3&amp;"DAYKWH.UNIT1@NET1",Overall!$A$23,Overall!$B$23,"1d","total","time-weighted",0,1,0,"")</f>
        <v>1571.2339671391117</v>
      </c>
      <c r="FP23" s="12">
        <f>_xll.PIAdvCalcDat("\\CEDPI\SEMPRA_MSR1:EDCINV"&amp;FM$2&amp;""&amp;FP$3&amp;"DAYKWH.UNIT1@NET1",Overall!$A$23,Overall!$B$23,"1d","total","time-weighted",0,1,0,"")</f>
        <v>1567.6856029454295</v>
      </c>
      <c r="FQ23" s="1"/>
      <c r="FR23" s="10">
        <f>_xll.PIAdvCalcDat("\\CEDPI\SEMPRA_MSR1:EDCINV"&amp;FR$2&amp;""&amp;FR$3&amp;"DAYKWH.UNIT1@NET1",Overall!$A$23,Overall!$B$23,"1d","total","time-weighted",0,1,0,"")</f>
        <v>1790.7347042981505</v>
      </c>
      <c r="FS23" s="11">
        <f>_xll.PIAdvCalcDat("\\CEDPI\SEMPRA_MSR1:EDCINV"&amp;FR$2&amp;""&amp;FS$3&amp;"DAYKWH.UNIT1@NET1",Overall!$A$23,Overall!$B$23,"1d","total","time-weighted",0,1,0,"")</f>
        <v>1748.4557734845228</v>
      </c>
      <c r="FT23" s="11">
        <f>_xll.PIAdvCalcDat("\\CEDPI\SEMPRA_MSR1:EDCINV"&amp;FR$2&amp;""&amp;FT$3&amp;"DAYKWH.UNIT1@NET1",Overall!$A$23,Overall!$B$23,"1d","total","time-weighted",0,1,0,"")</f>
        <v>1760.0959832511519</v>
      </c>
      <c r="FU23" s="12">
        <f>_xll.PIAdvCalcDat("\\CEDPI\SEMPRA_MSR1:EDCINV"&amp;FR$2&amp;""&amp;FU$3&amp;"DAYKWH.UNIT1@NET1",Overall!$A$23,Overall!$B$23,"1d","total","time-weighted",0,1,0,"")</f>
        <v>1840.6254272844274</v>
      </c>
      <c r="FV23" s="1"/>
      <c r="FW23" s="10">
        <f>_xll.PIAdvCalcDat("\\CEDPI\SEMPRA_MSR1:EDCINV"&amp;FW$2&amp;""&amp;FW$3&amp;"DAYKWH.UNIT1@NET1",Overall!$A$23,Overall!$B$23,"1d","total","time-weighted",0,1,0,"")</f>
        <v>1783.7572890123497</v>
      </c>
      <c r="FX23" s="11">
        <f>_xll.PIAdvCalcDat("\\CEDPI\SEMPRA_MSR1:EDCINV"&amp;FW$2&amp;""&amp;FX$3&amp;"DAYKWH.UNIT1@NET1",Overall!$A$23,Overall!$B$23,"1d","total","time-weighted",0,1,0,"")</f>
        <v>1723.1741436493915</v>
      </c>
      <c r="FY23" s="11">
        <f>_xll.PIAdvCalcDat("\\CEDPI\SEMPRA_MSR1:EDCINV"&amp;FW$2&amp;""&amp;FY$3&amp;"DAYKWH.UNIT1@NET1",Overall!$A$23,Overall!$B$23,"1d","total","time-weighted",0,1,0,"")</f>
        <v>1661.9332872833882</v>
      </c>
      <c r="FZ23" s="12">
        <f>_xll.PIAdvCalcDat("\\CEDPI\SEMPRA_MSR1:EDCINV"&amp;FW$2&amp;""&amp;FZ$3&amp;"DAYKWH.UNIT1@NET1",Overall!$A$23,Overall!$B$23,"1d","total","time-weighted",0,1,0,"")</f>
        <v>1617.729717437318</v>
      </c>
      <c r="GA23" s="1"/>
      <c r="GB23" s="10">
        <f>_xll.PIAdvCalcDat("\\CEDPI\SEMPRA_MSR1:EDCINV"&amp;GB$2&amp;""&amp;GB$3&amp;"DAYKWH.UNIT1@NET1",Overall!$A$23,Overall!$B$23,"1d","total","time-weighted",0,1,0,"")</f>
        <v>1796.7531787552475</v>
      </c>
      <c r="GC23" s="11">
        <f>_xll.PIAdvCalcDat("\\CEDPI\SEMPRA_MSR1:EDCINV"&amp;GB$2&amp;""&amp;GC$3&amp;"DAYKWH.UNIT1@NET1",Overall!$A$23,Overall!$B$23,"1d","total","time-weighted",0,1,0,"")</f>
        <v>1678.6873029945457</v>
      </c>
      <c r="GD23" s="11">
        <f>_xll.PIAdvCalcDat("\\CEDPI\SEMPRA_MSR1:EDCINV"&amp;GB$2&amp;""&amp;GD$3&amp;"DAYKWH.UNIT1@NET1",Overall!$A$23,Overall!$B$23,"1d","total","time-weighted",0,1,0,"")</f>
        <v>1799.5823961156682</v>
      </c>
      <c r="GE23" s="12">
        <f>_xll.PIAdvCalcDat("\\CEDPI\SEMPRA_MSR1:EDCINV"&amp;GB$2&amp;""&amp;GE$3&amp;"DAYKWH.UNIT1@NET1",Overall!$A$23,Overall!$B$23,"1d","total","time-weighted",0,1,0,"")</f>
        <v>1758.970064754651</v>
      </c>
      <c r="GF23" s="1"/>
      <c r="GG23" s="10">
        <f>_xll.PIAdvCalcDat("\\CEDPI\SEMPRA_MSR1:EDCINV"&amp;GG$2&amp;""&amp;GG$3&amp;"DAYKWH.UNIT1@NET1",Overall!$A$23,Overall!$B$23,"1d","total","time-weighted",0,1,0,"")</f>
        <v>1716.5948475329881</v>
      </c>
      <c r="GH23" s="11">
        <f>_xll.PIAdvCalcDat("\\CEDPI\SEMPRA_MSR1:EDCINV"&amp;GG$2&amp;""&amp;GH$3&amp;"DAYKWH.UNIT1@NET1",Overall!$A$23,Overall!$B$23,"1d","total","time-weighted",0,1,0,"")</f>
        <v>1776.1352310202492</v>
      </c>
      <c r="GI23" s="11">
        <f>_xll.PIAdvCalcDat("\\CEDPI\SEMPRA_MSR1:EDCINV"&amp;GG$2&amp;""&amp;GI$3&amp;"DAYKWH.UNIT1@NET1",Overall!$A$23,Overall!$B$23,"1d","total","time-weighted",0,1,0,"")</f>
        <v>1608.9126931816925</v>
      </c>
      <c r="GJ23" s="12">
        <f>_xll.PIAdvCalcDat("\\CEDPI\SEMPRA_MSR1:EDCINV"&amp;GG$2&amp;""&amp;GJ$3&amp;"DAYKWH.UNIT1@NET1",Overall!$A$23,Overall!$B$23,"1d","total","time-weighted",0,1,0,"")</f>
        <v>1502.5725029016594</v>
      </c>
      <c r="GK23" s="1"/>
      <c r="GL23" s="10">
        <f>_xll.PIAdvCalcDat("\\CEDPI\SEMPRA_MSR1:EDCINV"&amp;GL$2&amp;""&amp;GL$3&amp;"DAYKWH.UNIT1@NET1",Overall!$A$23,Overall!$B$23,"1d","total","time-weighted",0,1,0,"")</f>
        <v>1731.0829974309113</v>
      </c>
      <c r="GM23" s="11">
        <f>_xll.PIAdvCalcDat("\\CEDPI\SEMPRA_MSR1:EDCINV"&amp;GL$2&amp;""&amp;GM$3&amp;"DAYKWH.UNIT1@NET1",Overall!$A$23,Overall!$B$23,"1d","total","time-weighted",0,1,0,"")</f>
        <v>1658.0648641622429</v>
      </c>
      <c r="GN23" s="11">
        <f>_xll.PIAdvCalcDat("\\CEDPI\SEMPRA_MSR1:EDCINV"&amp;GL$2&amp;""&amp;GN$3&amp;"DAYKWH.UNIT1@NET1",Overall!$A$23,Overall!$B$23,"1d","total","time-weighted",0,1,0,"")</f>
        <v>1730.0451841111467</v>
      </c>
      <c r="GO23" s="12">
        <f>_xll.PIAdvCalcDat("\\CEDPI\SEMPRA_MSR1:EDCINV"&amp;GL$2&amp;""&amp;GO$3&amp;"DAYKWH.UNIT1@NET1",Overall!$A$23,Overall!$B$23,"1d","total","time-weighted",0,1,0,"")</f>
        <v>1751.0101088469214</v>
      </c>
      <c r="GP23" s="1"/>
      <c r="GQ23" s="10">
        <f>_xll.PIAdvCalcDat("\\CEDPI\SEMPRA_MSR1:EDCINV"&amp;GQ$2&amp;""&amp;GQ$3&amp;"DAYKWH.UNIT1@NET1",Overall!$A$23,Overall!$B$23,"1d","total","time-weighted",0,1,0,"")</f>
        <v>1776.2461330609542</v>
      </c>
      <c r="GR23" s="11">
        <f>_xll.PIAdvCalcDat("\\CEDPI\SEMPRA_MSR1:EDCINV"&amp;GQ$2&amp;""&amp;GR$3&amp;"DAYKWH.UNIT1@NET1",Overall!$A$23,Overall!$B$23,"1d","total","time-weighted",0,1,0,"")</f>
        <v>1764.8837079256311</v>
      </c>
      <c r="GS23" s="11">
        <f>_xll.PIAdvCalcDat("\\CEDPI\SEMPRA_MSR1:EDCINV"&amp;GQ$2&amp;""&amp;GS$3&amp;"DAYKWH.UNIT1@NET1",Overall!$A$23,Overall!$B$23,"1d","total","time-weighted",0,1,0,"")</f>
        <v>1580.6303841247093</v>
      </c>
      <c r="GT23" s="12">
        <f>_xll.PIAdvCalcDat("\\CEDPI\SEMPRA_MSR1:EDCINV"&amp;GQ$2&amp;""&amp;GT$3&amp;"DAYKWH.UNIT1@NET1",Overall!$A$23,Overall!$B$23,"1d","total","time-weighted",0,1,0,"")</f>
        <v>1570.4678226327792</v>
      </c>
      <c r="GU23" s="1"/>
      <c r="GV23" s="10">
        <f>_xll.PIAdvCalcDat("\\CEDPI\SEMPRA_MSR1:EDCINV"&amp;GV$2&amp;""&amp;GV$3&amp;"DAYKWH.UNIT1@NET1",Overall!$A$23,Overall!$B$23,"1d","total","time-weighted",0,1,0,"")</f>
        <v>1745.2703332948106</v>
      </c>
      <c r="GW23" s="11">
        <f>_xll.PIAdvCalcDat("\\CEDPI\SEMPRA_MSR1:EDCINV"&amp;GV$2&amp;""&amp;GW$3&amp;"DAYKWH.UNIT1@NET1",Overall!$A$23,Overall!$B$23,"1d","total","time-weighted",0,1,0,"")</f>
        <v>1767.4356544208451</v>
      </c>
      <c r="GX23" s="11">
        <f>_xll.PIAdvCalcDat("\\CEDPI\SEMPRA_MSR1:EDCINV"&amp;GV$2&amp;""&amp;GX$3&amp;"DAYKWH.UNIT1@NET1",Overall!$A$23,Overall!$B$23,"1d","total","time-weighted",0,1,0,"")</f>
        <v>1686.7683525611201</v>
      </c>
      <c r="GY23" s="12">
        <f>_xll.PIAdvCalcDat("\\CEDPI\SEMPRA_MSR1:EDCINV"&amp;GV$2&amp;""&amp;GY$3&amp;"DAYKWH.UNIT1@NET1",Overall!$A$23,Overall!$B$23,"1d","total","time-weighted",0,1,0,"")</f>
        <v>1586.5990130722282</v>
      </c>
      <c r="GZ23" s="1"/>
      <c r="HA23" s="10">
        <f>_xll.PIAdvCalcDat("\\CEDPI\SEMPRA_MSR1:EDCINV"&amp;HA$2&amp;""&amp;HA$3&amp;"DAYKWH.UNIT1@NET1",Overall!$A$23,Overall!$B$23,"1d","total","time-weighted",0,1,0,"")</f>
        <v>1790.844070652111</v>
      </c>
      <c r="HB23" s="11">
        <f>_xll.PIAdvCalcDat("\\CEDPI\SEMPRA_MSR1:EDCINV"&amp;HA$2&amp;""&amp;HB$3&amp;"DAYKWH.UNIT1@NET1",Overall!$A$23,Overall!$B$23,"1d","total","time-weighted",0,1,0,"")</f>
        <v>1747.9266874738969</v>
      </c>
      <c r="HC23" s="11">
        <f>_xll.PIAdvCalcDat("\\CEDPI\SEMPRA_MSR1:EDCINV"&amp;HA$2&amp;""&amp;HC$3&amp;"DAYKWH.UNIT1@NET1",Overall!$A$23,Overall!$B$23,"1d","total","time-weighted",0,1,0,"")</f>
        <v>1714.7480019721247</v>
      </c>
      <c r="HD23" s="12">
        <f>_xll.PIAdvCalcDat("\\CEDPI\SEMPRA_MSR1:EDCINV"&amp;HA$2&amp;""&amp;HD$3&amp;"DAYKWH.UNIT1@NET1",Overall!$A$23,Overall!$B$23,"1d","total","time-weighted",0,1,0,"")</f>
        <v>1543.850354688605</v>
      </c>
      <c r="HE23" s="1"/>
      <c r="HF23" s="10">
        <f>_xll.PIAdvCalcDat("\\CEDPI\SEMPRA_MSR1:EDCINV"&amp;HF$2&amp;""&amp;HF$3&amp;"DAYKWH.UNIT1@NET1",Overall!$A$23,Overall!$B$23,"1d","total","time-weighted",0,1,0,"")</f>
        <v>1665.5494133835853</v>
      </c>
      <c r="HG23" s="11">
        <f>_xll.PIAdvCalcDat("\\CEDPI\SEMPRA_MSR1:EDCINV"&amp;HF$2&amp;""&amp;HG$3&amp;"DAYKWH.UNIT1@NET1",Overall!$A$23,Overall!$B$23,"1d","total","time-weighted",0,1,0,"")</f>
        <v>1694.7209736246382</v>
      </c>
      <c r="HH23" s="11">
        <f>_xll.PIAdvCalcDat("\\CEDPI\SEMPRA_MSR1:EDCINV"&amp;HF$2&amp;""&amp;HH$3&amp;"DAYKWH.UNIT1@NET1",Overall!$A$23,Overall!$B$23,"1d","total","time-weighted",0,1,0,"")</f>
        <v>1651.5409803587481</v>
      </c>
      <c r="HI23" s="12">
        <f>_xll.PIAdvCalcDat("\\CEDPI\SEMPRA_MSR1:EDCINV"&amp;HF$2&amp;""&amp;HI$3&amp;"DAYKWH.UNIT1@NET1",Overall!$A$23,Overall!$B$23,"1d","total","time-weighted",0,1,0,"")</f>
        <v>1773.2937446279086</v>
      </c>
      <c r="HJ23" s="1"/>
      <c r="HK23" s="10">
        <f>_xll.PIAdvCalcDat("\\CEDPI\SEMPRA_MSR1:EDCINV"&amp;HK$2&amp;""&amp;HK$3&amp;"DAYKWH.UNIT1@NET1",Overall!$A$23,Overall!$B$23,"1d","total","time-weighted",0,1,0,"")</f>
        <v>1752.7350397520677</v>
      </c>
      <c r="HL23" s="11">
        <f>_xll.PIAdvCalcDat("\\CEDPI\SEMPRA_MSR1:EDCINV"&amp;HK$2&amp;""&amp;HL$3&amp;"DAYKWH.UNIT1@NET1",Overall!$A$23,Overall!$B$23,"1d","total","time-weighted",0,1,0,"")</f>
        <v>1745.2824554009926</v>
      </c>
      <c r="HM23" s="11">
        <f>_xll.PIAdvCalcDat("\\CEDPI\SEMPRA_MSR1:EDCINV"&amp;HK$2&amp;""&amp;HM$3&amp;"DAYKWH.UNIT1@NET1",Overall!$A$23,Overall!$B$23,"1d","total","time-weighted",0,1,0,"")</f>
        <v>1691.5505599715511</v>
      </c>
      <c r="HN23" s="12">
        <f>_xll.PIAdvCalcDat("\\CEDPI\SEMPRA_MSR1:EDCINV"&amp;HK$2&amp;""&amp;HN$3&amp;"DAYKWH.UNIT1@NET1",Overall!$A$23,Overall!$B$23,"1d","total","time-weighted",0,1,0,"")</f>
        <v>1573.5681460690632</v>
      </c>
      <c r="HO23" s="1"/>
      <c r="HP23" s="10">
        <f>_xll.PIAdvCalcDat("\\CEDPI\SEMPRA_MSR1:EDCINV"&amp;HP$2&amp;""&amp;HP$3&amp;"DAYKWH.UNIT1@NET1",Overall!$A$23,Overall!$B$23,"1d","total","time-weighted",0,1,0,"")</f>
        <v>1728.9159181936316</v>
      </c>
      <c r="HQ23" s="11">
        <f>_xll.PIAdvCalcDat("\\CEDPI\SEMPRA_MSR1:EDCINV"&amp;HP$2&amp;""&amp;HQ$3&amp;"DAYKWH.UNIT1@NET1",Overall!$A$23,Overall!$B$23,"1d","total","time-weighted",0,1,0,"")</f>
        <v>1720.9046298142609</v>
      </c>
      <c r="HR23" s="11">
        <f>_xll.PIAdvCalcDat("\\CEDPI\SEMPRA_MSR1:EDCINV"&amp;HP$2&amp;""&amp;HR$3&amp;"DAYKWH.UNIT1@NET1",Overall!$A$23,Overall!$B$23,"1d","total","time-weighted",0,1,0,"")</f>
        <v>1705.5329229138879</v>
      </c>
      <c r="HS23" s="12">
        <f>_xll.PIAdvCalcDat("\\CEDPI\SEMPRA_MSR1:EDCINV"&amp;HP$2&amp;""&amp;HS$3&amp;"DAYKWH.UNIT1@NET1",Overall!$A$23,Overall!$B$23,"1d","total","time-weighted",0,1,0,"")</f>
        <v>1784.4803738486171</v>
      </c>
      <c r="HT23" s="1"/>
      <c r="HU23" s="10">
        <f>_xll.PIAdvCalcDat("\\CEDPI\SEMPRA_MSR1:EDCINV"&amp;HU$2&amp;""&amp;HU$3&amp;"DAYKWH.UNIT1@NET1",Overall!$A$23,Overall!$B$23,"1d","total","time-weighted",0,1,0,"")</f>
        <v>1778.7109283174825</v>
      </c>
      <c r="HV23" s="11">
        <f>_xll.PIAdvCalcDat("\\CEDPI\SEMPRA_MSR1:EDCINV"&amp;HU$2&amp;""&amp;HV$3&amp;"DAYKWH.UNIT1@NET1",Overall!$A$23,Overall!$B$23,"1d","total","time-weighted",0,1,0,"")</f>
        <v>1680.2676664101509</v>
      </c>
      <c r="HW23" s="11">
        <f>_xll.PIAdvCalcDat("\\CEDPI\SEMPRA_MSR1:EDCINV"&amp;HU$2&amp;""&amp;HW$3&amp;"DAYKWH.UNIT1@NET1",Overall!$A$23,Overall!$B$23,"1d","total","time-weighted",0,1,0,"")</f>
        <v>1565.6241818902572</v>
      </c>
      <c r="HX23" s="12">
        <f>_xll.PIAdvCalcDat("\\CEDPI\SEMPRA_MSR1:EDCINV"&amp;HU$2&amp;""&amp;HX$3&amp;"DAYKWH.UNIT1@NET1",Overall!$A$23,Overall!$B$23,"1d","total","time-weighted",0,1,0,"")</f>
        <v>1574.5653163980328</v>
      </c>
      <c r="HY23" s="1"/>
      <c r="HZ23" s="10">
        <f>_xll.PIAdvCalcDat("\\CEDPI\SEMPRA_MSR1:EDCINV"&amp;HZ$2&amp;""&amp;HZ$3&amp;"DAYKWH.UNIT1@NET1",Overall!$A$23,Overall!$B$23,"1d","total","time-weighted",0,1,0,"")</f>
        <v>1732.8727644951166</v>
      </c>
      <c r="IA23" s="11">
        <f>_xll.PIAdvCalcDat("\\CEDPI\SEMPRA_MSR1:EDCINV"&amp;HZ$2&amp;""&amp;IA$3&amp;"DAYKWH.UNIT1@NET1",Overall!$A$23,Overall!$B$23,"1d","total","time-weighted",0,1,0,"")</f>
        <v>1685.3900588315526</v>
      </c>
      <c r="IB23" s="11">
        <f>_xll.PIAdvCalcDat("\\CEDPI\SEMPRA_MSR1:EDCINV"&amp;HZ$2&amp;""&amp;IB$3&amp;"DAYKWH.UNIT1@NET1",Overall!$A$23,Overall!$B$23,"1d","total","time-weighted",0,1,0,"")</f>
        <v>1693.710888492941</v>
      </c>
      <c r="IC23" s="12">
        <f>_xll.PIAdvCalcDat("\\CEDPI\SEMPRA_MSR1:EDCINV"&amp;HZ$2&amp;""&amp;IC$3&amp;"DAYKWH.UNIT1@NET1",Overall!$A$23,Overall!$B$23,"1d","total","time-weighted",0,1,0,"")</f>
        <v>1764.0676031359817</v>
      </c>
      <c r="ID23" s="1"/>
      <c r="IE23" s="10">
        <f>_xll.PIAdvCalcDat("\\CEDPI\SEMPRA_MSR1:EDCINV"&amp;IE$2&amp;""&amp;IE$3&amp;"DAYKWH.UNIT1@NET1",Overall!$A$23,Overall!$B$23,"1d","total","time-weighted",0,1,0,"")</f>
        <v>1750.8428906331762</v>
      </c>
      <c r="IF23" s="11">
        <f>_xll.PIAdvCalcDat("\\CEDPI\SEMPRA_MSR1:EDCINV"&amp;IE$2&amp;""&amp;IF$3&amp;"DAYKWH.UNIT1@NET1",Overall!$A$23,Overall!$B$23,"1d","total","time-weighted",0,1,0,"")</f>
        <v>1767.7196945165688</v>
      </c>
      <c r="IG23" s="11">
        <f>_xll.PIAdvCalcDat("\\CEDPI\SEMPRA_MSR1:EDCINV"&amp;IE$2&amp;""&amp;IG$3&amp;"DAYKWH.UNIT1@NET1",Overall!$A$23,Overall!$B$23,"1d","total","time-weighted",0,1,0,"")</f>
        <v>1617.1362456530715</v>
      </c>
      <c r="IH23" s="12">
        <f>_xll.PIAdvCalcDat("\\CEDPI\SEMPRA_MSR1:EDCINV"&amp;IE$2&amp;""&amp;IH$3&amp;"DAYKWH.UNIT1@NET1",Overall!$A$23,Overall!$B$23,"1d","total","time-weighted",0,1,0,"")</f>
        <v>1539.6868035011619</v>
      </c>
      <c r="II23" s="1"/>
      <c r="IJ23" s="10">
        <f>_xll.PIAdvCalcDat("\\CEDPI\SEMPRA_MSR1:EDCINV"&amp;IJ$2&amp;""&amp;IJ$3&amp;"DAYKWH.UNIT1@NET1",Overall!$A$23,Overall!$B$23,"1d","total","time-weighted",0,1,0,"")</f>
        <v>1768.5003878501229</v>
      </c>
      <c r="IK23" s="11">
        <f>_xll.PIAdvCalcDat("\\CEDPI\SEMPRA_MSR1:EDCINV"&amp;IJ$2&amp;""&amp;IK$3&amp;"DAYKWH.UNIT1@NET1",Overall!$A$23,Overall!$B$23,"1d","total","time-weighted",0,1,0,"")</f>
        <v>1619.3779878445971</v>
      </c>
      <c r="IL23" s="11">
        <f>_xll.PIAdvCalcDat("\\CEDPI\SEMPRA_MSR1:EDCINV"&amp;IJ$2&amp;""&amp;IL$3&amp;"DAYKWH.UNIT1@NET1",Overall!$A$23,Overall!$B$23,"1d","total","time-weighted",0,1,0,"")</f>
        <v>1670.8468113008894</v>
      </c>
      <c r="IM23" s="12">
        <f>_xll.PIAdvCalcDat("\\CEDPI\SEMPRA_MSR1:EDCINV"&amp;IJ$2&amp;""&amp;IM$3&amp;"DAYKWH.UNIT1@NET1",Overall!$A$23,Overall!$B$23,"1d","total","time-weighted",0,1,0,"")</f>
        <v>1772.9888283726928</v>
      </c>
      <c r="IN23" s="1"/>
      <c r="IO23" s="10">
        <f>_xll.PIAdvCalcDat("\\CEDPI\SEMPRA_MSR1:EDCINV"&amp;IO$2&amp;""&amp;IO$3&amp;"DAYKWH.UNIT1@NET1",Overall!$A$23,Overall!$B$23,"1d","total","time-weighted",0,1,0,"")</f>
        <v>1707.6479963061884</v>
      </c>
      <c r="IP23" s="11">
        <f>_xll.PIAdvCalcDat("\\CEDPI\SEMPRA_MSR1:EDCINV"&amp;IO$2&amp;""&amp;IP$3&amp;"DAYKWH.UNIT1@NET1",Overall!$A$23,Overall!$B$23,"1d","total","time-weighted",0,1,0,"")</f>
        <v>1716.6023092350708</v>
      </c>
      <c r="IQ23" s="11">
        <f>_xll.PIAdvCalcDat("\\CEDPI\SEMPRA_MSR1:EDCINV"&amp;IO$2&amp;""&amp;IQ$3&amp;"DAYKWH.UNIT1@NET1",Overall!$A$23,Overall!$B$23,"1d","total","time-weighted",0,1,0,"")</f>
        <v>1641.1443324820771</v>
      </c>
      <c r="IR23" s="12">
        <f>_xll.PIAdvCalcDat("\\CEDPI\SEMPRA_MSR1:EDCINV"&amp;IO$2&amp;""&amp;IR$3&amp;"DAYKWH.UNIT1@NET1",Overall!$A$23,Overall!$B$23,"1d","total","time-weighted",0,1,0,"")</f>
        <v>1618.999014018226</v>
      </c>
      <c r="IS23" s="1"/>
      <c r="IT23" s="10">
        <f>_xll.PIAdvCalcDat("\\CEDPI\SEMPRA_MSR1:EDCINV"&amp;IT$2&amp;""&amp;IT$3&amp;"DAYKWH.UNIT1@NET1",Overall!$A$23,Overall!$B$23,"1d","total","time-weighted",0,1,0,"")</f>
        <v>1752.7477951394255</v>
      </c>
      <c r="IU23" s="11">
        <f>_xll.PIAdvCalcDat("\\CEDPI\SEMPRA_MSR1:EDCINV"&amp;IT$2&amp;""&amp;IU$3&amp;"DAYKWH.UNIT1@NET1",Overall!$A$23,Overall!$B$23,"1d","total","time-weighted",0,1,0,"")</f>
        <v>1728.2171205706384</v>
      </c>
      <c r="IV23" s="11">
        <f>_xll.PIAdvCalcDat("\\CEDPI\SEMPRA_MSR1:EDCINV"&amp;IT$2&amp;""&amp;IV$3&amp;"DAYKWH.UNIT1@NET1",Overall!$A$23,Overall!$B$23,"1d","total","time-weighted",0,1,0,"")</f>
        <v>1727.6999090681197</v>
      </c>
      <c r="IW23" s="12">
        <f>_xll.PIAdvCalcDat("\\CEDPI\SEMPRA_MSR1:EDCINV"&amp;IT$2&amp;""&amp;IW$3&amp;"DAYKWH.UNIT1@NET1",Overall!$A$23,Overall!$B$23,"1d","total","time-weighted",0,1,0,"")</f>
        <v>1673.2879921442577</v>
      </c>
      <c r="IX23" s="1"/>
      <c r="IY23" s="10">
        <f>_xll.PIAdvCalcDat("\\CEDPI\SEMPRA_MSR1:EDCINV"&amp;IY$2&amp;""&amp;IY$3&amp;"DAYKWH.UNIT1@NET1",Overall!$A$23,Overall!$B$23,"1d","total","time-weighted",0,1,0,"")</f>
        <v>1712.3854057417948</v>
      </c>
      <c r="IZ23" s="11">
        <f>_xll.PIAdvCalcDat("\\CEDPI\SEMPRA_MSR1:EDCINV"&amp;IY$2&amp;""&amp;IZ$3&amp;"DAYKWH.UNIT1@NET1",Overall!$A$23,Overall!$B$23,"1d","total","time-weighted",0,1,0,"")</f>
        <v>1705.2965053711639</v>
      </c>
      <c r="JA23" s="11">
        <f>_xll.PIAdvCalcDat("\\CEDPI\SEMPRA_MSR1:EDCINV"&amp;IY$2&amp;""&amp;JA$3&amp;"DAYKWH.UNIT1@NET1",Overall!$A$23,Overall!$B$23,"1d","total","time-weighted",0,1,0,"")</f>
        <v>1705.6752998188538</v>
      </c>
      <c r="JB23" s="12">
        <f>_xll.PIAdvCalcDat("\\CEDPI\SEMPRA_MSR1:EDCINV"&amp;IY$2&amp;""&amp;JB$3&amp;"DAYKWH.UNIT1@NET1",Overall!$A$23,Overall!$B$23,"1d","total","time-weighted",0,1,0,"")</f>
        <v>1520.0827330265827</v>
      </c>
      <c r="JC23" s="1"/>
      <c r="JD23" s="10">
        <f>_xll.PIAdvCalcDat("\\CEDPI\SEMPRA_MSR1:EDCINV"&amp;JD$2&amp;""&amp;JD$3&amp;"DAYKWH.UNIT1@NET1",Overall!$A$23,Overall!$B$23,"1d","total","time-weighted",0,1,0,"")</f>
        <v>1654.0692282280961</v>
      </c>
      <c r="JE23" s="11">
        <f>_xll.PIAdvCalcDat("\\CEDPI\SEMPRA_MSR1:EDCINV"&amp;JD$2&amp;""&amp;JE$3&amp;"DAYKWH.UNIT1@NET1",Overall!$A$23,Overall!$B$23,"1d","total","time-weighted",0,1,0,"")</f>
        <v>1655.9723986304934</v>
      </c>
      <c r="JF23" s="11">
        <f>_xll.PIAdvCalcDat("\\CEDPI\SEMPRA_MSR1:EDCINV"&amp;JD$2&amp;""&amp;JF$3&amp;"DAYKWH.UNIT1@NET1",Overall!$A$23,Overall!$B$23,"1d","total","time-weighted",0,1,0,"")</f>
        <v>1577.7639218559368</v>
      </c>
      <c r="JG23" s="12">
        <f>_xll.PIAdvCalcDat("\\CEDPI\SEMPRA_MSR1:EDCINV"&amp;JD$2&amp;""&amp;JG$3&amp;"DAYKWH.UNIT1@NET1",Overall!$A$23,Overall!$B$23,"1d","total","time-weighted",0,1,0,"")</f>
        <v>1679.4234785851761</v>
      </c>
      <c r="JH23" s="1"/>
      <c r="JI23" s="10">
        <f>_xll.PIAdvCalcDat("\\CEDPI\SEMPRA_MSR1:EDCINV"&amp;JI$2&amp;""&amp;JI$3&amp;"DAYKWH.UNIT1@NET1",Overall!$A$23,Overall!$B$23,"1d","total","time-weighted",0,1,0,"")</f>
        <v>1653.1071254521451</v>
      </c>
      <c r="JJ23" s="11">
        <f>_xll.PIAdvCalcDat("\\CEDPI\SEMPRA_MSR1:EDCINV"&amp;JI$2&amp;""&amp;JJ$3&amp;"DAYKWH.UNIT1@NET1",Overall!$A$23,Overall!$B$23,"1d","total","time-weighted",0,1,0,"")</f>
        <v>1657.6633920351032</v>
      </c>
      <c r="JK23" s="11">
        <f>_xll.PIAdvCalcDat("\\CEDPI\SEMPRA_MSR1:EDCINV"&amp;JI$2&amp;""&amp;JK$3&amp;"DAYKWH.UNIT1@NET1",Overall!$A$23,Overall!$B$23,"1d","total","time-weighted",0,1,0,"")</f>
        <v>1539.7367003568893</v>
      </c>
      <c r="JL23" s="12">
        <f>_xll.PIAdvCalcDat("\\CEDPI\SEMPRA_MSR1:EDCINV"&amp;JI$2&amp;""&amp;JL$3&amp;"DAYKWH.UNIT1@NET1",Overall!$A$23,Overall!$B$23,"1d","total","time-weighted",0,1,0,"")</f>
        <v>1554.6753716890914</v>
      </c>
      <c r="JM23" s="1"/>
      <c r="JN23" s="10">
        <f>_xll.PIAdvCalcDat("\\CEDPI\SEMPRA_MSR1:EDCINV"&amp;JN$2&amp;""&amp;JN$3&amp;"DAYKWH.UNIT1@NET1",Overall!$A$23,Overall!$B$23,"1d","total","time-weighted",0,1,0,"")</f>
        <v>1730.6157140607202</v>
      </c>
      <c r="JO23" s="11">
        <f>_xll.PIAdvCalcDat("\\CEDPI\SEMPRA_MSR1:EDCINV"&amp;JN$2&amp;""&amp;JO$3&amp;"DAYKWH.UNIT1@NET1",Overall!$A$23,Overall!$B$23,"1d","total","time-weighted",0,1,0,"")</f>
        <v>1596.2304757916945</v>
      </c>
      <c r="JP23" s="11">
        <f>_xll.PIAdvCalcDat("\\CEDPI\SEMPRA_MSR1:EDCINV"&amp;JN$2&amp;""&amp;JP$3&amp;"DAYKWH.UNIT1@NET1",Overall!$A$23,Overall!$B$23,"1d","total","time-weighted",0,1,0,"")</f>
        <v>1720.2351941119955</v>
      </c>
      <c r="JQ23" s="12">
        <f>_xll.PIAdvCalcDat("\\CEDPI\SEMPRA_MSR1:EDCINV"&amp;JN$2&amp;""&amp;JQ$3&amp;"DAYKWH.UNIT1@NET1",Overall!$A$23,Overall!$B$23,"1d","total","time-weighted",0,1,0,"")</f>
        <v>1704.9840601860722</v>
      </c>
      <c r="JR23" s="1"/>
      <c r="JS23" s="10">
        <f>_xll.PIAdvCalcDat("\\CEDPI\SEMPRA_MSR1:EDCINV"&amp;JS$2&amp;""&amp;JS$3&amp;"DAYKWH.UNIT1@NET1",Overall!$A$23,Overall!$B$23,"1d","total","time-weighted",0,1,0,"")</f>
        <v>1702.7544435391403</v>
      </c>
      <c r="JT23" s="11">
        <f>_xll.PIAdvCalcDat("\\CEDPI\SEMPRA_MSR1:EDCINV"&amp;JS$2&amp;""&amp;JT$3&amp;"DAYKWH.UNIT1@NET1",Overall!$A$23,Overall!$B$23,"1d","total","time-weighted",0,1,0,"")</f>
        <v>1669.3537604038231</v>
      </c>
      <c r="JU23" s="11">
        <f>_xll.PIAdvCalcDat("\\CEDPI\SEMPRA_MSR1:EDCINV"&amp;JS$2&amp;""&amp;JU$3&amp;"DAYKWH.UNIT1@NET1",Overall!$A$23,Overall!$B$23,"1d","total","time-weighted",0,1,0,"")</f>
        <v>1507.0577446553561</v>
      </c>
      <c r="JV23" s="12">
        <f>_xll.PIAdvCalcDat("\\CEDPI\SEMPRA_MSR1:EDCINV"&amp;JS$2&amp;""&amp;JV$3&amp;"DAYKWH.UNIT1@NET1",Overall!$A$23,Overall!$B$23,"1d","total","time-weighted",0,1,0,"")</f>
        <v>1484.2335113250467</v>
      </c>
      <c r="JW23" s="1"/>
      <c r="JX23" s="10">
        <f>_xll.PIAdvCalcDat("\\CEDPI\SEMPRA_MSR1:EDCINV"&amp;JX$2&amp;""&amp;JX$3&amp;"DAYKWH.UNIT1@NET1",Overall!$A$23,Overall!$B$23,"1d","total","time-weighted",0,1,0,"")</f>
        <v>1611.257074038436</v>
      </c>
      <c r="JY23" s="11">
        <f>_xll.PIAdvCalcDat("\\CEDPI\SEMPRA_MSR1:EDCINV"&amp;JX$2&amp;""&amp;JY$3&amp;"DAYKWH.UNIT1@NET1",Overall!$A$23,Overall!$B$23,"1d","total","time-weighted",0,1,0,"")</f>
        <v>1622.524508023062</v>
      </c>
      <c r="JZ23" s="11">
        <f>_xll.PIAdvCalcDat("\\CEDPI\SEMPRA_MSR1:EDCINV"&amp;JX$2&amp;""&amp;JZ$3&amp;"DAYKWH.UNIT1@NET1",Overall!$A$23,Overall!$B$23,"1d","total","time-weighted",0,1,0,"")</f>
        <v>1614.9415906926386</v>
      </c>
      <c r="KA23" s="12">
        <f>_xll.PIAdvCalcDat("\\CEDPI\SEMPRA_MSR1:EDCINV"&amp;JX$2&amp;""&amp;KA$3&amp;"DAYKWH.UNIT1@NET1",Overall!$A$23,Overall!$B$23,"1d","total","time-weighted",0,1,0,"")</f>
        <v>1671.4221154095733</v>
      </c>
      <c r="KB23" s="1"/>
      <c r="KC23" s="10">
        <f>_xll.PIAdvCalcDat("\\CEDPI\SEMPRA_MSR1:EDCINV"&amp;KC$2&amp;""&amp;KC$3&amp;"DAYKWH.UNIT1@NET1",Overall!$A$23,Overall!$B$23,"1d","total","time-weighted",0,1,0,"")</f>
        <v>1734.8340065391678</v>
      </c>
      <c r="KD23" s="11">
        <f>_xll.PIAdvCalcDat("\\CEDPI\SEMPRA_MSR1:EDCINV"&amp;KC$2&amp;""&amp;KD$3&amp;"DAYKWH.UNIT1@NET1",Overall!$A$23,Overall!$B$23,"1d","total","time-weighted",0,1,0,"")</f>
        <v>1652.9401984093222</v>
      </c>
      <c r="KE23" s="11">
        <f>_xll.PIAdvCalcDat("\\CEDPI\SEMPRA_MSR1:EDCINV"&amp;KC$2&amp;""&amp;KE$3&amp;"DAYKWH.UNIT1@NET1",Overall!$A$23,Overall!$B$23,"1d","total","time-weighted",0,1,0,"")</f>
        <v>1632.7870673351158</v>
      </c>
      <c r="KF23" s="12">
        <f>_xll.PIAdvCalcDat("\\CEDPI\SEMPRA_MSR1:EDCINV"&amp;KC$2&amp;""&amp;KF$3&amp;"DAYKWH.UNIT1@NET1",Overall!$A$23,Overall!$B$23,"1d","total","time-weighted",0,1,0,"")</f>
        <v>2574.9085453454345</v>
      </c>
      <c r="KG23" s="1"/>
      <c r="KH23" s="10">
        <f>_xll.PIAdvCalcDat("\\CEDPI\SEMPRA_MSR1:EDCINV"&amp;KH$2&amp;""&amp;KH$3&amp;"DAYKWH.UNIT1@NET1",Overall!$A$23,Overall!$B$23,"1d","total","time-weighted",0,1,0,"")</f>
        <v>1731.7276858331629</v>
      </c>
      <c r="KI23" s="11">
        <f>_xll.PIAdvCalcDat("\\CEDPI\SEMPRA_MSR1:EDCINV"&amp;KH$2&amp;""&amp;KI$3&amp;"DAYKWH.UNIT1@NET1",Overall!$A$23,Overall!$B$23,"1d","total","time-weighted",0,1,0,"")</f>
        <v>1562.5270268072316</v>
      </c>
      <c r="KJ23" s="11">
        <f>_xll.PIAdvCalcDat("\\CEDPI\SEMPRA_MSR1:EDCINV"&amp;KH$2&amp;""&amp;KJ$3&amp;"DAYKWH.UNIT1@NET1",Overall!$A$23,Overall!$B$23,"1d","total","time-weighted",0,1,0,"")</f>
        <v>1645.3915543194523</v>
      </c>
      <c r="KK23" s="12">
        <f>_xll.PIAdvCalcDat("\\CEDPI\SEMPRA_MSR1:EDCINV"&amp;KH$2&amp;""&amp;KK$3&amp;"DAYKWH.UNIT1@NET1",Overall!$A$23,Overall!$B$23,"1d","total","time-weighted",0,1,0,"")</f>
        <v>1698.8807551253815</v>
      </c>
      <c r="KL23" s="1"/>
      <c r="KM23" s="10">
        <f>_xll.PIAdvCalcDat("\\CEDPI\SEMPRA_MSR1:EDCINV"&amp;KM$2&amp;""&amp;KM$3&amp;"DAYKWH.UNIT1@NET1",Overall!$A$23,Overall!$B$23,"1d","total","time-weighted",0,1,0,"")</f>
        <v>1717.1825612004188</v>
      </c>
      <c r="KN23" s="11">
        <f>_xll.PIAdvCalcDat("\\CEDPI\SEMPRA_MSR1:EDCINV"&amp;KM$2&amp;""&amp;KN$3&amp;"DAYKWH.UNIT1@NET1",Overall!$A$23,Overall!$B$23,"1d","total","time-weighted",0,1,0,"")</f>
        <v>1668.0271917065068</v>
      </c>
      <c r="KO23" s="11">
        <f>_xll.PIAdvCalcDat("\\CEDPI\SEMPRA_MSR1:EDCINV"&amp;KM$2&amp;""&amp;KO$3&amp;"DAYKWH.UNIT1@NET1",Overall!$A$23,Overall!$B$23,"1d","total","time-weighted",0,1,0,"")</f>
        <v>1654.5807770438369</v>
      </c>
      <c r="KP23" s="12">
        <f>_xll.PIAdvCalcDat("\\CEDPI\SEMPRA_MSR1:EDCINV"&amp;KM$2&amp;""&amp;KP$3&amp;"DAYKWH.UNIT1@NET1",Overall!$A$23,Overall!$B$23,"1d","total","time-weighted",0,1,0,"")</f>
        <v>1475.1867218710872</v>
      </c>
      <c r="KQ23" s="1"/>
      <c r="KR23" s="10">
        <f>_xll.PIAdvCalcDat("\\CEDPI\SEMPRA_MSR1:EDCINV"&amp;KR$2&amp;""&amp;KR$3&amp;"DAYKWH.UNIT1@NET1",Overall!$A$23,Overall!$B$23,"1d","total","time-weighted",0,1,0,"")</f>
        <v>1680.0666235496381</v>
      </c>
      <c r="KS23" s="11">
        <f>_xll.PIAdvCalcDat("\\CEDPI\SEMPRA_MSR1:EDCINV"&amp;KR$2&amp;""&amp;KS$3&amp;"DAYKWH.UNIT1@NET1",Overall!$A$23,Overall!$B$23,"1d","total","time-weighted",0,1,0,"")</f>
        <v>1605.5407636912817</v>
      </c>
      <c r="KT23" s="11">
        <f>_xll.PIAdvCalcDat("\\CEDPI\SEMPRA_MSR1:EDCINV"&amp;KR$2&amp;""&amp;KT$3&amp;"DAYKWH.UNIT1@NET1",Overall!$A$23,Overall!$B$23,"1d","total","time-weighted",0,1,0,"")</f>
        <v>1597.3165892112113</v>
      </c>
      <c r="KU23" s="12">
        <f>_xll.PIAdvCalcDat("\\CEDPI\SEMPRA_MSR1:EDCINV"&amp;KR$2&amp;""&amp;KU$3&amp;"DAYKWH.UNIT1@NET1",Overall!$A$23,Overall!$B$23,"1d","total","time-weighted",0,1,0,"")</f>
        <v>1796.7302681355823</v>
      </c>
      <c r="KV23" s="1"/>
      <c r="KW23" s="10">
        <f>_xll.PIAdvCalcDat("\\CEDPI\SEMPRA_MSR1:EDCINV"&amp;KW$2&amp;""&amp;KW$3&amp;"DAYKWH.UNIT1@NET1",Overall!$A$23,Overall!$B$23,"1d","total","time-weighted",0,1,0,"")</f>
        <v>1716.8616534018247</v>
      </c>
      <c r="KX23" s="11">
        <f>_xll.PIAdvCalcDat("\\CEDPI\SEMPRA_MSR1:EDCINV"&amp;KW$2&amp;""&amp;KX$3&amp;"DAYKWH.UNIT1@NET1",Overall!$A$23,Overall!$B$23,"1d","total","time-weighted",0,1,0,"")</f>
        <v>1692.5902254807563</v>
      </c>
      <c r="KY23" s="11">
        <f>_xll.PIAdvCalcDat("\\CEDPI\SEMPRA_MSR1:EDCINV"&amp;KW$2&amp;""&amp;KY$3&amp;"DAYKWH.UNIT1@NET1",Overall!$A$23,Overall!$B$23,"1d","total","time-weighted",0,1,0,"")</f>
        <v>1502.4210038153726</v>
      </c>
      <c r="KZ23" s="12">
        <f>_xll.PIAdvCalcDat("\\CEDPI\SEMPRA_MSR1:EDCINV"&amp;KW$2&amp;""&amp;KZ$3&amp;"DAYKWH.UNIT1@NET1",Overall!$A$23,Overall!$B$23,"1d","total","time-weighted",0,1,0,"")</f>
        <v>1465.1143835897117</v>
      </c>
      <c r="LA23" s="1"/>
      <c r="LB23" s="10">
        <f>_xll.PIAdvCalcDat("\\CEDPI\SEMPRA_MSR1:EDCINV"&amp;LB$2&amp;""&amp;LB$3&amp;"DAYKWH.UNIT1@NET1",Overall!$A$23,Overall!$B$23,"1d","total","time-weighted",0,1,0,"")</f>
        <v>1660.5663671622181</v>
      </c>
      <c r="LC23" s="11">
        <f>_xll.PIAdvCalcDat("\\CEDPI\SEMPRA_MSR1:EDCINV"&amp;LB$2&amp;""&amp;LC$3&amp;"DAYKWH.UNIT1@NET1",Overall!$A$23,Overall!$B$23,"1d","total","time-weighted",0,1,0,"")</f>
        <v>1646.1430262098895</v>
      </c>
      <c r="LD23" s="11">
        <f>_xll.PIAdvCalcDat("\\CEDPI\SEMPRA_MSR1:EDCINV"&amp;LB$2&amp;""&amp;LD$3&amp;"DAYKWH.UNIT1@NET1",Overall!$A$23,Overall!$B$23,"1d","total","time-weighted",0,1,0,"")</f>
        <v>1657.9483283889876</v>
      </c>
      <c r="LE23" s="12">
        <f>_xll.PIAdvCalcDat("\\CEDPI\SEMPRA_MSR1:EDCINV"&amp;LB$2&amp;""&amp;LE$3&amp;"DAYKWH.UNIT1@NET1",Overall!$A$23,Overall!$B$23,"1d","total","time-weighted",0,1,0,"")</f>
        <v>1689.2329289948075</v>
      </c>
      <c r="LF23" s="1"/>
      <c r="LG23" s="10">
        <f>_xll.PIAdvCalcDat("\\CEDPI\SEMPRA_MSR1:EDCINV"&amp;LG$2&amp;""&amp;LG$3&amp;"DAYKWH.UNIT1@NET1",Overall!$A$23,Overall!$B$23,"1d","total","time-weighted",0,1,0,"")</f>
        <v>1627.2143516760809</v>
      </c>
      <c r="LH23" s="11">
        <f>_xll.PIAdvCalcDat("\\CEDPI\SEMPRA_MSR1:EDCINV"&amp;LG$2&amp;""&amp;LH$3&amp;"DAYKWH.UNIT1@NET1",Overall!$A$23,Overall!$B$23,"1d","total","time-weighted",0,1,0,"")</f>
        <v>1640.5067638502915</v>
      </c>
      <c r="LI23" s="11">
        <f>_xll.PIAdvCalcDat("\\CEDPI\SEMPRA_MSR1:EDCINV"&amp;LG$2&amp;""&amp;LI$3&amp;"DAYKWH.UNIT1@NET1",Overall!$A$23,Overall!$B$23,"1d","total","time-weighted",0,1,0,"")</f>
        <v>1515.6761876236797</v>
      </c>
      <c r="LJ23" s="12">
        <f>_xll.PIAdvCalcDat("\\CEDPI\SEMPRA_MSR1:EDCINV"&amp;LG$2&amp;""&amp;LJ$3&amp;"DAYKWH.UNIT1@NET1",Overall!$A$23,Overall!$B$23,"1d","total","time-weighted",0,1,0,"")</f>
        <v>1461.1230863838437</v>
      </c>
      <c r="LK23" s="1"/>
      <c r="LL23" s="10">
        <f>_xll.PIAdvCalcDat("\\CEDPI\SEMPRA_MSR1:EDCINV"&amp;LL$2&amp;""&amp;LL$3&amp;"DAYKWH.UNIT1@NET1",Overall!$A$23,Overall!$B$23,"1d","total","time-weighted",0,1,0,"")</f>
        <v>1537.1586583914868</v>
      </c>
      <c r="LM23" s="11">
        <f>_xll.PIAdvCalcDat("\\CEDPI\SEMPRA_MSR1:EDCINV"&amp;LL$2&amp;""&amp;LM$3&amp;"DAYKWH.UNIT1@NET1",Overall!$A$23,Overall!$B$23,"1d","total","time-weighted",0,1,0,"")</f>
        <v>1457.4555533487269</v>
      </c>
      <c r="LN23" s="11">
        <f>_xll.PIAdvCalcDat("\\CEDPI\SEMPRA_MSR1:EDCINV"&amp;LL$2&amp;""&amp;LN$3&amp;"DAYKWH.UNIT1@NET1",Overall!$A$23,Overall!$B$23,"1d","total","time-weighted",0,1,0,"")</f>
        <v>1539.6980861947475</v>
      </c>
      <c r="LO23" s="12">
        <f>_xll.PIAdvCalcDat("\\CEDPI\SEMPRA_MSR1:EDCINV"&amp;LL$2&amp;""&amp;LO$3&amp;"DAYKWH.UNIT1@NET1",Overall!$A$23,Overall!$B$23,"1d","total","time-weighted",0,1,0,"")</f>
        <v>1445.0266582416007</v>
      </c>
      <c r="LP23" s="1"/>
      <c r="LQ23" s="10">
        <f>_xll.PIAdvCalcDat("\\CEDPI\SEMPRA_MSR1:EDCINV"&amp;LQ$2&amp;""&amp;LQ$3&amp;"DAYKWH.UNIT1@NET1",Overall!$A$23,Overall!$B$23,"1d","total","time-weighted",0,1,0,"")</f>
        <v>1526.0355178593636</v>
      </c>
      <c r="LR23" s="11">
        <f>_xll.PIAdvCalcDat("\\CEDPI\SEMPRA_MSR1:EDCINV"&amp;LQ$2&amp;""&amp;LR$3&amp;"DAYKWH.UNIT1@NET1",Overall!$A$23,Overall!$B$23,"1d","total","time-weighted",0,1,0,"")</f>
        <v>1542.7999258003429</v>
      </c>
      <c r="LS23" s="11">
        <f>_xll.PIAdvCalcDat("\\CEDPI\SEMPRA_MSR1:EDCINV"&amp;LQ$2&amp;""&amp;LS$3&amp;"DAYKWH.UNIT1@NET1",Overall!$A$23,Overall!$B$23,"1d","total","time-weighted",0,1,0,"")</f>
        <v>1383.2677654568658</v>
      </c>
      <c r="LT23" s="12">
        <f>_xll.PIAdvCalcDat("\\CEDPI\SEMPRA_MSR1:EDCINV"&amp;LQ$2&amp;""&amp;LT$3&amp;"DAYKWH.UNIT1@NET1",Overall!$A$23,Overall!$B$23,"1d","total","time-weighted",0,1,0,"")</f>
        <v>1573.0356663997741</v>
      </c>
      <c r="LU23" s="1"/>
      <c r="LV23" s="10">
        <f>_xll.PIAdvCalcDat("\\CEDPI\SEMPRA_MSR1:EDCINV"&amp;LV$2&amp;""&amp;LV$3&amp;"DAYKWH.UNIT1@NET1",Overall!$A$23,Overall!$B$23,"1d","total","time-weighted",0,1,0,"")</f>
        <v>1392.7080982639238</v>
      </c>
      <c r="LW23" s="11">
        <f>_xll.PIAdvCalcDat("\\CEDPI\SEMPRA_MSR1:EDCINV"&amp;LV$2&amp;""&amp;LW$3&amp;"DAYKWH.UNIT1@NET1",Overall!$A$23,Overall!$B$23,"1d","total","time-weighted",0,1,0,"")</f>
        <v>1551.4267796166282</v>
      </c>
      <c r="LX23" s="11">
        <f>_xll.PIAdvCalcDat("\\CEDPI\SEMPRA_MSR1:EDCINV"&amp;LV$2&amp;""&amp;LX$3&amp;"DAYKWH.UNIT1@NET1",Overall!$A$23,Overall!$B$23,"1d","total","time-weighted",0,1,0,"")</f>
        <v>1407.2081833147706</v>
      </c>
      <c r="LY23" s="12">
        <f>_xll.PIAdvCalcDat("\\CEDPI\SEMPRA_MSR1:EDCINV"&amp;LV$2&amp;""&amp;LY$3&amp;"DAYKWH.UNIT1@NET1",Overall!$A$23,Overall!$B$23,"1d","total","time-weighted",0,1,0,"")</f>
        <v>1590.2791213621072</v>
      </c>
      <c r="LZ23" s="1"/>
      <c r="MA23" s="10">
        <f>_xll.PIAdvCalcDat("\\CEDPI\SEMPRA_MSR1:EDCINV"&amp;MA$2&amp;""&amp;MA$3&amp;"DAYKWH.UNIT1@NET1",Overall!$A$23,Overall!$B$23,"1d","total","time-weighted",0,1,0,"")</f>
        <v>1533.7463188183003</v>
      </c>
      <c r="MB23" s="11" t="str">
        <f>_xll.PIAdvCalcDat("\\CEDPI\SEMPRA_MSR1:EDCINV"&amp;MA$2&amp;""&amp;MB$3&amp;"DAYKWH.UNIT1@NET1",Overall!$A$23,Overall!$B$23,"1d","total","time-weighted",0,1,0,"")</f>
        <v>[-11059] No Good Data For Calculation</v>
      </c>
      <c r="MC23" s="11">
        <f>_xll.PIAdvCalcDat("\\CEDPI\SEMPRA_MSR1:EDCINV"&amp;MA$2&amp;""&amp;MC$3&amp;"DAYKWH.UNIT1@NET1",Overall!$A$23,Overall!$B$23,"1d","total","time-weighted",0,1,0,"")</f>
        <v>1541.2132693388028</v>
      </c>
      <c r="MD23" s="12">
        <f>_xll.PIAdvCalcDat("\\CEDPI\SEMPRA_MSR1:EDCINV"&amp;MA$2&amp;""&amp;MD$3&amp;"DAYKWH.UNIT1@NET1",Overall!$A$23,Overall!$B$23,"1d","total","time-weighted",0,1,0,"")</f>
        <v>1563.1918854713413</v>
      </c>
      <c r="ME23" s="1"/>
      <c r="MF23" s="10">
        <f>_xll.PIAdvCalcDat("\\CEDPI\SEMPRA_MSR1:EDCINV"&amp;MF$2&amp;""&amp;MF$3&amp;"DAYKWH.UNIT1@NET1",Overall!$A$23,Overall!$B$23,"1d","total","time-weighted",0,1,0,"")</f>
        <v>1572.4614802139442</v>
      </c>
      <c r="MG23" s="11">
        <f>_xll.PIAdvCalcDat("\\CEDPI\SEMPRA_MSR1:EDCINV"&amp;MF$2&amp;""&amp;MG$3&amp;"DAYKWH.UNIT1@NET1",Overall!$A$23,Overall!$B$23,"1d","total","time-weighted",0,1,0,"")</f>
        <v>1530.3061157376494</v>
      </c>
      <c r="MH23" s="11">
        <f>_xll.PIAdvCalcDat("\\CEDPI\SEMPRA_MSR1:EDCINV"&amp;MF$2&amp;""&amp;MH$3&amp;"DAYKWH.UNIT1@NET1",Overall!$A$23,Overall!$B$23,"1d","total","time-weighted",0,1,0,"")</f>
        <v>1437.2873368267992</v>
      </c>
      <c r="MI23" s="12">
        <f>_xll.PIAdvCalcDat("\\CEDPI\SEMPRA_MSR1:EDCINV"&amp;MF$2&amp;""&amp;MI$3&amp;"DAYKWH.UNIT1@NET1",Overall!$A$23,Overall!$B$23,"1d","total","time-weighted",0,1,0,"")</f>
        <v>1562.8596865936054</v>
      </c>
      <c r="MJ23" s="1"/>
      <c r="MK23" s="10">
        <f>_xll.PIAdvCalcDat("\\CEDPI\SEMPRA_MSR1:EDCINV"&amp;MK$2&amp;""&amp;MK$3&amp;"DAYKWH.UNIT1@NET1",Overall!$A$23,Overall!$B$23,"1d","total","time-weighted",0,1,0,"")</f>
        <v>1395.5990972752993</v>
      </c>
      <c r="ML23" s="11">
        <f>_xll.PIAdvCalcDat("\\CEDPI\SEMPRA_MSR1:EDCINV"&amp;MK$2&amp;""&amp;ML$3&amp;"DAYKWH.UNIT1@NET1",Overall!$A$23,Overall!$B$23,"1d","total","time-weighted",0,1,0,"")</f>
        <v>1530.1836864725196</v>
      </c>
      <c r="MM23" s="11">
        <f>_xll.PIAdvCalcDat("\\CEDPI\SEMPRA_MSR1:EDCINV"&amp;MK$2&amp;""&amp;MM$3&amp;"DAYKWH.UNIT1@NET1",Overall!$A$23,Overall!$B$23,"1d","total","time-weighted",0,1,0,"")</f>
        <v>1358.6870737921861</v>
      </c>
      <c r="MN23" s="12">
        <f>_xll.PIAdvCalcDat("\\CEDPI\SEMPRA_MSR1:EDCINV"&amp;MK$2&amp;""&amp;MN$3&amp;"DAYKWH.UNIT1@NET1",Overall!$A$23,Overall!$B$23,"1d","total","time-weighted",0,1,0,"")</f>
        <v>1554.3202477425261</v>
      </c>
      <c r="MO23" s="1"/>
      <c r="MP23" s="10">
        <f>_xll.PIAdvCalcDat("\\CEDPI\SEMPRA_MSR1:EDCINV"&amp;MP$2&amp;""&amp;MP$3&amp;"DAYKWH.UNIT1@NET1",Overall!$A$23,Overall!$B$23,"1d","total","time-weighted",0,1,0,"")</f>
        <v>1685.0514190504682</v>
      </c>
      <c r="MQ23" s="11">
        <f>_xll.PIAdvCalcDat("\\CEDPI\SEMPRA_MSR1:EDCINV"&amp;MP$2&amp;""&amp;MQ$3&amp;"DAYKWH.UNIT1@NET1",Overall!$A$23,Overall!$B$23,"1d","total","time-weighted",0,1,0,"")</f>
        <v>1681.0529672492303</v>
      </c>
      <c r="MR23" s="11">
        <f>_xll.PIAdvCalcDat("\\CEDPI\SEMPRA_MSR1:EDCINV"&amp;MP$2&amp;""&amp;MR$3&amp;"DAYKWH.UNIT1@NET1",Overall!$A$23,Overall!$B$23,"1d","total","time-weighted",0,1,0,"")</f>
        <v>1680.4913474877751</v>
      </c>
      <c r="MS23" s="12">
        <f>_xll.PIAdvCalcDat("\\CEDPI\SEMPRA_MSR1:EDCINV"&amp;MP$2&amp;""&amp;MS$3&amp;"DAYKWH.UNIT1@NET1",Overall!$A$23,Overall!$B$23,"1d","total","time-weighted",0,1,0,"")</f>
        <v>1673.2294654227094</v>
      </c>
      <c r="MT23" s="1"/>
      <c r="MU23" s="10">
        <f>_xll.PIAdvCalcDat("\\CEDPI\SEMPRA_MSR1:EDCINV"&amp;MU$2&amp;""&amp;MU$3&amp;"DAYKWH.UNIT1@NET1",Overall!$A$23,Overall!$B$23,"1d","total","time-weighted",0,1,0,"")</f>
        <v>1435.9510451461938</v>
      </c>
      <c r="MV23" s="11">
        <f>_xll.PIAdvCalcDat("\\CEDPI\SEMPRA_MSR1:EDCINV"&amp;MU$2&amp;""&amp;MV$3&amp;"DAYKWH.UNIT1@NET1",Overall!$A$23,Overall!$B$23,"1d","total","time-weighted",0,1,0,"")</f>
        <v>1543.5504575001032</v>
      </c>
      <c r="MW23" s="11">
        <f>_xll.PIAdvCalcDat("\\CEDPI\SEMPRA_MSR1:EDCINV"&amp;MU$2&amp;""&amp;MW$3&amp;"DAYKWH.UNIT1@NET1",Overall!$A$23,Overall!$B$23,"1d","total","time-weighted",0,1,0,"")</f>
        <v>1437.6660417860971</v>
      </c>
      <c r="MX23" s="12">
        <f>_xll.PIAdvCalcDat("\\CEDPI\SEMPRA_MSR1:EDCINV"&amp;MU$2&amp;""&amp;MX$3&amp;"DAYKWH.UNIT1@NET1",Overall!$A$23,Overall!$B$23,"1d","total","time-weighted",0,1,0,"")</f>
        <v>1501.42978590658</v>
      </c>
      <c r="MY23" s="1"/>
      <c r="MZ23" s="10">
        <f>_xll.PIAdvCalcDat("\\CEDPI\SEMPRA_MSR1:EDCINV"&amp;MZ$2&amp;""&amp;MZ$3&amp;"DAYKWH.UNIT1@NET1",Overall!$A$23,Overall!$B$23,"1d","total","time-weighted",0,1,0,"")</f>
        <v>1356.5434822345576</v>
      </c>
      <c r="NA23" s="11">
        <f>_xll.PIAdvCalcDat("\\CEDPI\SEMPRA_MSR1:EDCINV"&amp;MZ$2&amp;""&amp;NA$3&amp;"DAYKWH.UNIT1@NET1",Overall!$A$23,Overall!$B$23,"1d","total","time-weighted",0,1,0,"")</f>
        <v>1570.7211194503411</v>
      </c>
      <c r="NB23" s="11">
        <f>_xll.PIAdvCalcDat("\\CEDPI\SEMPRA_MSR1:EDCINV"&amp;MZ$2&amp;""&amp;NB$3&amp;"DAYKWH.UNIT1@NET1",Overall!$A$23,Overall!$B$23,"1d","total","time-weighted",0,1,0,"")</f>
        <v>1439.242726623746</v>
      </c>
      <c r="NC23" s="12">
        <f>_xll.PIAdvCalcDat("\\CEDPI\SEMPRA_MSR1:EDCINV"&amp;MZ$2&amp;""&amp;NC$3&amp;"DAYKWH.UNIT1@NET1",Overall!$A$23,Overall!$B$23,"1d","total","time-weighted",0,1,0,"")</f>
        <v>1597.5534785152092</v>
      </c>
      <c r="ND23" s="1"/>
      <c r="NE23" s="10">
        <f>_xll.PIAdvCalcDat("\\CEDPI\SEMPRA_MSR1:EDCINV"&amp;NE$2&amp;""&amp;NE$3&amp;"DAYKWH.UNIT1@NET1",Overall!$A$23,Overall!$B$23,"1d","total","time-weighted",0,1,0,"")</f>
        <v>1686.1161349454778</v>
      </c>
      <c r="NF23" s="11">
        <f>_xll.PIAdvCalcDat("\\CEDPI\SEMPRA_MSR1:EDCINV"&amp;NE$2&amp;""&amp;NF$3&amp;"DAYKWH.UNIT1@NET1",Overall!$A$23,Overall!$B$23,"1d","total","time-weighted",0,1,0,"")</f>
        <v>1664.5865379474494</v>
      </c>
      <c r="NG23" s="11">
        <f>_xll.PIAdvCalcDat("\\CEDPI\SEMPRA_MSR1:EDCINV"&amp;NE$2&amp;""&amp;NG$3&amp;"DAYKWH.UNIT1@NET1",Overall!$A$23,Overall!$B$23,"1d","total","time-weighted",0,1,0,"")</f>
        <v>1672.3095665761118</v>
      </c>
      <c r="NH23" s="12">
        <f>_xll.PIAdvCalcDat("\\CEDPI\SEMPRA_MSR1:EDCINV"&amp;NE$2&amp;""&amp;NH$3&amp;"DAYKWH.UNIT1@NET1",Overall!$A$23,Overall!$B$23,"1d","total","time-weighted",0,1,0,"")</f>
        <v>1664.1884100965196</v>
      </c>
      <c r="NI23" s="1"/>
      <c r="NJ23" s="10">
        <f>_xll.PIAdvCalcDat("\\CEDPI\SEMPRA_MSR1:EDCINV"&amp;NJ$2&amp;""&amp;NJ$3&amp;"DAYKWH.UNIT1@NET1",Overall!$A$23,Overall!$B$23,"1d","total","time-weighted",0,1,0,"")</f>
        <v>1377.3851426864401</v>
      </c>
      <c r="NK23" s="11">
        <f>_xll.PIAdvCalcDat("\\CEDPI\SEMPRA_MSR1:EDCINV"&amp;NJ$2&amp;""&amp;NK$3&amp;"DAYKWH.UNIT1@NET1",Overall!$A$23,Overall!$B$23,"1d","total","time-weighted",0,1,0,"")</f>
        <v>1510.9550376439306</v>
      </c>
      <c r="NL23" s="11">
        <f>_xll.PIAdvCalcDat("\\CEDPI\SEMPRA_MSR1:EDCINV"&amp;NJ$2&amp;""&amp;NL$3&amp;"DAYKWH.UNIT1@NET1",Overall!$A$23,Overall!$B$23,"1d","total","time-weighted",0,1,0,"")</f>
        <v>1380.319508793893</v>
      </c>
      <c r="NM23" s="12">
        <f>_xll.PIAdvCalcDat("\\CEDPI\SEMPRA_MSR1:EDCINV"&amp;NJ$2&amp;""&amp;NM$3&amp;"DAYKWH.UNIT1@NET1",Overall!$A$23,Overall!$B$23,"1d","total","time-weighted",0,1,0,"")</f>
        <v>1526.6910558234665</v>
      </c>
      <c r="NN23" s="1"/>
      <c r="NO23" s="10">
        <f>_xll.PIAdvCalcDat("\\CEDPI\SEMPRA_MSR1:EDCINV"&amp;NO$2&amp;""&amp;NO$3&amp;"DAYKWH.UNIT1@NET1",Overall!$A$23,Overall!$B$23,"1d","total","time-weighted",0,1,0,"")</f>
        <v>1444.3310499215709</v>
      </c>
      <c r="NP23" s="11">
        <f>_xll.PIAdvCalcDat("\\CEDPI\SEMPRA_MSR1:EDCINV"&amp;NO$2&amp;""&amp;NP$3&amp;"DAYKWH.UNIT1@NET1",Overall!$A$23,Overall!$B$23,"1d","total","time-weighted",0,1,0,"")</f>
        <v>1503.027572008973</v>
      </c>
      <c r="NQ23" s="11">
        <f>_xll.PIAdvCalcDat("\\CEDPI\SEMPRA_MSR1:EDCINV"&amp;NO$2&amp;""&amp;NQ$3&amp;"DAYKWH.UNIT1@NET1",Overall!$A$23,Overall!$B$23,"1d","total","time-weighted",0,1,0,"")</f>
        <v>1407.1262860112051</v>
      </c>
      <c r="NR23" s="12">
        <f>_xll.PIAdvCalcDat("\\CEDPI\SEMPRA_MSR1:EDCINV"&amp;NO$2&amp;""&amp;NR$3&amp;"DAYKWH.UNIT1@NET1",Overall!$A$23,Overall!$B$23,"1d","total","time-weighted",0,1,0,"")</f>
        <v>1588.1319905587775</v>
      </c>
      <c r="NS23" s="1"/>
      <c r="NT23" s="10">
        <f>_xll.PIAdvCalcDat("\\CEDPI\SEMPRA_MSR1:EDCINV"&amp;NT$2&amp;""&amp;NT$3&amp;"DAYKWH.UNIT1@NET1",Overall!$A$23,Overall!$B$23,"1d","total","time-weighted",0,1,0,"")</f>
        <v>1587.212496737508</v>
      </c>
      <c r="NU23" s="11">
        <f>_xll.PIAdvCalcDat("\\CEDPI\SEMPRA_MSR1:EDCINV"&amp;NT$2&amp;""&amp;NU$3&amp;"DAYKWH.UNIT1@NET1",Overall!$A$23,Overall!$B$23,"1d","total","time-weighted",0,1,0,"")</f>
        <v>1582.4882388414499</v>
      </c>
      <c r="NV23" s="11">
        <f>_xll.PIAdvCalcDat("\\CEDPI\SEMPRA_MSR1:EDCINV"&amp;NT$2&amp;""&amp;NV$3&amp;"DAYKWH.UNIT1@NET1",Overall!$A$23,Overall!$B$23,"1d","total","time-weighted",0,1,0,"")</f>
        <v>1589.12367745292</v>
      </c>
      <c r="NW23" s="12">
        <f>_xll.PIAdvCalcDat("\\CEDPI\SEMPRA_MSR1:EDCINV"&amp;NT$2&amp;""&amp;NW$3&amp;"DAYKWH.UNIT1@NET1",Overall!$A$23,Overall!$B$23,"1d","total","time-weighted",0,1,0,"")</f>
        <v>1591.9109616889523</v>
      </c>
      <c r="NX23" s="1"/>
      <c r="NY23" s="10">
        <f>_xll.PIAdvCalcDat("\\CEDPI\SEMPRA_MSR1:EDCINV"&amp;NY$2&amp;""&amp;NY$3&amp;"DAYKWH.UNIT1@NET1",Overall!$A$23,Overall!$B$23,"1d","total","time-weighted",0,1,0,"")</f>
        <v>1590.5039203498363</v>
      </c>
      <c r="NZ23" s="11">
        <f>_xll.PIAdvCalcDat("\\CEDPI\SEMPRA_MSR1:EDCINV"&amp;NY$2&amp;""&amp;NZ$3&amp;"DAYKWH.UNIT1@NET1",Overall!$A$23,Overall!$B$23,"1d","total","time-weighted",0,1,0,"")</f>
        <v>1609.1390259815105</v>
      </c>
      <c r="OA23" s="11">
        <f>_xll.PIAdvCalcDat("\\CEDPI\SEMPRA_MSR1:EDCINV"&amp;NY$2&amp;""&amp;OA$3&amp;"DAYKWH.UNIT1@NET1",Overall!$A$23,Overall!$B$23,"1d","total","time-weighted",0,1,0,"")</f>
        <v>1597.0346757838247</v>
      </c>
      <c r="OB23" s="12">
        <f>_xll.PIAdvCalcDat("\\CEDPI\SEMPRA_MSR1:EDCINV"&amp;NY$2&amp;""&amp;OB$3&amp;"DAYKWH.UNIT1@NET1",Overall!$A$23,Overall!$B$23,"1d","total","time-weighted",0,1,0,"")</f>
        <v>1598.0275041233569</v>
      </c>
      <c r="OC23" s="1"/>
      <c r="OD23" s="10">
        <f>_xll.PIAdvCalcDat("\\CEDPI\SEMPRA_MSR1:EDCINV"&amp;OD$2&amp;""&amp;OD$3&amp;"DAYKWH.UNIT1@NET1",Overall!$A$23,Overall!$B$23,"1d","total","time-weighted",0,1,0,"")</f>
        <v>1597.7265238798736</v>
      </c>
      <c r="OE23" s="11">
        <f>_xll.PIAdvCalcDat("\\CEDPI\SEMPRA_MSR1:EDCINV"&amp;OD$2&amp;""&amp;OE$3&amp;"DAYKWH.UNIT1@NET1",Overall!$A$23,Overall!$B$23,"1d","total","time-weighted",0,1,0,"")</f>
        <v>1603.7993951758669</v>
      </c>
      <c r="OF23" s="11">
        <f>_xll.PIAdvCalcDat("\\CEDPI\SEMPRA_MSR1:EDCINV"&amp;OD$2&amp;""&amp;OF$3&amp;"DAYKWH.UNIT1@NET1",Overall!$A$23,Overall!$B$23,"1d","total","time-weighted",0,1,0,"")</f>
        <v>1590.3200759214619</v>
      </c>
      <c r="OG23" s="12">
        <f>_xll.PIAdvCalcDat("\\CEDPI\SEMPRA_MSR1:EDCINV"&amp;OD$2&amp;""&amp;OG$3&amp;"DAYKWH.UNIT1@NET1",Overall!$A$23,Overall!$B$23,"1d","total","time-weighted",0,1,0,"")</f>
        <v>1594.9224567125896</v>
      </c>
      <c r="OH23" s="1"/>
      <c r="OI23" s="10">
        <f>_xll.PIAdvCalcDat("\\CEDPI\SEMPRA_MSR1:EDCINV"&amp;OI$2&amp;""&amp;OI$3&amp;"DAYKWH.UNIT1@NET1",Overall!$A$23,Overall!$B$23,"1d","total","time-weighted",0,1,0,"")</f>
        <v>1589.6544547368089</v>
      </c>
      <c r="OJ23" s="11">
        <f>_xll.PIAdvCalcDat("\\CEDPI\SEMPRA_MSR1:EDCINV"&amp;OI$2&amp;""&amp;OJ$3&amp;"DAYKWH.UNIT1@NET1",Overall!$A$23,Overall!$B$23,"1d","total","time-weighted",0,1,0,"")</f>
        <v>1606.7508388929505</v>
      </c>
      <c r="OK23" s="11">
        <f>_xll.PIAdvCalcDat("\\CEDPI\SEMPRA_MSR1:EDCINV"&amp;OI$2&amp;""&amp;OK$3&amp;"DAYKWH.UNIT1@NET1",Overall!$A$23,Overall!$B$23,"1d","total","time-weighted",0,1,0,"")</f>
        <v>1600.2424797640692</v>
      </c>
      <c r="OL23" s="12">
        <f>_xll.PIAdvCalcDat("\\CEDPI\SEMPRA_MSR1:EDCINV"&amp;OI$2&amp;""&amp;OL$3&amp;"DAYKWH.UNIT1@NET1",Overall!$A$23,Overall!$B$23,"1d","total","time-weighted",0,1,0,"")</f>
        <v>1600.3599983933182</v>
      </c>
      <c r="OM23" s="1"/>
      <c r="ON23" s="10">
        <f>_xll.PIAdvCalcDat("\\CEDPI\SEMPRA_MSR1:EDCINV"&amp;ON$2&amp;""&amp;ON$3&amp;"DAYKWH.UNIT1@NET1",Overall!$A$23,Overall!$B$23,"1d","total","time-weighted",0,1,0,"")</f>
        <v>1590.6245183758149</v>
      </c>
      <c r="OO23" s="11">
        <f>_xll.PIAdvCalcDat("\\CEDPI\SEMPRA_MSR1:EDCINV"&amp;ON$2&amp;""&amp;OO$3&amp;"DAYKWH.UNIT1@NET1",Overall!$A$23,Overall!$B$23,"1d","total","time-weighted",0,1,0,"")</f>
        <v>1594.4201172920555</v>
      </c>
      <c r="OP23" s="11">
        <f>_xll.PIAdvCalcDat("\\CEDPI\SEMPRA_MSR1:EDCINV"&amp;ON$2&amp;""&amp;OP$3&amp;"DAYKWH.UNIT1@NET1",Overall!$A$23,Overall!$B$23,"1d","total","time-weighted",0,1,0,"")</f>
        <v>1594.5727901968773</v>
      </c>
      <c r="OQ23" s="12">
        <f>_xll.PIAdvCalcDat("\\CEDPI\SEMPRA_MSR1:EDCINV"&amp;ON$2&amp;""&amp;OQ$3&amp;"DAYKWH.UNIT1@NET1",Overall!$A$23,Overall!$B$23,"1d","total","time-weighted",0,1,0,"")</f>
        <v>1587.844176982172</v>
      </c>
      <c r="OR23" s="1"/>
      <c r="OS23" s="10">
        <f>_xll.PIAdvCalcDat("\\CEDPI\SEMPRA_MSR1:EDCINV"&amp;OS$2&amp;""&amp;OS$3&amp;"DAYKWH.UNIT1@NET1",Overall!$A$23,Overall!$B$23,"1d","total","time-weighted",0,1,0,"")</f>
        <v>1666.9580142943862</v>
      </c>
      <c r="OT23" s="11">
        <f>_xll.PIAdvCalcDat("\\CEDPI\SEMPRA_MSR1:EDCINV"&amp;OS$2&amp;""&amp;OT$3&amp;"DAYKWH.UNIT1@NET1",Overall!$A$23,Overall!$B$23,"1d","total","time-weighted",0,1,0,"")</f>
        <v>1671.0366962416476</v>
      </c>
      <c r="OU23" s="11">
        <f>_xll.PIAdvCalcDat("\\CEDPI\SEMPRA_MSR1:EDCINV"&amp;OS$2&amp;""&amp;OU$3&amp;"DAYKWH.UNIT1@NET1",Overall!$A$23,Overall!$B$23,"1d","total","time-weighted",0,1,0,"")</f>
        <v>1669.5884462308115</v>
      </c>
      <c r="OV23" s="12">
        <f>_xll.PIAdvCalcDat("\\CEDPI\SEMPRA_MSR1:EDCINV"&amp;OS$2&amp;""&amp;OV$3&amp;"DAYKWH.UNIT1@NET1",Overall!$A$23,Overall!$B$23,"1d","total","time-weighted",0,1,0,"")</f>
        <v>1694.4641247346935</v>
      </c>
      <c r="OW23" s="1"/>
      <c r="OX23" s="10">
        <f>_xll.PIAdvCalcDat("\\CEDPI\SEMPRA_MSR1:EDCINV"&amp;OX$2&amp;""&amp;OX$3&amp;"DAYKWH.UNIT1@NET1",Overall!$A$23,Overall!$B$23,"1d","total","time-weighted",0,1,0,"")</f>
        <v>1529.3614638232282</v>
      </c>
      <c r="OY23" s="11">
        <f>_xll.PIAdvCalcDat("\\CEDPI\SEMPRA_MSR1:EDCINV"&amp;OX$2&amp;""&amp;OY$3&amp;"DAYKWH.UNIT1@NET1",Overall!$A$23,Overall!$B$23,"1d","total","time-weighted",0,1,0,"")</f>
        <v>1678.400200174822</v>
      </c>
      <c r="OZ23" s="11">
        <f>_xll.PIAdvCalcDat("\\CEDPI\SEMPRA_MSR1:EDCINV"&amp;OX$2&amp;""&amp;OZ$3&amp;"DAYKWH.UNIT1@NET1",Overall!$A$23,Overall!$B$23,"1d","total","time-weighted",0,1,0,"")</f>
        <v>1721.9385932226151</v>
      </c>
      <c r="PA23" s="12">
        <f>_xll.PIAdvCalcDat("\\CEDPI\SEMPRA_MSR1:EDCINV"&amp;OX$2&amp;""&amp;PA$3&amp;"DAYKWH.UNIT1@NET1",Overall!$A$23,Overall!$B$23,"1d","total","time-weighted",0,1,0,"")</f>
        <v>1726.2954041634453</v>
      </c>
      <c r="PB23" s="1"/>
      <c r="PC23" s="10">
        <f>_xll.PIAdvCalcDat("\\CEDPI\SEMPRA_MSR1:EDCINV"&amp;PC$2&amp;""&amp;PC$3&amp;"DAYKWH.UNIT1@NET1",Overall!$A$23,Overall!$B$23,"1d","total","time-weighted",0,1,0,"")</f>
        <v>1680.3657078262636</v>
      </c>
      <c r="PD23" s="11">
        <f>_xll.PIAdvCalcDat("\\CEDPI\SEMPRA_MSR1:EDCINV"&amp;PC$2&amp;""&amp;PD$3&amp;"DAYKWH.UNIT1@NET1",Overall!$A$23,Overall!$B$23,"1d","total","time-weighted",0,1,0,"")</f>
        <v>1681.8703650084783</v>
      </c>
      <c r="PE23" s="11">
        <f>_xll.PIAdvCalcDat("\\CEDPI\SEMPRA_MSR1:EDCINV"&amp;PC$2&amp;""&amp;PE$3&amp;"DAYKWH.UNIT1@NET1",Overall!$A$23,Overall!$B$23,"1d","total","time-weighted",0,1,0,"")</f>
        <v>1330.1033990535939</v>
      </c>
      <c r="PF23" s="12">
        <f>_xll.PIAdvCalcDat("\\CEDPI\SEMPRA_MSR1:EDCINV"&amp;PC$2&amp;""&amp;PF$3&amp;"DAYKWH.UNIT1@NET1",Overall!$A$23,Overall!$B$23,"1d","total","time-weighted",0,1,0,"")</f>
        <v>1665.45642840404</v>
      </c>
      <c r="PG23" s="1"/>
      <c r="PH23" s="10">
        <f>_xll.PIAdvCalcDat("\\CEDPI\SEMPRA_MSR1:EDCINV"&amp;PH$2&amp;""&amp;PH$3&amp;"DAYKWH.UNIT1@NET1",Overall!$A$23,Overall!$B$23,"1d","total","time-weighted",0,1,0,"")</f>
        <v>1729.3448085391449</v>
      </c>
      <c r="PI23" s="11">
        <f>_xll.PIAdvCalcDat("\\CEDPI\SEMPRA_MSR1:EDCINV"&amp;PH$2&amp;""&amp;PI$3&amp;"DAYKWH.UNIT1@NET1",Overall!$A$23,Overall!$B$23,"1d","total","time-weighted",0,1,0,"")</f>
        <v>1619.9379887632219</v>
      </c>
      <c r="PJ23" s="11">
        <f>_xll.PIAdvCalcDat("\\CEDPI\SEMPRA_MSR1:EDCINV"&amp;PH$2&amp;""&amp;PJ$3&amp;"DAYKWH.UNIT1@NET1",Overall!$A$23,Overall!$B$23,"1d","total","time-weighted",0,1,0,"")</f>
        <v>1723.7168592435335</v>
      </c>
      <c r="PK23" s="12">
        <f>_xll.PIAdvCalcDat("\\CEDPI\SEMPRA_MSR1:EDCINV"&amp;PH$2&amp;""&amp;PK$3&amp;"DAYKWH.UNIT1@NET1",Overall!$A$23,Overall!$B$23,"1d","total","time-weighted",0,1,0,"")</f>
        <v>1818.3214742595744</v>
      </c>
    </row>
    <row r="24" spans="1:427" ht="36" customHeight="1" x14ac:dyDescent="0.25">
      <c r="A24" s="8">
        <v>42603</v>
      </c>
      <c r="B24" s="8">
        <v>42604</v>
      </c>
      <c r="C24" s="16">
        <v>8.0455804841518397</v>
      </c>
      <c r="D24" s="7">
        <f>_xll.PIAdvCalcDat("\\CEDPI\SEMPRA_MSR1:EDCINV"&amp;$D$2&amp;""&amp;D$3&amp;"DAYKWH.UNIT1@NET1",Overall!$A$24,Overall!$B$24,"1d","total","time-weighted",0,1,0,"")</f>
        <v>2446.328908949657</v>
      </c>
      <c r="E24" s="9">
        <f>_xll.PIAdvCalcDat("\\CEDPI\SEMPRA_MSR1:EDCINV"&amp;$D$2&amp;""&amp;E$3&amp;"DAYKWH.UNIT1@NET1",Overall!$A$24,Overall!$B$24,"1d","total","time-weighted",0,1,0,"")</f>
        <v>2377.9211986261075</v>
      </c>
      <c r="F24" s="9">
        <f>_xll.PIAdvCalcDat("\\CEDPI\SEMPRA_MSR1:EDCINV"&amp;$D$2&amp;""&amp;F$3&amp;"DAYKWH.UNIT1@NET1",Overall!$A$24,Overall!$B$24,"1d","total","time-weighted",0,1,0,"")</f>
        <v>2219.061472814119</v>
      </c>
      <c r="G24" s="9">
        <f>_xll.PIAdvCalcDat("\\CEDPI\SEMPRA_MSR1:EDCINV"&amp;$D$2&amp;""&amp;G$3&amp;"DAYKWH.UNIT1@NET1",Overall!$A$24,Overall!$B$24,"1d","total","time-weighted",0,1,0,"")</f>
        <v>2462.3002852342302</v>
      </c>
      <c r="H24" s="7"/>
      <c r="I24" s="10">
        <f>_xll.PIAdvCalcDat("\\CEDPI\SEMPRA_MSR1:EDCINV"&amp;I$2&amp;""&amp;I$3&amp;"DAYKWH.UNIT1@NET1",Overall!$A$24,Overall!$B$24,"1d","total","time-weighted",0,1,0,"")</f>
        <v>2464.5160542986296</v>
      </c>
      <c r="J24" s="11">
        <f>_xll.PIAdvCalcDat("\\CEDPI\SEMPRA_MSR1:EDCINV"&amp;I$2&amp;""&amp;J$3&amp;"DAYKWH.UNIT1@NET1",Overall!$A$24,Overall!$B$24,"1d","total","time-weighted",0,1,0,"")</f>
        <v>2388.9431869186001</v>
      </c>
      <c r="K24" s="11">
        <f>_xll.PIAdvCalcDat("\\CEDPI\SEMPRA_MSR1:EDCINV"&amp;I$2&amp;""&amp;K$3&amp;"DAYKWH.UNIT1@NET1",Overall!$A$24,Overall!$B$24,"1d","total","time-weighted",0,1,0,"")</f>
        <v>2394.7699020910695</v>
      </c>
      <c r="L24" s="12">
        <f>_xll.PIAdvCalcDat("\\CEDPI\SEMPRA_MSR1:EDCINV"&amp;I$2&amp;""&amp;L$3&amp;"DAYKWH.UNIT1@NET1",Overall!$A$24,Overall!$B$24,"1d","total","time-weighted",0,1,0,"")</f>
        <v>2467.6267150027584</v>
      </c>
      <c r="M24" s="1"/>
      <c r="N24" s="10">
        <f>_xll.PIAdvCalcDat("\\CEDPI\SEMPRA_MSR1:EDCINV"&amp;N$2&amp;""&amp;N$3&amp;"DAYKWH.UNIT1@NET1",Overall!$A$24,Overall!$B$24,"1d","total","time-weighted",0,1,0,"")</f>
        <v>2457.5321898524094</v>
      </c>
      <c r="O24" s="11">
        <f>_xll.PIAdvCalcDat("\\CEDPI\SEMPRA_MSR1:EDCINV"&amp;N$2&amp;""&amp;O$3&amp;"DAYKWH.UNIT1@NET1",Overall!$A$24,Overall!$B$24,"1d","total","time-weighted",0,1,0,"")</f>
        <v>2388.5691992945926</v>
      </c>
      <c r="P24" s="11">
        <f>_xll.PIAdvCalcDat("\\CEDPI\SEMPRA_MSR1:EDCINV"&amp;N$2&amp;""&amp;P$3&amp;"DAYKWH.UNIT1@NET1",Overall!$A$24,Overall!$B$24,"1d","total","time-weighted",0,1,0,"")</f>
        <v>2387.3854390581128</v>
      </c>
      <c r="Q24" s="12">
        <f>_xll.PIAdvCalcDat("\\CEDPI\SEMPRA_MSR1:EDCINV"&amp;N$2&amp;""&amp;Q$3&amp;"DAYKWH.UNIT1@NET1",Overall!$A$24,Overall!$B$24,"1d","total","time-weighted",0,1,0,"")</f>
        <v>2462.623826795771</v>
      </c>
      <c r="R24" s="1"/>
      <c r="S24" s="10">
        <f>_xll.PIAdvCalcDat("\\CEDPI\SEMPRA_MSR1:EDCINV"&amp;S$2&amp;""&amp;S$3&amp;"DAYKWH.UNIT1@NET1",Overall!$A$24,Overall!$B$24,"1d","total","time-weighted",0,1,0,"")</f>
        <v>2465.9540945556096</v>
      </c>
      <c r="T24" s="11">
        <f>_xll.PIAdvCalcDat("\\CEDPI\SEMPRA_MSR1:EDCINV"&amp;S$2&amp;""&amp;T$3&amp;"DAYKWH.UNIT1@NET1",Overall!$A$24,Overall!$B$24,"1d","total","time-weighted",0,1,0,"")</f>
        <v>2389.9421371990243</v>
      </c>
      <c r="U24" s="11">
        <f>_xll.PIAdvCalcDat("\\CEDPI\SEMPRA_MSR1:EDCINV"&amp;S$2&amp;""&amp;U$3&amp;"DAYKWH.UNIT1@NET1",Overall!$A$24,Overall!$B$24,"1d","total","time-weighted",0,1,0,"")</f>
        <v>2382.8805875150556</v>
      </c>
      <c r="V24" s="12">
        <f>_xll.PIAdvCalcDat("\\CEDPI\SEMPRA_MSR1:EDCINV"&amp;S$2&amp;""&amp;V$3&amp;"DAYKWH.UNIT1@NET1",Overall!$A$24,Overall!$B$24,"1d","total","time-weighted",0,1,0,"")</f>
        <v>2457.0505371493982</v>
      </c>
      <c r="W24" s="1"/>
      <c r="X24" s="10">
        <f>_xll.PIAdvCalcDat("\\CEDPI\SEMPRA_MSR1:EDCINV"&amp;X$2&amp;""&amp;X$3&amp;"DAYKWH.UNIT1@NET1",Overall!$A$24,Overall!$B$24,"1d","total","time-weighted",0,1,0,"")</f>
        <v>2475.2682406575482</v>
      </c>
      <c r="Y24" s="11">
        <f>_xll.PIAdvCalcDat("\\CEDPI\SEMPRA_MSR1:EDCINV"&amp;X$2&amp;""&amp;Y$3&amp;"DAYKWH.UNIT1@NET1",Overall!$A$24,Overall!$B$24,"1d","total","time-weighted",0,1,0,"")</f>
        <v>2393.2971230960975</v>
      </c>
      <c r="Z24" s="11">
        <f>_xll.PIAdvCalcDat("\\CEDPI\SEMPRA_MSR1:EDCINV"&amp;X$2&amp;""&amp;Z$3&amp;"DAYKWH.UNIT1@NET1",Overall!$A$24,Overall!$B$24,"1d","total","time-weighted",0,1,0,"")</f>
        <v>2412.2972307185628</v>
      </c>
      <c r="AA24" s="12">
        <f>_xll.PIAdvCalcDat("\\CEDPI\SEMPRA_MSR1:EDCINV"&amp;X$2&amp;""&amp;AA$3&amp;"DAYKWH.UNIT1@NET1",Overall!$A$24,Overall!$B$24,"1d","total","time-weighted",0,1,0,"")</f>
        <v>2461.2958902584178</v>
      </c>
      <c r="AB24" s="1"/>
      <c r="AC24" s="10">
        <f>_xll.PIAdvCalcDat("\\CEDPI\SEMPRA_MSR1:EDCINV"&amp;AC$2&amp;""&amp;AC$3&amp;"DAYKWH.UNIT1@NET1",Overall!$A$24,Overall!$B$24,"1d","total","time-weighted",0,1,0,"")</f>
        <v>2481.3622353474552</v>
      </c>
      <c r="AD24" s="11">
        <f>_xll.PIAdvCalcDat("\\CEDPI\SEMPRA_MSR1:EDCINV"&amp;AC$2&amp;""&amp;AD$3&amp;"DAYKWH.UNIT1@NET1",Overall!$A$24,Overall!$B$24,"1d","total","time-weighted",0,1,0,"")</f>
        <v>2392.5500623967905</v>
      </c>
      <c r="AE24" s="11">
        <f>_xll.PIAdvCalcDat("\\CEDPI\SEMPRA_MSR1:EDCINV"&amp;AC$2&amp;""&amp;AE$3&amp;"DAYKWH.UNIT1@NET1",Overall!$A$24,Overall!$B$24,"1d","total","time-weighted",0,1,0,"")</f>
        <v>2386.3724676782717</v>
      </c>
      <c r="AF24" s="12">
        <f>_xll.PIAdvCalcDat("\\CEDPI\SEMPRA_MSR1:EDCINV"&amp;AC$2&amp;""&amp;AF$3&amp;"DAYKWH.UNIT1@NET1",Overall!$A$24,Overall!$B$24,"1d","total","time-weighted",0,1,0,"")</f>
        <v>2460.6191557342604</v>
      </c>
      <c r="AG24" s="1"/>
      <c r="AH24" s="10">
        <f>_xll.PIAdvCalcDat("\\CEDPI\SEMPRA_MSR1:EDCINV"&amp;AH$2&amp;""&amp;AH$3&amp;"DAYKWH.UNIT1@NET1",Overall!$A$24,Overall!$B$24,"1d","total","time-weighted",0,1,0,"")</f>
        <v>2474.3088734260691</v>
      </c>
      <c r="AI24" s="11">
        <f>_xll.PIAdvCalcDat("\\CEDPI\SEMPRA_MSR1:EDCINV"&amp;AH$2&amp;""&amp;AI$3&amp;"DAYKWH.UNIT1@NET1",Overall!$A$24,Overall!$B$24,"1d","total","time-weighted",0,1,0,"")</f>
        <v>2401.8358959401839</v>
      </c>
      <c r="AJ24" s="11">
        <f>_xll.PIAdvCalcDat("\\CEDPI\SEMPRA_MSR1:EDCINV"&amp;AH$2&amp;""&amp;AJ$3&amp;"DAYKWH.UNIT1@NET1",Overall!$A$24,Overall!$B$24,"1d","total","time-weighted",0,1,0,"")</f>
        <v>2401.4538634051769</v>
      </c>
      <c r="AK24" s="12">
        <f>_xll.PIAdvCalcDat("\\CEDPI\SEMPRA_MSR1:EDCINV"&amp;AH$2&amp;""&amp;AK$3&amp;"DAYKWH.UNIT1@NET1",Overall!$A$24,Overall!$B$24,"1d","total","time-weighted",0,1,0,"")</f>
        <v>2495.3722023285109</v>
      </c>
      <c r="AL24" s="1"/>
      <c r="AM24" s="10">
        <f>_xll.PIAdvCalcDat("\\CEDPI\SEMPRA_MSR1:EDCINV"&amp;AM$2&amp;""&amp;AM$3&amp;"DAYKWH.UNIT1@NET1",Overall!$A$24,Overall!$B$24,"1d","total","time-weighted",0,1,0,"")</f>
        <v>2476.7669307330571</v>
      </c>
      <c r="AN24" s="11">
        <f>_xll.PIAdvCalcDat("\\CEDPI\SEMPRA_MSR1:EDCINV"&amp;AM$2&amp;""&amp;AN$3&amp;"DAYKWH.UNIT1@NET1",Overall!$A$24,Overall!$B$24,"1d","total","time-weighted",0,1,0,"")</f>
        <v>2404.2309574872315</v>
      </c>
      <c r="AO24" s="11">
        <f>_xll.PIAdvCalcDat("\\CEDPI\SEMPRA_MSR1:EDCINV"&amp;AM$2&amp;""&amp;AO$3&amp;"DAYKWH.UNIT1@NET1",Overall!$A$24,Overall!$B$24,"1d","total","time-weighted",0,1,0,"")</f>
        <v>2393.7836230039538</v>
      </c>
      <c r="AP24" s="12">
        <f>_xll.PIAdvCalcDat("\\CEDPI\SEMPRA_MSR1:EDCINV"&amp;AM$2&amp;""&amp;AP$3&amp;"DAYKWH.UNIT1@NET1",Overall!$A$24,Overall!$B$24,"1d","total","time-weighted",0,1,0,"")</f>
        <v>2444.5645632155147</v>
      </c>
      <c r="AQ24" s="1"/>
      <c r="AR24" s="10">
        <f>_xll.PIAdvCalcDat("\\CEDPI\SEMPRA_MSR1:EDCINV"&amp;AR$2&amp;""&amp;AR$3&amp;"DAYKWH.UNIT1@NET1",Overall!$A$24,Overall!$B$24,"1d","total","time-weighted",0,1,0,"")</f>
        <v>2404.6906046631407</v>
      </c>
      <c r="AS24" s="11">
        <f>_xll.PIAdvCalcDat("\\CEDPI\SEMPRA_MSR1:EDCINV"&amp;AR$2&amp;""&amp;AS$3&amp;"DAYKWH.UNIT1@NET1",Overall!$A$24,Overall!$B$24,"1d","total","time-weighted",0,1,0,"")</f>
        <v>2320.7940787031043</v>
      </c>
      <c r="AT24" s="11">
        <f>_xll.PIAdvCalcDat("\\CEDPI\SEMPRA_MSR1:EDCINV"&amp;AR$2&amp;""&amp;AT$3&amp;"DAYKWH.UNIT1@NET1",Overall!$A$24,Overall!$B$24,"1d","total","time-weighted",0,1,0,"")</f>
        <v>2329.4674521224574</v>
      </c>
      <c r="AU24" s="12">
        <f>_xll.PIAdvCalcDat("\\CEDPI\SEMPRA_MSR1:EDCINV"&amp;AR$2&amp;""&amp;AU$3&amp;"DAYKWH.UNIT1@NET1",Overall!$A$24,Overall!$B$24,"1d","total","time-weighted",0,1,0,"")</f>
        <v>2402.6030499018689</v>
      </c>
      <c r="AV24" s="1"/>
      <c r="AW24" s="10">
        <f>_xll.PIAdvCalcDat("\\CEDPI\SEMPRA_MSR1:EDCINV"&amp;AW$2&amp;""&amp;AW$3&amp;"DAYKWH.UNIT1@NET1",Overall!$A$24,Overall!$B$24,"1d","total","time-weighted",0,1,0,"")</f>
        <v>2432.8233866543178</v>
      </c>
      <c r="AX24" s="11">
        <f>_xll.PIAdvCalcDat("\\CEDPI\SEMPRA_MSR1:EDCINV"&amp;AW$2&amp;""&amp;AX$3&amp;"DAYKWH.UNIT1@NET1",Overall!$A$24,Overall!$B$24,"1d","total","time-weighted",0,1,0,"")</f>
        <v>2347.0084537721636</v>
      </c>
      <c r="AY24" s="11">
        <f>_xll.PIAdvCalcDat("\\CEDPI\SEMPRA_MSR1:EDCINV"&amp;AW$2&amp;""&amp;AY$3&amp;"DAYKWH.UNIT1@NET1",Overall!$A$24,Overall!$B$24,"1d","total","time-weighted",0,1,0,"")</f>
        <v>2343.3136610442016</v>
      </c>
      <c r="AZ24" s="12">
        <f>_xll.PIAdvCalcDat("\\CEDPI\SEMPRA_MSR1:EDCINV"&amp;AW$2&amp;""&amp;AZ$3&amp;"DAYKWH.UNIT1@NET1",Overall!$A$24,Overall!$B$24,"1d","total","time-weighted",0,1,0,"")</f>
        <v>2428.901458103604</v>
      </c>
      <c r="BA24" s="1"/>
      <c r="BB24" s="10">
        <f>_xll.PIAdvCalcDat("\\CEDPI\SEMPRA_MSR1:EDCINV"&amp;BB$2&amp;""&amp;BB$3&amp;"DAYKWH.UNIT1@NET1",Overall!$A$24,Overall!$B$24,"1d","total","time-weighted",0,1,0,"")</f>
        <v>2404.4543796474454</v>
      </c>
      <c r="BC24" s="11">
        <f>_xll.PIAdvCalcDat("\\CEDPI\SEMPRA_MSR1:EDCINV"&amp;BB$2&amp;""&amp;BC$3&amp;"DAYKWH.UNIT1@NET1",Overall!$A$24,Overall!$B$24,"1d","total","time-weighted",0,1,0,"")</f>
        <v>2349.1533441410743</v>
      </c>
      <c r="BD24" s="11">
        <f>_xll.PIAdvCalcDat("\\CEDPI\SEMPRA_MSR1:EDCINV"&amp;BB$2&amp;""&amp;BD$3&amp;"DAYKWH.UNIT1@NET1",Overall!$A$24,Overall!$B$24,"1d","total","time-weighted",0,1,0,"")</f>
        <v>2335.2519965193369</v>
      </c>
      <c r="BE24" s="12">
        <f>_xll.PIAdvCalcDat("\\CEDPI\SEMPRA_MSR1:EDCINV"&amp;BB$2&amp;""&amp;BE$3&amp;"DAYKWH.UNIT1@NET1",Overall!$A$24,Overall!$B$24,"1d","total","time-weighted",0,1,0,"")</f>
        <v>2428.3865353351998</v>
      </c>
      <c r="BF24" s="1"/>
      <c r="BG24" s="10">
        <f>_xll.PIAdvCalcDat("\\CEDPI\SEMPRA_MSR1:EDCINV"&amp;BG$2&amp;""&amp;BG$3&amp;"DAYKWH.UNIT1@NET1",Overall!$A$24,Overall!$B$24,"1d","total","time-weighted",0,1,0,"")</f>
        <v>2431.1054533828501</v>
      </c>
      <c r="BH24" s="11">
        <f>_xll.PIAdvCalcDat("\\CEDPI\SEMPRA_MSR1:EDCINV"&amp;BG$2&amp;""&amp;BH$3&amp;"DAYKWH.UNIT1@NET1",Overall!$A$24,Overall!$B$24,"1d","total","time-weighted",0,1,0,"")</f>
        <v>2360.3097743534886</v>
      </c>
      <c r="BI24" s="11">
        <f>_xll.PIAdvCalcDat("\\CEDPI\SEMPRA_MSR1:EDCINV"&amp;BG$2&amp;""&amp;BI$3&amp;"DAYKWH.UNIT1@NET1",Overall!$A$24,Overall!$B$24,"1d","total","time-weighted",0,1,0,"")</f>
        <v>2324.6817963489457</v>
      </c>
      <c r="BJ24" s="12">
        <f>_xll.PIAdvCalcDat("\\CEDPI\SEMPRA_MSR1:EDCINV"&amp;BG$2&amp;""&amp;BJ$3&amp;"DAYKWH.UNIT1@NET1",Overall!$A$24,Overall!$B$24,"1d","total","time-weighted",0,1,0,"")</f>
        <v>2383.4398195920126</v>
      </c>
      <c r="BK24" s="1"/>
      <c r="BL24" s="10">
        <f>_xll.PIAdvCalcDat("\\CEDPI\SEMPRA_MSR1:EDCINV"&amp;BL$2&amp;""&amp;BL$3&amp;"DAYKWH.UNIT1@NET1",Overall!$A$24,Overall!$B$24,"1d","total","time-weighted",0,1,0,"")</f>
        <v>2412.6131032460457</v>
      </c>
      <c r="BM24" s="11">
        <f>_xll.PIAdvCalcDat("\\CEDPI\SEMPRA_MSR1:EDCINV"&amp;BL$2&amp;""&amp;BM$3&amp;"DAYKWH.UNIT1@NET1",Overall!$A$24,Overall!$B$24,"1d","total","time-weighted",0,1,0,"")</f>
        <v>2339.1862428225254</v>
      </c>
      <c r="BN24" s="11">
        <f>_xll.PIAdvCalcDat("\\CEDPI\SEMPRA_MSR1:EDCINV"&amp;BL$2&amp;""&amp;BN$3&amp;"DAYKWH.UNIT1@NET1",Overall!$A$24,Overall!$B$24,"1d","total","time-weighted",0,1,0,"")</f>
        <v>2341.5149378359019</v>
      </c>
      <c r="BO24" s="12">
        <f>_xll.PIAdvCalcDat("\\CEDPI\SEMPRA_MSR1:EDCINV"&amp;BL$2&amp;""&amp;BO$3&amp;"DAYKWH.UNIT1@NET1",Overall!$A$24,Overall!$B$24,"1d","total","time-weighted",0,1,0,"")</f>
        <v>2411.9274559922446</v>
      </c>
      <c r="BP24" s="1"/>
      <c r="BQ24" s="10">
        <f>_xll.PIAdvCalcDat("\\CEDPI\SEMPRA_MSR1:EDCINV"&amp;BQ$2&amp;""&amp;BQ$3&amp;"DAYKWH.UNIT1@NET1",Overall!$A$24,Overall!$B$24,"1d","total","time-weighted",0,1,0,"")</f>
        <v>2422.3955853272982</v>
      </c>
      <c r="BR24" s="11">
        <f>_xll.PIAdvCalcDat("\\CEDPI\SEMPRA_MSR1:EDCINV"&amp;BQ$2&amp;""&amp;BR$3&amp;"DAYKWH.UNIT1@NET1",Overall!$A$24,Overall!$B$24,"1d","total","time-weighted",0,1,0,"")</f>
        <v>2384.8104683065944</v>
      </c>
      <c r="BS24" s="11">
        <f>_xll.PIAdvCalcDat("\\CEDPI\SEMPRA_MSR1:EDCINV"&amp;BQ$2&amp;""&amp;BS$3&amp;"DAYKWH.UNIT1@NET1",Overall!$A$24,Overall!$B$24,"1d","total","time-weighted",0,1,0,"")</f>
        <v>2325.6563526933196</v>
      </c>
      <c r="BT24" s="12">
        <f>_xll.PIAdvCalcDat("\\CEDPI\SEMPRA_MSR1:EDCINV"&amp;BQ$2&amp;""&amp;BT$3&amp;"DAYKWH.UNIT1@NET1",Overall!$A$24,Overall!$B$24,"1d","total","time-weighted",0,1,0,"")</f>
        <v>2404.6044104229554</v>
      </c>
      <c r="BU24" s="1"/>
      <c r="BV24" s="10">
        <f>_xll.PIAdvCalcDat("\\CEDPI\SEMPRA_MSR1:EDCINV"&amp;BV$2&amp;""&amp;BV$3&amp;"DAYKWH.UNIT1@NET1",Overall!$A$24,Overall!$B$24,"1d","total","time-weighted",0,1,0,"")</f>
        <v>2434.7439568793916</v>
      </c>
      <c r="BW24" s="11">
        <f>_xll.PIAdvCalcDat("\\CEDPI\SEMPRA_MSR1:EDCINV"&amp;BV$2&amp;""&amp;BW$3&amp;"DAYKWH.UNIT1@NET1",Overall!$A$24,Overall!$B$24,"1d","total","time-weighted",0,1,0,"")</f>
        <v>2345.3627358265476</v>
      </c>
      <c r="BX24" s="11">
        <f>_xll.PIAdvCalcDat("\\CEDPI\SEMPRA_MSR1:EDCINV"&amp;BV$2&amp;""&amp;BX$3&amp;"DAYKWH.UNIT1@NET1",Overall!$A$24,Overall!$B$24,"1d","total","time-weighted",0,1,0,"")</f>
        <v>2346.490015992953</v>
      </c>
      <c r="BY24" s="12">
        <f>_xll.PIAdvCalcDat("\\CEDPI\SEMPRA_MSR1:EDCINV"&amp;BV$2&amp;""&amp;BY$3&amp;"DAYKWH.UNIT1@NET1",Overall!$A$24,Overall!$B$24,"1d","total","time-weighted",0,1,0,"")</f>
        <v>2425.8573591650406</v>
      </c>
      <c r="BZ24" s="1"/>
      <c r="CA24" s="10">
        <f>_xll.PIAdvCalcDat("\\CEDPI\SEMPRA_MSR1:EDCINV"&amp;CA$2&amp;""&amp;CA$3&amp;"DAYKWH.UNIT1@NET1",Overall!$A$24,Overall!$B$24,"1d","total","time-weighted",0,1,0,"")</f>
        <v>2432.1834296645757</v>
      </c>
      <c r="CB24" s="11">
        <f>_xll.PIAdvCalcDat("\\CEDPI\SEMPRA_MSR1:EDCINV"&amp;CA$2&amp;""&amp;CB$3&amp;"DAYKWH.UNIT1@NET1",Overall!$A$24,Overall!$B$24,"1d","total","time-weighted",0,1,0,"")</f>
        <v>2373.619536027843</v>
      </c>
      <c r="CC24" s="11">
        <f>_xll.PIAdvCalcDat("\\CEDPI\SEMPRA_MSR1:EDCINV"&amp;CA$2&amp;""&amp;CC$3&amp;"DAYKWH.UNIT1@NET1",Overall!$A$24,Overall!$B$24,"1d","total","time-weighted",0,1,0,"")</f>
        <v>1887.1293383146117</v>
      </c>
      <c r="CD24" s="12">
        <f>_xll.PIAdvCalcDat("\\CEDPI\SEMPRA_MSR1:EDCINV"&amp;CA$2&amp;""&amp;CD$3&amp;"DAYKWH.UNIT1@NET1",Overall!$A$24,Overall!$B$24,"1d","total","time-weighted",0,1,0,"")</f>
        <v>2413.4086646137075</v>
      </c>
      <c r="CE24" s="1"/>
      <c r="CF24" s="10">
        <f>_xll.PIAdvCalcDat("\\CEDPI\SEMPRA_MSR1:EDCINV"&amp;CF$2&amp;""&amp;CF$3&amp;"DAYKWH.UNIT1@NET1",Overall!$A$24,Overall!$B$24,"1d","total","time-weighted",0,1,0,"")</f>
        <v>1966.5202946404327</v>
      </c>
      <c r="CG24" s="11">
        <f>_xll.PIAdvCalcDat("\\CEDPI\SEMPRA_MSR1:EDCINV"&amp;CF$2&amp;""&amp;CG$3&amp;"DAYKWH.UNIT1@NET1",Overall!$A$24,Overall!$B$24,"1d","total","time-weighted",0,1,0,"")</f>
        <v>1904.446060708553</v>
      </c>
      <c r="CH24" s="11">
        <f>_xll.PIAdvCalcDat("\\CEDPI\SEMPRA_MSR1:EDCINV"&amp;CF$2&amp;""&amp;CH$3&amp;"DAYKWH.UNIT1@NET1",Overall!$A$24,Overall!$B$24,"1d","total","time-weighted",0,1,0,"")</f>
        <v>1863.2027664582758</v>
      </c>
      <c r="CI24" s="12">
        <f>_xll.PIAdvCalcDat("\\CEDPI\SEMPRA_MSR1:EDCINV"&amp;CF$2&amp;""&amp;CI$3&amp;"DAYKWH.UNIT1@NET1",Overall!$A$24,Overall!$B$24,"1d","total","time-weighted",0,1,0,"")</f>
        <v>1896.2095132413062</v>
      </c>
      <c r="CJ24" s="1"/>
      <c r="CK24" s="10">
        <f>_xll.PIAdvCalcDat("\\CEDPI\SEMPRA_MSR1:EDCINV"&amp;CK$2&amp;""&amp;CK$3&amp;"DAYKWH.UNIT1@NET1",Overall!$A$24,Overall!$B$24,"1d","total","time-weighted",0,1,0,"")</f>
        <v>2004.3071443457923</v>
      </c>
      <c r="CL24" s="11">
        <f>_xll.PIAdvCalcDat("\\CEDPI\SEMPRA_MSR1:EDCINV"&amp;CK$2&amp;""&amp;CL$3&amp;"DAYKWH.UNIT1@NET1",Overall!$A$24,Overall!$B$24,"1d","total","time-weighted",0,1,0,"")</f>
        <v>1913.6971095090187</v>
      </c>
      <c r="CM24" s="11">
        <f>_xll.PIAdvCalcDat("\\CEDPI\SEMPRA_MSR1:EDCINV"&amp;CK$2&amp;""&amp;CM$3&amp;"DAYKWH.UNIT1@NET1",Overall!$A$24,Overall!$B$24,"1d","total","time-weighted",0,1,0,"")</f>
        <v>1866.9358928058502</v>
      </c>
      <c r="CN24" s="12">
        <f>_xll.PIAdvCalcDat("\\CEDPI\SEMPRA_MSR1:EDCINV"&amp;CK$2&amp;""&amp;CN$3&amp;"DAYKWH.UNIT1@NET1",Overall!$A$24,Overall!$B$24,"1d","total","time-weighted",0,1,0,"")</f>
        <v>1990.6781470716969</v>
      </c>
      <c r="CO24" s="1"/>
      <c r="CP24" s="10">
        <f>_xll.PIAdvCalcDat("\\CEDPI\SEMPRA_MSR1:EDCINV"&amp;CP$2&amp;""&amp;CP$3&amp;"DAYKWH.UNIT1@NET1",Overall!$A$24,Overall!$B$24,"1d","total","time-weighted",0,1,0,"")</f>
        <v>1993.1022554551948</v>
      </c>
      <c r="CQ24" s="11">
        <f>_xll.PIAdvCalcDat("\\CEDPI\SEMPRA_MSR1:EDCINV"&amp;CP$2&amp;""&amp;CQ$3&amp;"DAYKWH.UNIT1@NET1",Overall!$A$24,Overall!$B$24,"1d","total","time-weighted",0,1,0,"")</f>
        <v>1908.9274876229751</v>
      </c>
      <c r="CR24" s="11">
        <f>_xll.PIAdvCalcDat("\\CEDPI\SEMPRA_MSR1:EDCINV"&amp;CP$2&amp;""&amp;CR$3&amp;"DAYKWH.UNIT1@NET1",Overall!$A$24,Overall!$B$24,"1d","total","time-weighted",0,1,0,"")</f>
        <v>1861.2370907541817</v>
      </c>
      <c r="CS24" s="12">
        <f>_xll.PIAdvCalcDat("\\CEDPI\SEMPRA_MSR1:EDCINV"&amp;CP$2&amp;""&amp;CS$3&amp;"DAYKWH.UNIT1@NET1",Overall!$A$24,Overall!$B$24,"1d","total","time-weighted",0,1,0,"")</f>
        <v>1987.5844358818044</v>
      </c>
      <c r="CT24" s="1"/>
      <c r="CU24" s="10">
        <f>_xll.PIAdvCalcDat("\\CEDPI\SEMPRA_MSR1:EDCINV"&amp;CU$2&amp;""&amp;CU$3&amp;"DAYKWH.UNIT1@NET1",Overall!$A$24,Overall!$B$24,"1d","total","time-weighted",0,1,0,"")</f>
        <v>1826.1157621345826</v>
      </c>
      <c r="CV24" s="11">
        <f>_xll.PIAdvCalcDat("\\CEDPI\SEMPRA_MSR1:EDCINV"&amp;CU$2&amp;""&amp;CV$3&amp;"DAYKWH.UNIT1@NET1",Overall!$A$24,Overall!$B$24,"1d","total","time-weighted",0,1,0,"")</f>
        <v>1860.9333783421093</v>
      </c>
      <c r="CW24" s="11">
        <f>_xll.PIAdvCalcDat("\\CEDPI\SEMPRA_MSR1:EDCINV"&amp;CU$2&amp;""&amp;CW$3&amp;"DAYKWH.UNIT1@NET1",Overall!$A$24,Overall!$B$24,"1d","total","time-weighted",0,1,0,"")</f>
        <v>1833.8384999184573</v>
      </c>
      <c r="CX24" s="12">
        <f>_xll.PIAdvCalcDat("\\CEDPI\SEMPRA_MSR1:EDCINV"&amp;CU$2&amp;""&amp;CX$3&amp;"DAYKWH.UNIT1@NET1",Overall!$A$24,Overall!$B$24,"1d","total","time-weighted",0,1,0,"")</f>
        <v>1983.625089394978</v>
      </c>
      <c r="CY24" s="1"/>
      <c r="CZ24" s="10">
        <f>_xll.PIAdvCalcDat("\\CEDPI\SEMPRA_MSR1:EDCINV"&amp;CZ$2&amp;""&amp;CZ$3&amp;"DAYKWH.UNIT1@NET1",Overall!$A$24,Overall!$B$24,"1d","total","time-weighted",0,1,0,"")</f>
        <v>1931.3340546523752</v>
      </c>
      <c r="DA24" s="11">
        <f>_xll.PIAdvCalcDat("\\CEDPI\SEMPRA_MSR1:EDCINV"&amp;CZ$2&amp;""&amp;DA$3&amp;"DAYKWH.UNIT1@NET1",Overall!$A$24,Overall!$B$24,"1d","total","time-weighted",0,1,0,"")</f>
        <v>1946.8716807011849</v>
      </c>
      <c r="DB24" s="11">
        <f>_xll.PIAdvCalcDat("\\CEDPI\SEMPRA_MSR1:EDCINV"&amp;CZ$2&amp;""&amp;DB$3&amp;"DAYKWH.UNIT1@NET1",Overall!$A$24,Overall!$B$24,"1d","total","time-weighted",0,1,0,"")</f>
        <v>1892.4045864615894</v>
      </c>
      <c r="DC24" s="12">
        <f>_xll.PIAdvCalcDat("\\CEDPI\SEMPRA_MSR1:EDCINV"&amp;CZ$2&amp;""&amp;DC$3&amp;"DAYKWH.UNIT1@NET1",Overall!$A$24,Overall!$B$24,"1d","total","time-weighted",0,1,0,"")</f>
        <v>2033.9147651121634</v>
      </c>
      <c r="DD24" s="1"/>
      <c r="DE24" s="10">
        <f>_xll.PIAdvCalcDat("\\CEDPI\SEMPRA_MSR1:EDCINV"&amp;DE$2&amp;""&amp;DE$3&amp;"DAYKWH.UNIT1@NET1",Overall!$A$24,Overall!$B$24,"1d","total","time-weighted",0,1,0,"")</f>
        <v>2000.1789692772793</v>
      </c>
      <c r="DF24" s="11">
        <f>_xll.PIAdvCalcDat("\\CEDPI\SEMPRA_MSR1:EDCINV"&amp;DE$2&amp;""&amp;DF$3&amp;"DAYKWH.UNIT1@NET1",Overall!$A$24,Overall!$B$24,"1d","total","time-weighted",0,1,0,"")</f>
        <v>1904.8738433721435</v>
      </c>
      <c r="DG24" s="11">
        <f>_xll.PIAdvCalcDat("\\CEDPI\SEMPRA_MSR1:EDCINV"&amp;DE$2&amp;""&amp;DG$3&amp;"DAYKWH.UNIT1@NET1",Overall!$A$24,Overall!$B$24,"1d","total","time-weighted",0,1,0,"")</f>
        <v>1800.2823659387004</v>
      </c>
      <c r="DH24" s="12">
        <f>_xll.PIAdvCalcDat("\\CEDPI\SEMPRA_MSR1:EDCINV"&amp;DE$2&amp;""&amp;DH$3&amp;"DAYKWH.UNIT1@NET1",Overall!$A$24,Overall!$B$24,"1d","total","time-weighted",0,1,0,"")</f>
        <v>1943.3196834247217</v>
      </c>
      <c r="DI24" s="1"/>
      <c r="DJ24" s="10">
        <f>_xll.PIAdvCalcDat("\\CEDPI\SEMPRA_MSR1:EDCINV"&amp;DJ$2&amp;""&amp;DJ$3&amp;"DAYKWH.UNIT1@NET1",Overall!$A$24,Overall!$B$24,"1d","total","time-weighted",0,1,0,"")</f>
        <v>2011.9770450277847</v>
      </c>
      <c r="DK24" s="11">
        <f>_xll.PIAdvCalcDat("\\CEDPI\SEMPRA_MSR1:EDCINV"&amp;DJ$2&amp;""&amp;DK$3&amp;"DAYKWH.UNIT1@NET1",Overall!$A$24,Overall!$B$24,"1d","total","time-weighted",0,1,0,"")</f>
        <v>1940.8328650036697</v>
      </c>
      <c r="DL24" s="11" t="str">
        <f>_xll.PIAdvCalcDat("\\CEDPI\SEMPRA_MSR1:EDCINV"&amp;DJ$2&amp;""&amp;DL$3&amp;"DAYKWH.UNIT1@NET1",Overall!$A$24,Overall!$B$24,"1d","total","time-weighted",0,1,0,"")</f>
        <v>Tag not found</v>
      </c>
      <c r="DM24" s="12">
        <f>_xll.PIAdvCalcDat("\\CEDPI\SEMPRA_MSR1:EDCINV"&amp;DJ$2&amp;""&amp;DM$3&amp;"DAYKWH.UNIT1@NET1",Overall!$A$24,Overall!$B$24,"1d","total","time-weighted",0,1,0,"")</f>
        <v>1975.7768757891772</v>
      </c>
      <c r="DN24" s="1"/>
      <c r="DO24" s="10">
        <f>_xll.PIAdvCalcDat("\\CEDPI\SEMPRA_MSR1:EDCINV"&amp;DO$2&amp;""&amp;DO$3&amp;"DAYKWH.UNIT1@NET1",Overall!$A$24,Overall!$B$24,"1d","total","time-weighted",0,1,0,"")</f>
        <v>1994.2212493421421</v>
      </c>
      <c r="DP24" s="11">
        <f>_xll.PIAdvCalcDat("\\CEDPI\SEMPRA_MSR1:EDCINV"&amp;DO$2&amp;""&amp;DP$3&amp;"DAYKWH.UNIT1@NET1",Overall!$A$24,Overall!$B$24,"1d","total","time-weighted",0,1,0,"")</f>
        <v>1968.5526622468496</v>
      </c>
      <c r="DQ24" s="11">
        <f>_xll.PIAdvCalcDat("\\CEDPI\SEMPRA_MSR1:EDCINV"&amp;DO$2&amp;""&amp;DQ$3&amp;"DAYKWH.UNIT1@NET1",Overall!$A$24,Overall!$B$24,"1d","total","time-weighted",0,1,0,"")</f>
        <v>1915.9661747293901</v>
      </c>
      <c r="DR24" s="12">
        <f>_xll.PIAdvCalcDat("\\CEDPI\SEMPRA_MSR1:EDCINV"&amp;DO$2&amp;""&amp;DR$3&amp;"DAYKWH.UNIT1@NET1",Overall!$A$24,Overall!$B$24,"1d","total","time-weighted",0,1,0,"")</f>
        <v>1878.1739953344281</v>
      </c>
      <c r="DS24" s="1"/>
      <c r="DT24" s="10">
        <f>_xll.PIAdvCalcDat("\\CEDPI\SEMPRA_MSR1:EDCINV"&amp;DT$2&amp;""&amp;DT$3&amp;"DAYKWH.UNIT1@NET1",Overall!$A$24,Overall!$B$24,"1d","total","time-weighted",0,1,0,"")</f>
        <v>1883.2395184721408</v>
      </c>
      <c r="DU24" s="11">
        <f>_xll.PIAdvCalcDat("\\CEDPI\SEMPRA_MSR1:EDCINV"&amp;DT$2&amp;""&amp;DU$3&amp;"DAYKWH.UNIT1@NET1",Overall!$A$24,Overall!$B$24,"1d","total","time-weighted",0,1,0,"")</f>
        <v>1927.9823595977989</v>
      </c>
      <c r="DV24" s="11">
        <f>_xll.PIAdvCalcDat("\\CEDPI\SEMPRA_MSR1:EDCINV"&amp;DT$2&amp;""&amp;DV$3&amp;"DAYKWH.UNIT1@NET1",Overall!$A$24,Overall!$B$24,"1d","total","time-weighted",0,1,0,"")</f>
        <v>1900.1388021316782</v>
      </c>
      <c r="DW24" s="12">
        <f>_xll.PIAdvCalcDat("\\CEDPI\SEMPRA_MSR1:EDCINV"&amp;DT$2&amp;""&amp;DW$3&amp;"DAYKWH.UNIT1@NET1",Overall!$A$24,Overall!$B$24,"1d","total","time-weighted",0,1,0,"")</f>
        <v>1968.817247754766</v>
      </c>
      <c r="DX24" s="1"/>
      <c r="DY24" s="10">
        <f>_xll.PIAdvCalcDat("\\CEDPI\SEMPRA_MSR1:EDCINV"&amp;DY$2&amp;""&amp;DY$3&amp;"DAYKWH.UNIT1@NET1",Overall!$A$24,Overall!$B$24,"1d","total","time-weighted",0,1,0,"")</f>
        <v>1929.3607915047248</v>
      </c>
      <c r="DZ24" s="11">
        <f>_xll.PIAdvCalcDat("\\CEDPI\SEMPRA_MSR1:EDCINV"&amp;DY$2&amp;""&amp;DZ$3&amp;"DAYKWH.UNIT1@NET1",Overall!$A$24,Overall!$B$24,"1d","total","time-weighted",0,1,0,"")</f>
        <v>1880.3432265827514</v>
      </c>
      <c r="EA24" s="11">
        <f>_xll.PIAdvCalcDat("\\CEDPI\SEMPRA_MSR1:EDCINV"&amp;DY$2&amp;""&amp;EA$3&amp;"DAYKWH.UNIT1@NET1",Overall!$A$24,Overall!$B$24,"1d","total","time-weighted",0,1,0,"")</f>
        <v>1868.3362537052103</v>
      </c>
      <c r="EB24" s="12">
        <f>_xll.PIAdvCalcDat("\\CEDPI\SEMPRA_MSR1:EDCINV"&amp;DY$2&amp;""&amp;EB$3&amp;"DAYKWH.UNIT1@NET1",Overall!$A$24,Overall!$B$24,"1d","total","time-weighted",0,1,0,"")</f>
        <v>1914.1870525398415</v>
      </c>
      <c r="EC24" s="1"/>
      <c r="ED24" s="10">
        <f>_xll.PIAdvCalcDat("\\CEDPI\SEMPRA_MSR1:EDCINV"&amp;ED$2&amp;""&amp;ED$3&amp;"DAYKWH.UNIT1@NET1",Overall!$A$24,Overall!$B$24,"1d","total","time-weighted",0,1,0,"")</f>
        <v>2021.6154320796118</v>
      </c>
      <c r="EE24" s="11">
        <f>_xll.PIAdvCalcDat("\\CEDPI\SEMPRA_MSR1:EDCINV"&amp;ED$2&amp;""&amp;EE$3&amp;"DAYKWH.UNIT1@NET1",Overall!$A$24,Overall!$B$24,"1d","total","time-weighted",0,1,0,"")</f>
        <v>2009.716244724141</v>
      </c>
      <c r="EF24" s="11">
        <f>_xll.PIAdvCalcDat("\\CEDPI\SEMPRA_MSR1:EDCINV"&amp;ED$2&amp;""&amp;EF$3&amp;"DAYKWH.UNIT1@NET1",Overall!$A$24,Overall!$B$24,"1d","total","time-weighted",0,1,0,"")</f>
        <v>1975.3974398710529</v>
      </c>
      <c r="EG24" s="12">
        <f>_xll.PIAdvCalcDat("\\CEDPI\SEMPRA_MSR1:EDCINV"&amp;ED$2&amp;""&amp;EG$3&amp;"DAYKWH.UNIT1@NET1",Overall!$A$24,Overall!$B$24,"1d","total","time-weighted",0,1,0,"")</f>
        <v>1951.2593912945088</v>
      </c>
      <c r="EH24" s="1"/>
      <c r="EI24" s="10">
        <f>_xll.PIAdvCalcDat("\\CEDPI\SEMPRA_MSR1:EDCINV"&amp;EI$2&amp;""&amp;EI$3&amp;"DAYKWH.UNIT1@NET1",Overall!$A$24,Overall!$B$24,"1d","total","time-weighted",0,1,0,"")</f>
        <v>1992.3117760770572</v>
      </c>
      <c r="EJ24" s="11">
        <f>_xll.PIAdvCalcDat("\\CEDPI\SEMPRA_MSR1:EDCINV"&amp;EI$2&amp;""&amp;EJ$3&amp;"DAYKWH.UNIT1@NET1",Overall!$A$24,Overall!$B$24,"1d","total","time-weighted",0,1,0,"")</f>
        <v>1836.3140188077762</v>
      </c>
      <c r="EK24" s="11">
        <f>_xll.PIAdvCalcDat("\\CEDPI\SEMPRA_MSR1:EDCINV"&amp;EI$2&amp;""&amp;EK$3&amp;"DAYKWH.UNIT1@NET1",Overall!$A$24,Overall!$B$24,"1d","total","time-weighted",0,1,0,"")</f>
        <v>1894.743313187118</v>
      </c>
      <c r="EL24" s="12">
        <f>_xll.PIAdvCalcDat("\\CEDPI\SEMPRA_MSR1:EDCINV"&amp;EI$2&amp;""&amp;EL$3&amp;"DAYKWH.UNIT1@NET1",Overall!$A$24,Overall!$B$24,"1d","total","time-weighted",0,1,0,"")</f>
        <v>1943.8573431357497</v>
      </c>
      <c r="EM24" s="1"/>
      <c r="EN24" s="10">
        <f>_xll.PIAdvCalcDat("\\CEDPI\SEMPRA_MSR1:EDCINV"&amp;EN$2&amp;""&amp;EN$3&amp;"DAYKWH.UNIT1@NET1",Overall!$A$24,Overall!$B$24,"1d","total","time-weighted",0,1,0,"")</f>
        <v>2024.0490890524609</v>
      </c>
      <c r="EO24" s="11">
        <f>_xll.PIAdvCalcDat("\\CEDPI\SEMPRA_MSR1:EDCINV"&amp;EN$2&amp;""&amp;EO$3&amp;"DAYKWH.UNIT1@NET1",Overall!$A$24,Overall!$B$24,"1d","total","time-weighted",0,1,0,"")</f>
        <v>1961.393296017842</v>
      </c>
      <c r="EP24" s="11">
        <f>_xll.PIAdvCalcDat("\\CEDPI\SEMPRA_MSR1:EDCINV"&amp;EN$2&amp;""&amp;EP$3&amp;"DAYKWH.UNIT1@NET1",Overall!$A$24,Overall!$B$24,"1d","total","time-weighted",0,1,0,"")</f>
        <v>1941.7861530645584</v>
      </c>
      <c r="EQ24" s="12">
        <f>_xll.PIAdvCalcDat("\\CEDPI\SEMPRA_MSR1:EDCINV"&amp;EN$2&amp;""&amp;EQ$3&amp;"DAYKWH.UNIT1@NET1",Overall!$A$24,Overall!$B$24,"1d","total","time-weighted",0,1,0,"")</f>
        <v>2045.2651051662083</v>
      </c>
      <c r="ER24" s="1"/>
      <c r="ES24" s="10">
        <f>_xll.PIAdvCalcDat("\\CEDPI\SEMPRA_MSR1:EDCINV"&amp;ES$2&amp;""&amp;ES$3&amp;"DAYKWH.UNIT1@NET1",Overall!$A$24,Overall!$B$24,"1d","total","time-weighted",0,1,0,"")</f>
        <v>2038.1558968528577</v>
      </c>
      <c r="ET24" s="11">
        <f>_xll.PIAdvCalcDat("\\CEDPI\SEMPRA_MSR1:EDCINV"&amp;ES$2&amp;""&amp;ET$3&amp;"DAYKWH.UNIT1@NET1",Overall!$A$24,Overall!$B$24,"1d","total","time-weighted",0,1,0,"")</f>
        <v>1949.3359515243812</v>
      </c>
      <c r="EU24" s="11">
        <f>_xll.PIAdvCalcDat("\\CEDPI\SEMPRA_MSR1:EDCINV"&amp;ES$2&amp;""&amp;EU$3&amp;"DAYKWH.UNIT1@NET1",Overall!$A$24,Overall!$B$24,"1d","total","time-weighted",0,1,0,"")</f>
        <v>1958.1687244989605</v>
      </c>
      <c r="EV24" s="12">
        <f>_xll.PIAdvCalcDat("\\CEDPI\SEMPRA_MSR1:EDCINV"&amp;ES$2&amp;""&amp;EV$3&amp;"DAYKWH.UNIT1@NET1",Overall!$A$24,Overall!$B$24,"1d","total","time-weighted",0,1,0,"")</f>
        <v>2002.1080934771157</v>
      </c>
      <c r="EW24" s="1"/>
      <c r="EX24" s="10">
        <f>_xll.PIAdvCalcDat("\\CEDPI\SEMPRA_MSR1:EDCINV"&amp;EX$2&amp;""&amp;EX$3&amp;"DAYKWH.UNIT1@NET1",Overall!$A$24,Overall!$B$24,"1d","total","time-weighted",0,1,0,"")</f>
        <v>1914.0163867711831</v>
      </c>
      <c r="EY24" s="11">
        <f>_xll.PIAdvCalcDat("\\CEDPI\SEMPRA_MSR1:EDCINV"&amp;EX$2&amp;""&amp;EY$3&amp;"DAYKWH.UNIT1@NET1",Overall!$A$24,Overall!$B$24,"1d","total","time-weighted",0,1,0,"")</f>
        <v>1854.3546881178152</v>
      </c>
      <c r="EZ24" s="11">
        <f>_xll.PIAdvCalcDat("\\CEDPI\SEMPRA_MSR1:EDCINV"&amp;EX$2&amp;""&amp;EZ$3&amp;"DAYKWH.UNIT1@NET1",Overall!$A$24,Overall!$B$24,"1d","total","time-weighted",0,1,0,"")</f>
        <v>1874.7766498733499</v>
      </c>
      <c r="FA24" s="12">
        <f>_xll.PIAdvCalcDat("\\CEDPI\SEMPRA_MSR1:EDCINV"&amp;EX$2&amp;""&amp;FA$3&amp;"DAYKWH.UNIT1@NET1",Overall!$A$24,Overall!$B$24,"1d","total","time-weighted",0,1,0,"")</f>
        <v>1926.1762492985481</v>
      </c>
      <c r="FB24" s="1"/>
      <c r="FC24" s="10">
        <f>_xll.PIAdvCalcDat("\\CEDPI\SEMPRA_MSR1:EDCINV"&amp;FC$2&amp;""&amp;FC$3&amp;"DAYKWH.UNIT1@NET1",Overall!$A$24,Overall!$B$24,"1d","total","time-weighted",0,1,0,"")</f>
        <v>2005.201360588688</v>
      </c>
      <c r="FD24" s="11">
        <f>_xll.PIAdvCalcDat("\\CEDPI\SEMPRA_MSR1:EDCINV"&amp;FC$2&amp;""&amp;FD$3&amp;"DAYKWH.UNIT1@NET1",Overall!$A$24,Overall!$B$24,"1d","total","time-weighted",0,1,0,"")</f>
        <v>1928.0435444082602</v>
      </c>
      <c r="FE24" s="11">
        <f>_xll.PIAdvCalcDat("\\CEDPI\SEMPRA_MSR1:EDCINV"&amp;FC$2&amp;""&amp;FE$3&amp;"DAYKWH.UNIT1@NET1",Overall!$A$24,Overall!$B$24,"1d","total","time-weighted",0,1,0,"")</f>
        <v>1912.4272868446481</v>
      </c>
      <c r="FF24" s="12">
        <f>_xll.PIAdvCalcDat("\\CEDPI\SEMPRA_MSR1:EDCINV"&amp;FC$2&amp;""&amp;FF$3&amp;"DAYKWH.UNIT1@NET1",Overall!$A$24,Overall!$B$24,"1d","total","time-weighted",0,1,0,"")</f>
        <v>1970.6508428332565</v>
      </c>
      <c r="FG24" s="1"/>
      <c r="FH24" s="10">
        <f>_xll.PIAdvCalcDat("\\CEDPI\SEMPRA_MSR1:EDCINV"&amp;FH$2&amp;""&amp;FH$3&amp;"DAYKWH.UNIT1@NET1",Overall!$A$24,Overall!$B$24,"1d","total","time-weighted",0,1,0,"")</f>
        <v>1958.3204995159501</v>
      </c>
      <c r="FI24" s="11">
        <f>_xll.PIAdvCalcDat("\\CEDPI\SEMPRA_MSR1:EDCINV"&amp;FH$2&amp;""&amp;FI$3&amp;"DAYKWH.UNIT1@NET1",Overall!$A$24,Overall!$B$24,"1d","total","time-weighted",0,1,0,"")</f>
        <v>1896.4014408865496</v>
      </c>
      <c r="FJ24" s="11">
        <f>_xll.PIAdvCalcDat("\\CEDPI\SEMPRA_MSR1:EDCINV"&amp;FH$2&amp;""&amp;FJ$3&amp;"DAYKWH.UNIT1@NET1",Overall!$A$24,Overall!$B$24,"1d","total","time-weighted",0,1,0,"")</f>
        <v>1921.1655728726714</v>
      </c>
      <c r="FK24" s="12">
        <f>_xll.PIAdvCalcDat("\\CEDPI\SEMPRA_MSR1:EDCINV"&amp;FH$2&amp;""&amp;FK$3&amp;"DAYKWH.UNIT1@NET1",Overall!$A$24,Overall!$B$24,"1d","total","time-weighted",0,1,0,"")</f>
        <v>1899.7414744617065</v>
      </c>
      <c r="FL24" s="1"/>
      <c r="FM24" s="10">
        <f>_xll.PIAdvCalcDat("\\CEDPI\SEMPRA_MSR1:EDCINV"&amp;FM$2&amp;""&amp;FM$3&amp;"DAYKWH.UNIT1@NET1",Overall!$A$24,Overall!$B$24,"1d","total","time-weighted",0,1,0,"")</f>
        <v>2014.4346601661744</v>
      </c>
      <c r="FN24" s="11">
        <f>_xll.PIAdvCalcDat("\\CEDPI\SEMPRA_MSR1:EDCINV"&amp;FM$2&amp;""&amp;FN$3&amp;"DAYKWH.UNIT1@NET1",Overall!$A$24,Overall!$B$24,"1d","total","time-weighted",0,1,0,"")</f>
        <v>1972.2677448768818</v>
      </c>
      <c r="FO24" s="11">
        <f>_xll.PIAdvCalcDat("\\CEDPI\SEMPRA_MSR1:EDCINV"&amp;FM$2&amp;""&amp;FO$3&amp;"DAYKWH.UNIT1@NET1",Overall!$A$24,Overall!$B$24,"1d","total","time-weighted",0,1,0,"")</f>
        <v>1808.9181890189136</v>
      </c>
      <c r="FP24" s="12">
        <f>_xll.PIAdvCalcDat("\\CEDPI\SEMPRA_MSR1:EDCINV"&amp;FM$2&amp;""&amp;FP$3&amp;"DAYKWH.UNIT1@NET1",Overall!$A$24,Overall!$B$24,"1d","total","time-weighted",0,1,0,"")</f>
        <v>1748.4514883318429</v>
      </c>
      <c r="FQ24" s="1"/>
      <c r="FR24" s="10">
        <f>_xll.PIAdvCalcDat("\\CEDPI\SEMPRA_MSR1:EDCINV"&amp;FR$2&amp;""&amp;FR$3&amp;"DAYKWH.UNIT1@NET1",Overall!$A$24,Overall!$B$24,"1d","total","time-weighted",0,1,0,"")</f>
        <v>1823.8689262271216</v>
      </c>
      <c r="FS24" s="11">
        <f>_xll.PIAdvCalcDat("\\CEDPI\SEMPRA_MSR1:EDCINV"&amp;FR$2&amp;""&amp;FS$3&amp;"DAYKWH.UNIT1@NET1",Overall!$A$24,Overall!$B$24,"1d","total","time-weighted",0,1,0,"")</f>
        <v>1948.698086443444</v>
      </c>
      <c r="FT24" s="11">
        <f>_xll.PIAdvCalcDat("\\CEDPI\SEMPRA_MSR1:EDCINV"&amp;FR$2&amp;""&amp;FT$3&amp;"DAYKWH.UNIT1@NET1",Overall!$A$24,Overall!$B$24,"1d","total","time-weighted",0,1,0,"")</f>
        <v>1952.2625483615948</v>
      </c>
      <c r="FU24" s="12">
        <f>_xll.PIAdvCalcDat("\\CEDPI\SEMPRA_MSR1:EDCINV"&amp;FR$2&amp;""&amp;FU$3&amp;"DAYKWH.UNIT1@NET1",Overall!$A$24,Overall!$B$24,"1d","total","time-weighted",0,1,0,"")</f>
        <v>2031.9988178815754</v>
      </c>
      <c r="FV24" s="1"/>
      <c r="FW24" s="10">
        <f>_xll.PIAdvCalcDat("\\CEDPI\SEMPRA_MSR1:EDCINV"&amp;FW$2&amp;""&amp;FW$3&amp;"DAYKWH.UNIT1@NET1",Overall!$A$24,Overall!$B$24,"1d","total","time-weighted",0,1,0,"")</f>
        <v>1986.9709568172461</v>
      </c>
      <c r="FX24" s="11">
        <f>_xll.PIAdvCalcDat("\\CEDPI\SEMPRA_MSR1:EDCINV"&amp;FW$2&amp;""&amp;FX$3&amp;"DAYKWH.UNIT1@NET1",Overall!$A$24,Overall!$B$24,"1d","total","time-weighted",0,1,0,"")</f>
        <v>1928.1985574467149</v>
      </c>
      <c r="FY24" s="11">
        <f>_xll.PIAdvCalcDat("\\CEDPI\SEMPRA_MSR1:EDCINV"&amp;FW$2&amp;""&amp;FY$3&amp;"DAYKWH.UNIT1@NET1",Overall!$A$24,Overall!$B$24,"1d","total","time-weighted",0,1,0,"")</f>
        <v>1858.3691117543044</v>
      </c>
      <c r="FZ24" s="12">
        <f>_xll.PIAdvCalcDat("\\CEDPI\SEMPRA_MSR1:EDCINV"&amp;FW$2&amp;""&amp;FZ$3&amp;"DAYKWH.UNIT1@NET1",Overall!$A$24,Overall!$B$24,"1d","total","time-weighted",0,1,0,"")</f>
        <v>1790.1322667800066</v>
      </c>
      <c r="GA24" s="1"/>
      <c r="GB24" s="10">
        <f>_xll.PIAdvCalcDat("\\CEDPI\SEMPRA_MSR1:EDCINV"&amp;GB$2&amp;""&amp;GB$3&amp;"DAYKWH.UNIT1@NET1",Overall!$A$24,Overall!$B$24,"1d","total","time-weighted",0,1,0,"")</f>
        <v>1997.9452455679127</v>
      </c>
      <c r="GC24" s="11">
        <f>_xll.PIAdvCalcDat("\\CEDPI\SEMPRA_MSR1:EDCINV"&amp;GB$2&amp;""&amp;GC$3&amp;"DAYKWH.UNIT1@NET1",Overall!$A$24,Overall!$B$24,"1d","total","time-weighted",0,1,0,"")</f>
        <v>1890.3501839227415</v>
      </c>
      <c r="GD24" s="11">
        <f>_xll.PIAdvCalcDat("\\CEDPI\SEMPRA_MSR1:EDCINV"&amp;GB$2&amp;""&amp;GD$3&amp;"DAYKWH.UNIT1@NET1",Overall!$A$24,Overall!$B$24,"1d","total","time-weighted",0,1,0,"")</f>
        <v>1986.3677503545573</v>
      </c>
      <c r="GE24" s="12">
        <f>_xll.PIAdvCalcDat("\\CEDPI\SEMPRA_MSR1:EDCINV"&amp;GB$2&amp;""&amp;GE$3&amp;"DAYKWH.UNIT1@NET1",Overall!$A$24,Overall!$B$24,"1d","total","time-weighted",0,1,0,"")</f>
        <v>1965.2195445959469</v>
      </c>
      <c r="GF24" s="1"/>
      <c r="GG24" s="10">
        <f>_xll.PIAdvCalcDat("\\CEDPI\SEMPRA_MSR1:EDCINV"&amp;GG$2&amp;""&amp;GG$3&amp;"DAYKWH.UNIT1@NET1",Overall!$A$24,Overall!$B$24,"1d","total","time-weighted",0,1,0,"")</f>
        <v>1924.6350053575206</v>
      </c>
      <c r="GH24" s="11">
        <f>_xll.PIAdvCalcDat("\\CEDPI\SEMPRA_MSR1:EDCINV"&amp;GG$2&amp;""&amp;GH$3&amp;"DAYKWH.UNIT1@NET1",Overall!$A$24,Overall!$B$24,"1d","total","time-weighted",0,1,0,"")</f>
        <v>1978.4014559885416</v>
      </c>
      <c r="GI24" s="11">
        <f>_xll.PIAdvCalcDat("\\CEDPI\SEMPRA_MSR1:EDCINV"&amp;GG$2&amp;""&amp;GI$3&amp;"DAYKWH.UNIT1@NET1",Overall!$A$24,Overall!$B$24,"1d","total","time-weighted",0,1,0,"")</f>
        <v>1788.9663954011462</v>
      </c>
      <c r="GJ24" s="12">
        <f>_xll.PIAdvCalcDat("\\CEDPI\SEMPRA_MSR1:EDCINV"&amp;GG$2&amp;""&amp;GJ$3&amp;"DAYKWH.UNIT1@NET1",Overall!$A$24,Overall!$B$24,"1d","total","time-weighted",0,1,0,"")</f>
        <v>1697.2530405929035</v>
      </c>
      <c r="GK24" s="1"/>
      <c r="GL24" s="10">
        <f>_xll.PIAdvCalcDat("\\CEDPI\SEMPRA_MSR1:EDCINV"&amp;GL$2&amp;""&amp;GL$3&amp;"DAYKWH.UNIT1@NET1",Overall!$A$24,Overall!$B$24,"1d","total","time-weighted",0,1,0,"")</f>
        <v>1947.6145720510126</v>
      </c>
      <c r="GM24" s="11">
        <f>_xll.PIAdvCalcDat("\\CEDPI\SEMPRA_MSR1:EDCINV"&amp;GL$2&amp;""&amp;GM$3&amp;"DAYKWH.UNIT1@NET1",Overall!$A$24,Overall!$B$24,"1d","total","time-weighted",0,1,0,"")</f>
        <v>1872.0288176444269</v>
      </c>
      <c r="GN24" s="11">
        <f>_xll.PIAdvCalcDat("\\CEDPI\SEMPRA_MSR1:EDCINV"&amp;GL$2&amp;""&amp;GN$3&amp;"DAYKWH.UNIT1@NET1",Overall!$A$24,Overall!$B$24,"1d","total","time-weighted",0,1,0,"")</f>
        <v>1937.1247388999209</v>
      </c>
      <c r="GO24" s="12">
        <f>_xll.PIAdvCalcDat("\\CEDPI\SEMPRA_MSR1:EDCINV"&amp;GL$2&amp;""&amp;GO$3&amp;"DAYKWH.UNIT1@NET1",Overall!$A$24,Overall!$B$24,"1d","total","time-weighted",0,1,0,"")</f>
        <v>1957.4240279643932</v>
      </c>
      <c r="GP24" s="1"/>
      <c r="GQ24" s="10">
        <f>_xll.PIAdvCalcDat("\\CEDPI\SEMPRA_MSR1:EDCINV"&amp;GQ$2&amp;""&amp;GQ$3&amp;"DAYKWH.UNIT1@NET1",Overall!$A$24,Overall!$B$24,"1d","total","time-weighted",0,1,0,"")</f>
        <v>1977.6756871506993</v>
      </c>
      <c r="GR24" s="11">
        <f>_xll.PIAdvCalcDat("\\CEDPI\SEMPRA_MSR1:EDCINV"&amp;GQ$2&amp;""&amp;GR$3&amp;"DAYKWH.UNIT1@NET1",Overall!$A$24,Overall!$B$24,"1d","total","time-weighted",0,1,0,"")</f>
        <v>1954.7385830720732</v>
      </c>
      <c r="GS24" s="11">
        <f>_xll.PIAdvCalcDat("\\CEDPI\SEMPRA_MSR1:EDCINV"&amp;GQ$2&amp;""&amp;GS$3&amp;"DAYKWH.UNIT1@NET1",Overall!$A$24,Overall!$B$24,"1d","total","time-weighted",0,1,0,"")</f>
        <v>1763.5739212485507</v>
      </c>
      <c r="GT24" s="12">
        <f>_xll.PIAdvCalcDat("\\CEDPI\SEMPRA_MSR1:EDCINV"&amp;GQ$2&amp;""&amp;GT$3&amp;"DAYKWH.UNIT1@NET1",Overall!$A$24,Overall!$B$24,"1d","total","time-weighted",0,1,0,"")</f>
        <v>1750.2723623091752</v>
      </c>
      <c r="GU24" s="1"/>
      <c r="GV24" s="10">
        <f>_xll.PIAdvCalcDat("\\CEDPI\SEMPRA_MSR1:EDCINV"&amp;GV$2&amp;""&amp;GV$3&amp;"DAYKWH.UNIT1@NET1",Overall!$A$24,Overall!$B$24,"1d","total","time-weighted",0,1,0,"")</f>
        <v>1957.5394721851812</v>
      </c>
      <c r="GW24" s="11">
        <f>_xll.PIAdvCalcDat("\\CEDPI\SEMPRA_MSR1:EDCINV"&amp;GV$2&amp;""&amp;GW$3&amp;"DAYKWH.UNIT1@NET1",Overall!$A$24,Overall!$B$24,"1d","total","time-weighted",0,1,0,"")</f>
        <v>1964.2143201637962</v>
      </c>
      <c r="GX24" s="11">
        <f>_xll.PIAdvCalcDat("\\CEDPI\SEMPRA_MSR1:EDCINV"&amp;GV$2&amp;""&amp;GX$3&amp;"DAYKWH.UNIT1@NET1",Overall!$A$24,Overall!$B$24,"1d","total","time-weighted",0,1,0,"")</f>
        <v>1896.3756001056604</v>
      </c>
      <c r="GY24" s="12">
        <f>_xll.PIAdvCalcDat("\\CEDPI\SEMPRA_MSR1:EDCINV"&amp;GV$2&amp;""&amp;GY$3&amp;"DAYKWH.UNIT1@NET1",Overall!$A$24,Overall!$B$24,"1d","total","time-weighted",0,1,0,"")</f>
        <v>1865.6265928726189</v>
      </c>
      <c r="GZ24" s="1"/>
      <c r="HA24" s="10">
        <f>_xll.PIAdvCalcDat("\\CEDPI\SEMPRA_MSR1:EDCINV"&amp;HA$2&amp;""&amp;HA$3&amp;"DAYKWH.UNIT1@NET1",Overall!$A$24,Overall!$B$24,"1d","total","time-weighted",0,1,0,"")</f>
        <v>2002.9913315707749</v>
      </c>
      <c r="HB24" s="11">
        <f>_xll.PIAdvCalcDat("\\CEDPI\SEMPRA_MSR1:EDCINV"&amp;HA$2&amp;""&amp;HB$3&amp;"DAYKWH.UNIT1@NET1",Overall!$A$24,Overall!$B$24,"1d","total","time-weighted",0,1,0,"")</f>
        <v>1952.4175014883417</v>
      </c>
      <c r="HC24" s="11">
        <f>_xll.PIAdvCalcDat("\\CEDPI\SEMPRA_MSR1:EDCINV"&amp;HA$2&amp;""&amp;HC$3&amp;"DAYKWH.UNIT1@NET1",Overall!$A$24,Overall!$B$24,"1d","total","time-weighted",0,1,0,"")</f>
        <v>1917.5514143076646</v>
      </c>
      <c r="HD24" s="12">
        <f>_xll.PIAdvCalcDat("\\CEDPI\SEMPRA_MSR1:EDCINV"&amp;HA$2&amp;""&amp;HD$3&amp;"DAYKWH.UNIT1@NET1",Overall!$A$24,Overall!$B$24,"1d","total","time-weighted",0,1,0,"")</f>
        <v>1733.7755609670303</v>
      </c>
      <c r="HE24" s="1"/>
      <c r="HF24" s="10">
        <f>_xll.PIAdvCalcDat("\\CEDPI\SEMPRA_MSR1:EDCINV"&amp;HF$2&amp;""&amp;HF$3&amp;"DAYKWH.UNIT1@NET1",Overall!$A$24,Overall!$B$24,"1d","total","time-weighted",0,1,0,"")</f>
        <v>1895.9731501505344</v>
      </c>
      <c r="HG24" s="11">
        <f>_xll.PIAdvCalcDat("\\CEDPI\SEMPRA_MSR1:EDCINV"&amp;HF$2&amp;""&amp;HG$3&amp;"DAYKWH.UNIT1@NET1",Overall!$A$24,Overall!$B$24,"1d","total","time-weighted",0,1,0,"")</f>
        <v>1901.8452839526383</v>
      </c>
      <c r="HH24" s="11">
        <f>_xll.PIAdvCalcDat("\\CEDPI\SEMPRA_MSR1:EDCINV"&amp;HF$2&amp;""&amp;HH$3&amp;"DAYKWH.UNIT1@NET1",Overall!$A$24,Overall!$B$24,"1d","total","time-weighted",0,1,0,"")</f>
        <v>1867.7345073303186</v>
      </c>
      <c r="HI24" s="12">
        <f>_xll.PIAdvCalcDat("\\CEDPI\SEMPRA_MSR1:EDCINV"&amp;HF$2&amp;""&amp;HI$3&amp;"DAYKWH.UNIT1@NET1",Overall!$A$24,Overall!$B$24,"1d","total","time-weighted",0,1,0,"")</f>
        <v>1993.9461861503123</v>
      </c>
      <c r="HJ24" s="1"/>
      <c r="HK24" s="10">
        <f>_xll.PIAdvCalcDat("\\CEDPI\SEMPRA_MSR1:EDCINV"&amp;HK$2&amp;""&amp;HK$3&amp;"DAYKWH.UNIT1@NET1",Overall!$A$24,Overall!$B$24,"1d","total","time-weighted",0,1,0,"")</f>
        <v>1967.0027094622833</v>
      </c>
      <c r="HL24" s="11">
        <f>_xll.PIAdvCalcDat("\\CEDPI\SEMPRA_MSR1:EDCINV"&amp;HK$2&amp;""&amp;HL$3&amp;"DAYKWH.UNIT1@NET1",Overall!$A$24,Overall!$B$24,"1d","total","time-weighted",0,1,0,"")</f>
        <v>1948.9087332511756</v>
      </c>
      <c r="HM24" s="11">
        <f>_xll.PIAdvCalcDat("\\CEDPI\SEMPRA_MSR1:EDCINV"&amp;HK$2&amp;""&amp;HM$3&amp;"DAYKWH.UNIT1@NET1",Overall!$A$24,Overall!$B$24,"1d","total","time-weighted",0,1,0,"")</f>
        <v>1896.4670236529264</v>
      </c>
      <c r="HN24" s="12">
        <f>_xll.PIAdvCalcDat("\\CEDPI\SEMPRA_MSR1:EDCINV"&amp;HK$2&amp;""&amp;HN$3&amp;"DAYKWH.UNIT1@NET1",Overall!$A$24,Overall!$B$24,"1d","total","time-weighted",0,1,0,"")</f>
        <v>1742.0330359194631</v>
      </c>
      <c r="HO24" s="1"/>
      <c r="HP24" s="10">
        <f>_xll.PIAdvCalcDat("\\CEDPI\SEMPRA_MSR1:EDCINV"&amp;HP$2&amp;""&amp;HP$3&amp;"DAYKWH.UNIT1@NET1",Overall!$A$24,Overall!$B$24,"1d","total","time-weighted",0,1,0,"")</f>
        <v>1948.6649411281123</v>
      </c>
      <c r="HQ24" s="11">
        <f>_xll.PIAdvCalcDat("\\CEDPI\SEMPRA_MSR1:EDCINV"&amp;HP$2&amp;""&amp;HQ$3&amp;"DAYKWH.UNIT1@NET1",Overall!$A$24,Overall!$B$24,"1d","total","time-weighted",0,1,0,"")</f>
        <v>1926.0876154379846</v>
      </c>
      <c r="HR24" s="11">
        <f>_xll.PIAdvCalcDat("\\CEDPI\SEMPRA_MSR1:EDCINV"&amp;HP$2&amp;""&amp;HR$3&amp;"DAYKWH.UNIT1@NET1",Overall!$A$24,Overall!$B$24,"1d","total","time-weighted",0,1,0,"")</f>
        <v>1913.0668413137557</v>
      </c>
      <c r="HS24" s="12">
        <f>_xll.PIAdvCalcDat("\\CEDPI\SEMPRA_MSR1:EDCINV"&amp;HP$2&amp;""&amp;HS$3&amp;"DAYKWH.UNIT1@NET1",Overall!$A$24,Overall!$B$24,"1d","total","time-weighted",0,1,0,"")</f>
        <v>1996.8588530599584</v>
      </c>
      <c r="HT24" s="1"/>
      <c r="HU24" s="10">
        <f>_xll.PIAdvCalcDat("\\CEDPI\SEMPRA_MSR1:EDCINV"&amp;HU$2&amp;""&amp;HU$3&amp;"DAYKWH.UNIT1@NET1",Overall!$A$24,Overall!$B$24,"1d","total","time-weighted",0,1,0,"")</f>
        <v>1989.2893676205952</v>
      </c>
      <c r="HV24" s="11">
        <f>_xll.PIAdvCalcDat("\\CEDPI\SEMPRA_MSR1:EDCINV"&amp;HU$2&amp;""&amp;HV$3&amp;"DAYKWH.UNIT1@NET1",Overall!$A$24,Overall!$B$24,"1d","total","time-weighted",0,1,0,"")</f>
        <v>1890.0811039988573</v>
      </c>
      <c r="HW24" s="11">
        <f>_xll.PIAdvCalcDat("\\CEDPI\SEMPRA_MSR1:EDCINV"&amp;HU$2&amp;""&amp;HW$3&amp;"DAYKWH.UNIT1@NET1",Overall!$A$24,Overall!$B$24,"1d","total","time-weighted",0,1,0,"")</f>
        <v>1760.8250504086905</v>
      </c>
      <c r="HX24" s="12">
        <f>_xll.PIAdvCalcDat("\\CEDPI\SEMPRA_MSR1:EDCINV"&amp;HU$2&amp;""&amp;HX$3&amp;"DAYKWH.UNIT1@NET1",Overall!$A$24,Overall!$B$24,"1d","total","time-weighted",0,1,0,"")</f>
        <v>1762.3509794001802</v>
      </c>
      <c r="HY24" s="1"/>
      <c r="HZ24" s="10">
        <f>_xll.PIAdvCalcDat("\\CEDPI\SEMPRA_MSR1:EDCINV"&amp;HZ$2&amp;""&amp;HZ$3&amp;"DAYKWH.UNIT1@NET1",Overall!$A$24,Overall!$B$24,"1d","total","time-weighted",0,1,0,"")</f>
        <v>1955.6715494759151</v>
      </c>
      <c r="IA24" s="11">
        <f>_xll.PIAdvCalcDat("\\CEDPI\SEMPRA_MSR1:EDCINV"&amp;HZ$2&amp;""&amp;IA$3&amp;"DAYKWH.UNIT1@NET1",Overall!$A$24,Overall!$B$24,"1d","total","time-weighted",0,1,0,"")</f>
        <v>1902.0454759011193</v>
      </c>
      <c r="IB24" s="11">
        <f>_xll.PIAdvCalcDat("\\CEDPI\SEMPRA_MSR1:EDCINV"&amp;HZ$2&amp;""&amp;IB$3&amp;"DAYKWH.UNIT1@NET1",Overall!$A$24,Overall!$B$24,"1d","total","time-weighted",0,1,0,"")</f>
        <v>1903.4428301360897</v>
      </c>
      <c r="IC24" s="12">
        <f>_xll.PIAdvCalcDat("\\CEDPI\SEMPRA_MSR1:EDCINV"&amp;HZ$2&amp;""&amp;IC$3&amp;"DAYKWH.UNIT1@NET1",Overall!$A$24,Overall!$B$24,"1d","total","time-weighted",0,1,0,"")</f>
        <v>1977.9182137233854</v>
      </c>
      <c r="ID24" s="1"/>
      <c r="IE24" s="10">
        <f>_xll.PIAdvCalcDat("\\CEDPI\SEMPRA_MSR1:EDCINV"&amp;IE$2&amp;""&amp;IE$3&amp;"DAYKWH.UNIT1@NET1",Overall!$A$24,Overall!$B$24,"1d","total","time-weighted",0,1,0,"")</f>
        <v>1962.7942001372508</v>
      </c>
      <c r="IF24" s="11">
        <f>_xll.PIAdvCalcDat("\\CEDPI\SEMPRA_MSR1:EDCINV"&amp;IE$2&amp;""&amp;IF$3&amp;"DAYKWH.UNIT1@NET1",Overall!$A$24,Overall!$B$24,"1d","total","time-weighted",0,1,0,"")</f>
        <v>1958.7251849732165</v>
      </c>
      <c r="IG24" s="11">
        <f>_xll.PIAdvCalcDat("\\CEDPI\SEMPRA_MSR1:EDCINV"&amp;IE$2&amp;""&amp;IG$3&amp;"DAYKWH.UNIT1@NET1",Overall!$A$24,Overall!$B$24,"1d","total","time-weighted",0,1,0,"")</f>
        <v>1802.788900941126</v>
      </c>
      <c r="IH24" s="12">
        <f>_xll.PIAdvCalcDat("\\CEDPI\SEMPRA_MSR1:EDCINV"&amp;IE$2&amp;""&amp;IH$3&amp;"DAYKWH.UNIT1@NET1",Overall!$A$24,Overall!$B$24,"1d","total","time-weighted",0,1,0,"")</f>
        <v>1727.6232086095179</v>
      </c>
      <c r="II24" s="1"/>
      <c r="IJ24" s="10">
        <f>_xll.PIAdvCalcDat("\\CEDPI\SEMPRA_MSR1:EDCINV"&amp;IJ$2&amp;""&amp;IJ$3&amp;"DAYKWH.UNIT1@NET1",Overall!$A$24,Overall!$B$24,"1d","total","time-weighted",0,1,0,"")</f>
        <v>1985.8799062188459</v>
      </c>
      <c r="IK24" s="11">
        <f>_xll.PIAdvCalcDat("\\CEDPI\SEMPRA_MSR1:EDCINV"&amp;IJ$2&amp;""&amp;IK$3&amp;"DAYKWH.UNIT1@NET1",Overall!$A$24,Overall!$B$24,"1d","total","time-weighted",0,1,0,"")</f>
        <v>1849.360761064429</v>
      </c>
      <c r="IL24" s="11">
        <f>_xll.PIAdvCalcDat("\\CEDPI\SEMPRA_MSR1:EDCINV"&amp;IJ$2&amp;""&amp;IL$3&amp;"DAYKWH.UNIT1@NET1",Overall!$A$24,Overall!$B$24,"1d","total","time-weighted",0,1,0,"")</f>
        <v>1889.854141567258</v>
      </c>
      <c r="IM24" s="12">
        <f>_xll.PIAdvCalcDat("\\CEDPI\SEMPRA_MSR1:EDCINV"&amp;IJ$2&amp;""&amp;IM$3&amp;"DAYKWH.UNIT1@NET1",Overall!$A$24,Overall!$B$24,"1d","total","time-weighted",0,1,0,"")</f>
        <v>1979.2459934989074</v>
      </c>
      <c r="IN24" s="1"/>
      <c r="IO24" s="10">
        <f>_xll.PIAdvCalcDat("\\CEDPI\SEMPRA_MSR1:EDCINV"&amp;IO$2&amp;""&amp;IO$3&amp;"DAYKWH.UNIT1@NET1",Overall!$A$24,Overall!$B$24,"1d","total","time-weighted",0,1,0,"")</f>
        <v>1923.6950158279012</v>
      </c>
      <c r="IP24" s="11">
        <f>_xll.PIAdvCalcDat("\\CEDPI\SEMPRA_MSR1:EDCINV"&amp;IO$2&amp;""&amp;IP$3&amp;"DAYKWH.UNIT1@NET1",Overall!$A$24,Overall!$B$24,"1d","total","time-weighted",0,1,0,"")</f>
        <v>1906.0292218790248</v>
      </c>
      <c r="IQ24" s="11">
        <f>_xll.PIAdvCalcDat("\\CEDPI\SEMPRA_MSR1:EDCINV"&amp;IO$2&amp;""&amp;IQ$3&amp;"DAYKWH.UNIT1@NET1",Overall!$A$24,Overall!$B$24,"1d","total","time-weighted",0,1,0,"")</f>
        <v>1845.770661718916</v>
      </c>
      <c r="IR24" s="12">
        <f>_xll.PIAdvCalcDat("\\CEDPI\SEMPRA_MSR1:EDCINV"&amp;IO$2&amp;""&amp;IR$3&amp;"DAYKWH.UNIT1@NET1",Overall!$A$24,Overall!$B$24,"1d","total","time-weighted",0,1,0,"")</f>
        <v>1790.6496567223787</v>
      </c>
      <c r="IS24" s="1"/>
      <c r="IT24" s="10">
        <f>_xll.PIAdvCalcDat("\\CEDPI\SEMPRA_MSR1:EDCINV"&amp;IT$2&amp;""&amp;IT$3&amp;"DAYKWH.UNIT1@NET1",Overall!$A$24,Overall!$B$24,"1d","total","time-weighted",0,1,0,"")</f>
        <v>1983.6375048420605</v>
      </c>
      <c r="IU24" s="11">
        <f>_xll.PIAdvCalcDat("\\CEDPI\SEMPRA_MSR1:EDCINV"&amp;IT$2&amp;""&amp;IU$3&amp;"DAYKWH.UNIT1@NET1",Overall!$A$24,Overall!$B$24,"1d","total","time-weighted",0,1,0,"")</f>
        <v>1941.4559985841991</v>
      </c>
      <c r="IV24" s="11">
        <f>_xll.PIAdvCalcDat("\\CEDPI\SEMPRA_MSR1:EDCINV"&amp;IT$2&amp;""&amp;IV$3&amp;"DAYKWH.UNIT1@NET1",Overall!$A$24,Overall!$B$24,"1d","total","time-weighted",0,1,0,"")</f>
        <v>1935.2048555989554</v>
      </c>
      <c r="IW24" s="12">
        <f>_xll.PIAdvCalcDat("\\CEDPI\SEMPRA_MSR1:EDCINV"&amp;IT$2&amp;""&amp;IW$3&amp;"DAYKWH.UNIT1@NET1",Overall!$A$24,Overall!$B$24,"1d","total","time-weighted",0,1,0,"")</f>
        <v>1901.7964780834268</v>
      </c>
      <c r="IX24" s="1"/>
      <c r="IY24" s="10">
        <f>_xll.PIAdvCalcDat("\\CEDPI\SEMPRA_MSR1:EDCINV"&amp;IY$2&amp;""&amp;IY$3&amp;"DAYKWH.UNIT1@NET1",Overall!$A$24,Overall!$B$24,"1d","total","time-weighted",0,1,0,"")</f>
        <v>1928.5999024861244</v>
      </c>
      <c r="IZ24" s="11">
        <f>_xll.PIAdvCalcDat("\\CEDPI\SEMPRA_MSR1:EDCINV"&amp;IY$2&amp;""&amp;IZ$3&amp;"DAYKWH.UNIT1@NET1",Overall!$A$24,Overall!$B$24,"1d","total","time-weighted",0,1,0,"")</f>
        <v>1904.5661424918715</v>
      </c>
      <c r="JA24" s="11">
        <f>_xll.PIAdvCalcDat("\\CEDPI\SEMPRA_MSR1:EDCINV"&amp;IY$2&amp;""&amp;JA$3&amp;"DAYKWH.UNIT1@NET1",Overall!$A$24,Overall!$B$24,"1d","total","time-weighted",0,1,0,"")</f>
        <v>1900.9038442306521</v>
      </c>
      <c r="JB24" s="12">
        <f>_xll.PIAdvCalcDat("\\CEDPI\SEMPRA_MSR1:EDCINV"&amp;IY$2&amp;""&amp;JB$3&amp;"DAYKWH.UNIT1@NET1",Overall!$A$24,Overall!$B$24,"1d","total","time-weighted",0,1,0,"")</f>
        <v>1709.2417143027533</v>
      </c>
      <c r="JC24" s="1"/>
      <c r="JD24" s="10">
        <f>_xll.PIAdvCalcDat("\\CEDPI\SEMPRA_MSR1:EDCINV"&amp;JD$2&amp;""&amp;JD$3&amp;"DAYKWH.UNIT1@NET1",Overall!$A$24,Overall!$B$24,"1d","total","time-weighted",0,1,0,"")</f>
        <v>1903.163365908516</v>
      </c>
      <c r="JE24" s="11">
        <f>_xll.PIAdvCalcDat("\\CEDPI\SEMPRA_MSR1:EDCINV"&amp;JD$2&amp;""&amp;JE$3&amp;"DAYKWH.UNIT1@NET1",Overall!$A$24,Overall!$B$24,"1d","total","time-weighted",0,1,0,"")</f>
        <v>1887.4344000661697</v>
      </c>
      <c r="JF24" s="11">
        <f>_xll.PIAdvCalcDat("\\CEDPI\SEMPRA_MSR1:EDCINV"&amp;JD$2&amp;""&amp;JF$3&amp;"DAYKWH.UNIT1@NET1",Overall!$A$24,Overall!$B$24,"1d","total","time-weighted",0,1,0,"")</f>
        <v>1822.2131797929956</v>
      </c>
      <c r="JG24" s="12">
        <f>_xll.PIAdvCalcDat("\\CEDPI\SEMPRA_MSR1:EDCINV"&amp;JD$2&amp;""&amp;JG$3&amp;"DAYKWH.UNIT1@NET1",Overall!$A$24,Overall!$B$24,"1d","total","time-weighted",0,1,0,"")</f>
        <v>1907.9484221685923</v>
      </c>
      <c r="JH24" s="1"/>
      <c r="JI24" s="10">
        <f>_xll.PIAdvCalcDat("\\CEDPI\SEMPRA_MSR1:EDCINV"&amp;JI$2&amp;""&amp;JI$3&amp;"DAYKWH.UNIT1@NET1",Overall!$A$24,Overall!$B$24,"1d","total","time-weighted",0,1,0,"")</f>
        <v>1883.0396812378076</v>
      </c>
      <c r="JJ24" s="11">
        <f>_xll.PIAdvCalcDat("\\CEDPI\SEMPRA_MSR1:EDCINV"&amp;JI$2&amp;""&amp;JJ$3&amp;"DAYKWH.UNIT1@NET1",Overall!$A$24,Overall!$B$24,"1d","total","time-weighted",0,1,0,"")</f>
        <v>1874.7177516795971</v>
      </c>
      <c r="JK24" s="11">
        <f>_xll.PIAdvCalcDat("\\CEDPI\SEMPRA_MSR1:EDCINV"&amp;JI$2&amp;""&amp;JK$3&amp;"DAYKWH.UNIT1@NET1",Overall!$A$24,Overall!$B$24,"1d","total","time-weighted",0,1,0,"")</f>
        <v>1731.2972671602495</v>
      </c>
      <c r="JL24" s="12">
        <f>_xll.PIAdvCalcDat("\\CEDPI\SEMPRA_MSR1:EDCINV"&amp;JI$2&amp;""&amp;JL$3&amp;"DAYKWH.UNIT1@NET1",Overall!$A$24,Overall!$B$24,"1d","total","time-weighted",0,1,0,"")</f>
        <v>1736.2370725928929</v>
      </c>
      <c r="JM24" s="1"/>
      <c r="JN24" s="10">
        <f>_xll.PIAdvCalcDat("\\CEDPI\SEMPRA_MSR1:EDCINV"&amp;JN$2&amp;""&amp;JN$3&amp;"DAYKWH.UNIT1@NET1",Overall!$A$24,Overall!$B$24,"1d","total","time-weighted",0,1,0,"")</f>
        <v>1959.1831599748832</v>
      </c>
      <c r="JO24" s="11">
        <f>_xll.PIAdvCalcDat("\\CEDPI\SEMPRA_MSR1:EDCINV"&amp;JN$2&amp;""&amp;JO$3&amp;"DAYKWH.UNIT1@NET1",Overall!$A$24,Overall!$B$24,"1d","total","time-weighted",0,1,0,"")</f>
        <v>1838.6344913304608</v>
      </c>
      <c r="JP24" s="11">
        <f>_xll.PIAdvCalcDat("\\CEDPI\SEMPRA_MSR1:EDCINV"&amp;JN$2&amp;""&amp;JP$3&amp;"DAYKWH.UNIT1@NET1",Overall!$A$24,Overall!$B$24,"1d","total","time-weighted",0,1,0,"")</f>
        <v>1937.8282327938848</v>
      </c>
      <c r="JQ24" s="12">
        <f>_xll.PIAdvCalcDat("\\CEDPI\SEMPRA_MSR1:EDCINV"&amp;JN$2&amp;""&amp;JQ$3&amp;"DAYKWH.UNIT1@NET1",Overall!$A$24,Overall!$B$24,"1d","total","time-weighted",0,1,0,"")</f>
        <v>1926.3079511904982</v>
      </c>
      <c r="JR24" s="1"/>
      <c r="JS24" s="10">
        <f>_xll.PIAdvCalcDat("\\CEDPI\SEMPRA_MSR1:EDCINV"&amp;JS$2&amp;""&amp;JS$3&amp;"DAYKWH.UNIT1@NET1",Overall!$A$24,Overall!$B$24,"1d","total","time-weighted",0,1,0,"")</f>
        <v>1924.1483375014741</v>
      </c>
      <c r="JT24" s="11">
        <f>_xll.PIAdvCalcDat("\\CEDPI\SEMPRA_MSR1:EDCINV"&amp;JS$2&amp;""&amp;JT$3&amp;"DAYKWH.UNIT1@NET1",Overall!$A$24,Overall!$B$24,"1d","total","time-weighted",0,1,0,"")</f>
        <v>1884.7054960964247</v>
      </c>
      <c r="JU24" s="11">
        <f>_xll.PIAdvCalcDat("\\CEDPI\SEMPRA_MSR1:EDCINV"&amp;JS$2&amp;""&amp;JU$3&amp;"DAYKWH.UNIT1@NET1",Overall!$A$24,Overall!$B$24,"1d","total","time-weighted",0,1,0,"")</f>
        <v>1712.5930671569768</v>
      </c>
      <c r="JV24" s="12">
        <f>_xll.PIAdvCalcDat("\\CEDPI\SEMPRA_MSR1:EDCINV"&amp;JS$2&amp;""&amp;JV$3&amp;"DAYKWH.UNIT1@NET1",Overall!$A$24,Overall!$B$24,"1d","total","time-weighted",0,1,0,"")</f>
        <v>1681.1396095971431</v>
      </c>
      <c r="JW24" s="1"/>
      <c r="JX24" s="10">
        <f>_xll.PIAdvCalcDat("\\CEDPI\SEMPRA_MSR1:EDCINV"&amp;JX$2&amp;""&amp;JX$3&amp;"DAYKWH.UNIT1@NET1",Overall!$A$24,Overall!$B$24,"1d","total","time-weighted",0,1,0,"")</f>
        <v>1858.1512078368871</v>
      </c>
      <c r="JY24" s="11">
        <f>_xll.PIAdvCalcDat("\\CEDPI\SEMPRA_MSR1:EDCINV"&amp;JX$2&amp;""&amp;JY$3&amp;"DAYKWH.UNIT1@NET1",Overall!$A$24,Overall!$B$24,"1d","total","time-weighted",0,1,0,"")</f>
        <v>1849.4125873345845</v>
      </c>
      <c r="JZ24" s="11">
        <f>_xll.PIAdvCalcDat("\\CEDPI\SEMPRA_MSR1:EDCINV"&amp;JX$2&amp;""&amp;JZ$3&amp;"DAYKWH.UNIT1@NET1",Overall!$A$24,Overall!$B$24,"1d","total","time-weighted",0,1,0,"")</f>
        <v>1846.8724190990945</v>
      </c>
      <c r="KA24" s="12">
        <f>_xll.PIAdvCalcDat("\\CEDPI\SEMPRA_MSR1:EDCINV"&amp;JX$2&amp;""&amp;KA$3&amp;"DAYKWH.UNIT1@NET1",Overall!$A$24,Overall!$B$24,"1d","total","time-weighted",0,1,0,"")</f>
        <v>1905.1296987369615</v>
      </c>
      <c r="KB24" s="1"/>
      <c r="KC24" s="10">
        <f>_xll.PIAdvCalcDat("\\CEDPI\SEMPRA_MSR1:EDCINV"&amp;KC$2&amp;""&amp;KC$3&amp;"DAYKWH.UNIT1@NET1",Overall!$A$24,Overall!$B$24,"1d","total","time-weighted",0,1,0,"")</f>
        <v>1946.4716180576468</v>
      </c>
      <c r="KD24" s="11">
        <f>_xll.PIAdvCalcDat("\\CEDPI\SEMPRA_MSR1:EDCINV"&amp;KC$2&amp;""&amp;KD$3&amp;"DAYKWH.UNIT1@NET1",Overall!$A$24,Overall!$B$24,"1d","total","time-weighted",0,1,0,"")</f>
        <v>1868.0531355208807</v>
      </c>
      <c r="KE24" s="11">
        <f>_xll.PIAdvCalcDat("\\CEDPI\SEMPRA_MSR1:EDCINV"&amp;KC$2&amp;""&amp;KE$3&amp;"DAYKWH.UNIT1@NET1",Overall!$A$24,Overall!$B$24,"1d","total","time-weighted",0,1,0,"")</f>
        <v>1845.8213505995111</v>
      </c>
      <c r="KF24" s="12">
        <f>_xll.PIAdvCalcDat("\\CEDPI\SEMPRA_MSR1:EDCINV"&amp;KC$2&amp;""&amp;KF$3&amp;"DAYKWH.UNIT1@NET1",Overall!$A$24,Overall!$B$24,"1d","total","time-weighted",0,1,0,"")</f>
        <v>2482.2084084256608</v>
      </c>
      <c r="KG24" s="1"/>
      <c r="KH24" s="10">
        <f>_xll.PIAdvCalcDat("\\CEDPI\SEMPRA_MSR1:EDCINV"&amp;KH$2&amp;""&amp;KH$3&amp;"DAYKWH.UNIT1@NET1",Overall!$A$24,Overall!$B$24,"1d","total","time-weighted",0,1,0,"")</f>
        <v>1953.9831520116281</v>
      </c>
      <c r="KI24" s="11">
        <f>_xll.PIAdvCalcDat("\\CEDPI\SEMPRA_MSR1:EDCINV"&amp;KH$2&amp;""&amp;KI$3&amp;"DAYKWH.UNIT1@NET1",Overall!$A$24,Overall!$B$24,"1d","total","time-weighted",0,1,0,"")</f>
        <v>1803.6932330019517</v>
      </c>
      <c r="KJ24" s="11">
        <f>_xll.PIAdvCalcDat("\\CEDPI\SEMPRA_MSR1:EDCINV"&amp;KH$2&amp;""&amp;KJ$3&amp;"DAYKWH.UNIT1@NET1",Overall!$A$24,Overall!$B$24,"1d","total","time-weighted",0,1,0,"")</f>
        <v>1864.9709027657541</v>
      </c>
      <c r="KK24" s="12">
        <f>_xll.PIAdvCalcDat("\\CEDPI\SEMPRA_MSR1:EDCINV"&amp;KH$2&amp;""&amp;KK$3&amp;"DAYKWH.UNIT1@NET1",Overall!$A$24,Overall!$B$24,"1d","total","time-weighted",0,1,0,"")</f>
        <v>1921.0698507020527</v>
      </c>
      <c r="KL24" s="1"/>
      <c r="KM24" s="10">
        <f>_xll.PIAdvCalcDat("\\CEDPI\SEMPRA_MSR1:EDCINV"&amp;KM$2&amp;""&amp;KM$3&amp;"DAYKWH.UNIT1@NET1",Overall!$A$24,Overall!$B$24,"1d","total","time-weighted",0,1,0,"")</f>
        <v>1932.6682991584139</v>
      </c>
      <c r="KN24" s="11">
        <f>_xll.PIAdvCalcDat("\\CEDPI\SEMPRA_MSR1:EDCINV"&amp;KM$2&amp;""&amp;KN$3&amp;"DAYKWH.UNIT1@NET1",Overall!$A$24,Overall!$B$24,"1d","total","time-weighted",0,1,0,"")</f>
        <v>1879.1249764588772</v>
      </c>
      <c r="KO24" s="11">
        <f>_xll.PIAdvCalcDat("\\CEDPI\SEMPRA_MSR1:EDCINV"&amp;KM$2&amp;""&amp;KO$3&amp;"DAYKWH.UNIT1@NET1",Overall!$A$24,Overall!$B$24,"1d","total","time-weighted",0,1,0,"")</f>
        <v>1865.0499034468446</v>
      </c>
      <c r="KP24" s="12">
        <f>_xll.PIAdvCalcDat("\\CEDPI\SEMPRA_MSR1:EDCINV"&amp;KM$2&amp;""&amp;KP$3&amp;"DAYKWH.UNIT1@NET1",Overall!$A$24,Overall!$B$24,"1d","total","time-weighted",0,1,0,"")</f>
        <v>1668.2461135001054</v>
      </c>
      <c r="KQ24" s="1"/>
      <c r="KR24" s="10">
        <f>_xll.PIAdvCalcDat("\\CEDPI\SEMPRA_MSR1:EDCINV"&amp;KR$2&amp;""&amp;KR$3&amp;"DAYKWH.UNIT1@NET1",Overall!$A$24,Overall!$B$24,"1d","total","time-weighted",0,1,0,"")</f>
        <v>1913.5006240216935</v>
      </c>
      <c r="KS24" s="11">
        <f>_xll.PIAdvCalcDat("\\CEDPI\SEMPRA_MSR1:EDCINV"&amp;KR$2&amp;""&amp;KS$3&amp;"DAYKWH.UNIT1@NET1",Overall!$A$24,Overall!$B$24,"1d","total","time-weighted",0,1,0,"")</f>
        <v>1833.2878908246726</v>
      </c>
      <c r="KT24" s="11">
        <f>_xll.PIAdvCalcDat("\\CEDPI\SEMPRA_MSR1:EDCINV"&amp;KR$2&amp;""&amp;KT$3&amp;"DAYKWH.UNIT1@NET1",Overall!$A$24,Overall!$B$24,"1d","total","time-weighted",0,1,0,"")</f>
        <v>1831.6705012550312</v>
      </c>
      <c r="KU24" s="12">
        <f>_xll.PIAdvCalcDat("\\CEDPI\SEMPRA_MSR1:EDCINV"&amp;KR$2&amp;""&amp;KU$3&amp;"DAYKWH.UNIT1@NET1",Overall!$A$24,Overall!$B$24,"1d","total","time-weighted",0,1,0,"")</f>
        <v>2009.6380046822314</v>
      </c>
      <c r="KV24" s="1"/>
      <c r="KW24" s="10">
        <f>_xll.PIAdvCalcDat("\\CEDPI\SEMPRA_MSR1:EDCINV"&amp;KW$2&amp;""&amp;KW$3&amp;"DAYKWH.UNIT1@NET1",Overall!$A$24,Overall!$B$24,"1d","total","time-weighted",0,1,0,"")</f>
        <v>1929.8868675874694</v>
      </c>
      <c r="KX24" s="11">
        <f>_xll.PIAdvCalcDat("\\CEDPI\SEMPRA_MSR1:EDCINV"&amp;KW$2&amp;""&amp;KX$3&amp;"DAYKWH.UNIT1@NET1",Overall!$A$24,Overall!$B$24,"1d","total","time-weighted",0,1,0,"")</f>
        <v>1895.860555009903</v>
      </c>
      <c r="KY24" s="11">
        <f>_xll.PIAdvCalcDat("\\CEDPI\SEMPRA_MSR1:EDCINV"&amp;KW$2&amp;""&amp;KY$3&amp;"DAYKWH.UNIT1@NET1",Overall!$A$24,Overall!$B$24,"1d","total","time-weighted",0,1,0,"")</f>
        <v>1712.3462009972395</v>
      </c>
      <c r="KZ24" s="12">
        <f>_xll.PIAdvCalcDat("\\CEDPI\SEMPRA_MSR1:EDCINV"&amp;KW$2&amp;""&amp;KZ$3&amp;"DAYKWH.UNIT1@NET1",Overall!$A$24,Overall!$B$24,"1d","total","time-weighted",0,1,0,"")</f>
        <v>1666.6737357015136</v>
      </c>
      <c r="LA24" s="1"/>
      <c r="LB24" s="10">
        <f>_xll.PIAdvCalcDat("\\CEDPI\SEMPRA_MSR1:EDCINV"&amp;LB$2&amp;""&amp;LB$3&amp;"DAYKWH.UNIT1@NET1",Overall!$A$24,Overall!$B$24,"1d","total","time-weighted",0,1,0,"")</f>
        <v>1890.712228193916</v>
      </c>
      <c r="LC24" s="11">
        <f>_xll.PIAdvCalcDat("\\CEDPI\SEMPRA_MSR1:EDCINV"&amp;LB$2&amp;""&amp;LC$3&amp;"DAYKWH.UNIT1@NET1",Overall!$A$24,Overall!$B$24,"1d","total","time-weighted",0,1,0,"")</f>
        <v>1865.8943837806703</v>
      </c>
      <c r="LD24" s="11">
        <f>_xll.PIAdvCalcDat("\\CEDPI\SEMPRA_MSR1:EDCINV"&amp;LB$2&amp;""&amp;LD$3&amp;"DAYKWH.UNIT1@NET1",Overall!$A$24,Overall!$B$24,"1d","total","time-weighted",0,1,0,"")</f>
        <v>1876.0145504568961</v>
      </c>
      <c r="LE24" s="12">
        <f>_xll.PIAdvCalcDat("\\CEDPI\SEMPRA_MSR1:EDCINV"&amp;LB$2&amp;""&amp;LE$3&amp;"DAYKWH.UNIT1@NET1",Overall!$A$24,Overall!$B$24,"1d","total","time-weighted",0,1,0,"")</f>
        <v>1912.1553773805554</v>
      </c>
      <c r="LF24" s="1"/>
      <c r="LG24" s="10">
        <f>_xll.PIAdvCalcDat("\\CEDPI\SEMPRA_MSR1:EDCINV"&amp;LG$2&amp;""&amp;LG$3&amp;"DAYKWH.UNIT1@NET1",Overall!$A$24,Overall!$B$24,"1d","total","time-weighted",0,1,0,"")</f>
        <v>1863.1430440598181</v>
      </c>
      <c r="LH24" s="11">
        <f>_xll.PIAdvCalcDat("\\CEDPI\SEMPRA_MSR1:EDCINV"&amp;LG$2&amp;""&amp;LH$3&amp;"DAYKWH.UNIT1@NET1",Overall!$A$24,Overall!$B$24,"1d","total","time-weighted",0,1,0,"")</f>
        <v>1855.5703602614778</v>
      </c>
      <c r="LI24" s="11">
        <f>_xll.PIAdvCalcDat("\\CEDPI\SEMPRA_MSR1:EDCINV"&amp;LG$2&amp;""&amp;LI$3&amp;"DAYKWH.UNIT1@NET1",Overall!$A$24,Overall!$B$24,"1d","total","time-weighted",0,1,0,"")</f>
        <v>1726.7551192410353</v>
      </c>
      <c r="LJ24" s="12">
        <f>_xll.PIAdvCalcDat("\\CEDPI\SEMPRA_MSR1:EDCINV"&amp;LG$2&amp;""&amp;LJ$3&amp;"DAYKWH.UNIT1@NET1",Overall!$A$24,Overall!$B$24,"1d","total","time-weighted",0,1,0,"")</f>
        <v>1666.9670834538599</v>
      </c>
      <c r="LK24" s="1"/>
      <c r="LL24" s="10">
        <f>_xll.PIAdvCalcDat("\\CEDPI\SEMPRA_MSR1:EDCINV"&amp;LL$2&amp;""&amp;LL$3&amp;"DAYKWH.UNIT1@NET1",Overall!$A$24,Overall!$B$24,"1d","total","time-weighted",0,1,0,"")</f>
        <v>1760.906706440647</v>
      </c>
      <c r="LM24" s="11">
        <f>_xll.PIAdvCalcDat("\\CEDPI\SEMPRA_MSR1:EDCINV"&amp;LL$2&amp;""&amp;LM$3&amp;"DAYKWH.UNIT1@NET1",Overall!$A$24,Overall!$B$24,"1d","total","time-weighted",0,1,0,"")</f>
        <v>1665.6486982385379</v>
      </c>
      <c r="LN24" s="11">
        <f>_xll.PIAdvCalcDat("\\CEDPI\SEMPRA_MSR1:EDCINV"&amp;LL$2&amp;""&amp;LN$3&amp;"DAYKWH.UNIT1@NET1",Overall!$A$24,Overall!$B$24,"1d","total","time-weighted",0,1,0,"")</f>
        <v>1759.4108016641251</v>
      </c>
      <c r="LO24" s="12">
        <f>_xll.PIAdvCalcDat("\\CEDPI\SEMPRA_MSR1:EDCINV"&amp;LL$2&amp;""&amp;LO$3&amp;"DAYKWH.UNIT1@NET1",Overall!$A$24,Overall!$B$24,"1d","total","time-weighted",0,1,0,"")</f>
        <v>1664.9997452892474</v>
      </c>
      <c r="LP24" s="1"/>
      <c r="LQ24" s="10">
        <f>_xll.PIAdvCalcDat("\\CEDPI\SEMPRA_MSR1:EDCINV"&amp;LQ$2&amp;""&amp;LQ$3&amp;"DAYKWH.UNIT1@NET1",Overall!$A$24,Overall!$B$24,"1d","total","time-weighted",0,1,0,"")</f>
        <v>1744.7436884965148</v>
      </c>
      <c r="LR24" s="11">
        <f>_xll.PIAdvCalcDat("\\CEDPI\SEMPRA_MSR1:EDCINV"&amp;LQ$2&amp;""&amp;LR$3&amp;"DAYKWH.UNIT1@NET1",Overall!$A$24,Overall!$B$24,"1d","total","time-weighted",0,1,0,"")</f>
        <v>1767.9623975887507</v>
      </c>
      <c r="LS24" s="11">
        <f>_xll.PIAdvCalcDat("\\CEDPI\SEMPRA_MSR1:EDCINV"&amp;LQ$2&amp;""&amp;LS$3&amp;"DAYKWH.UNIT1@NET1",Overall!$A$24,Overall!$B$24,"1d","total","time-weighted",0,1,0,"")</f>
        <v>1583.699280369872</v>
      </c>
      <c r="LT24" s="12">
        <f>_xll.PIAdvCalcDat("\\CEDPI\SEMPRA_MSR1:EDCINV"&amp;LQ$2&amp;""&amp;LT$3&amp;"DAYKWH.UNIT1@NET1",Overall!$A$24,Overall!$B$24,"1d","total","time-weighted",0,1,0,"")</f>
        <v>1794.713676619222</v>
      </c>
      <c r="LU24" s="1"/>
      <c r="LV24" s="10">
        <f>_xll.PIAdvCalcDat("\\CEDPI\SEMPRA_MSR1:EDCINV"&amp;LV$2&amp;""&amp;LV$3&amp;"DAYKWH.UNIT1@NET1",Overall!$A$24,Overall!$B$24,"1d","total","time-weighted",0,1,0,"")</f>
        <v>1585.6275086051733</v>
      </c>
      <c r="LW24" s="11">
        <f>_xll.PIAdvCalcDat("\\CEDPI\SEMPRA_MSR1:EDCINV"&amp;LV$2&amp;""&amp;LW$3&amp;"DAYKWH.UNIT1@NET1",Overall!$A$24,Overall!$B$24,"1d","total","time-weighted",0,1,0,"")</f>
        <v>1805.6994748749712</v>
      </c>
      <c r="LX24" s="11">
        <f>_xll.PIAdvCalcDat("\\CEDPI\SEMPRA_MSR1:EDCINV"&amp;LV$2&amp;""&amp;LX$3&amp;"DAYKWH.UNIT1@NET1",Overall!$A$24,Overall!$B$24,"1d","total","time-weighted",0,1,0,"")</f>
        <v>1604.450742706513</v>
      </c>
      <c r="LY24" s="12">
        <f>_xll.PIAdvCalcDat("\\CEDPI\SEMPRA_MSR1:EDCINV"&amp;LV$2&amp;""&amp;LY$3&amp;"DAYKWH.UNIT1@NET1",Overall!$A$24,Overall!$B$24,"1d","total","time-weighted",0,1,0,"")</f>
        <v>1806.8777534420844</v>
      </c>
      <c r="LZ24" s="1"/>
      <c r="MA24" s="10">
        <f>_xll.PIAdvCalcDat("\\CEDPI\SEMPRA_MSR1:EDCINV"&amp;MA$2&amp;""&amp;MA$3&amp;"DAYKWH.UNIT1@NET1",Overall!$A$24,Overall!$B$24,"1d","total","time-weighted",0,1,0,"")</f>
        <v>1759.3614502114519</v>
      </c>
      <c r="MB24" s="11" t="str">
        <f>_xll.PIAdvCalcDat("\\CEDPI\SEMPRA_MSR1:EDCINV"&amp;MA$2&amp;""&amp;MB$3&amp;"DAYKWH.UNIT1@NET1",Overall!$A$24,Overall!$B$24,"1d","total","time-weighted",0,1,0,"")</f>
        <v>[-11059] No Good Data For Calculation</v>
      </c>
      <c r="MC24" s="11">
        <f>_xll.PIAdvCalcDat("\\CEDPI\SEMPRA_MSR1:EDCINV"&amp;MA$2&amp;""&amp;MC$3&amp;"DAYKWH.UNIT1@NET1",Overall!$A$24,Overall!$B$24,"1d","total","time-weighted",0,1,0,"")</f>
        <v>1765.4486133430771</v>
      </c>
      <c r="MD24" s="12">
        <f>_xll.PIAdvCalcDat("\\CEDPI\SEMPRA_MSR1:EDCINV"&amp;MA$2&amp;""&amp;MD$3&amp;"DAYKWH.UNIT1@NET1",Overall!$A$24,Overall!$B$24,"1d","total","time-weighted",0,1,0,"")</f>
        <v>1788.4189643845646</v>
      </c>
      <c r="ME24" s="1"/>
      <c r="MF24" s="10">
        <f>_xll.PIAdvCalcDat("\\CEDPI\SEMPRA_MSR1:EDCINV"&amp;MF$2&amp;""&amp;MF$3&amp;"DAYKWH.UNIT1@NET1",Overall!$A$24,Overall!$B$24,"1d","total","time-weighted",0,1,0,"")</f>
        <v>1791.2704027002774</v>
      </c>
      <c r="MG24" s="11">
        <f>_xll.PIAdvCalcDat("\\CEDPI\SEMPRA_MSR1:EDCINV"&amp;MF$2&amp;""&amp;MG$3&amp;"DAYKWH.UNIT1@NET1",Overall!$A$24,Overall!$B$24,"1d","total","time-weighted",0,1,0,"")</f>
        <v>1766.4498049465046</v>
      </c>
      <c r="MH24" s="11">
        <f>_xll.PIAdvCalcDat("\\CEDPI\SEMPRA_MSR1:EDCINV"&amp;MF$2&amp;""&amp;MH$3&amp;"DAYKWH.UNIT1@NET1",Overall!$A$24,Overall!$B$24,"1d","total","time-weighted",0,1,0,"")</f>
        <v>1637.1539896012373</v>
      </c>
      <c r="MI24" s="12">
        <f>_xll.PIAdvCalcDat("\\CEDPI\SEMPRA_MSR1:EDCINV"&amp;MF$2&amp;""&amp;MI$3&amp;"DAYKWH.UNIT1@NET1",Overall!$A$24,Overall!$B$24,"1d","total","time-weighted",0,1,0,"")</f>
        <v>1787.2297577756137</v>
      </c>
      <c r="MJ24" s="1"/>
      <c r="MK24" s="10">
        <f>_xll.PIAdvCalcDat("\\CEDPI\SEMPRA_MSR1:EDCINV"&amp;MK$2&amp;""&amp;MK$3&amp;"DAYKWH.UNIT1@NET1",Overall!$A$24,Overall!$B$24,"1d","total","time-weighted",0,1,0,"")</f>
        <v>1597.620314471761</v>
      </c>
      <c r="ML24" s="11">
        <f>_xll.PIAdvCalcDat("\\CEDPI\SEMPRA_MSR1:EDCINV"&amp;MK$2&amp;""&amp;ML$3&amp;"DAYKWH.UNIT1@NET1",Overall!$A$24,Overall!$B$24,"1d","total","time-weighted",0,1,0,"")</f>
        <v>1765.8416940026016</v>
      </c>
      <c r="MM24" s="11">
        <f>_xll.PIAdvCalcDat("\\CEDPI\SEMPRA_MSR1:EDCINV"&amp;MK$2&amp;""&amp;MM$3&amp;"DAYKWH.UNIT1@NET1",Overall!$A$24,Overall!$B$24,"1d","total","time-weighted",0,1,0,"")</f>
        <v>1566.9279268423168</v>
      </c>
      <c r="MN24" s="12">
        <f>_xll.PIAdvCalcDat("\\CEDPI\SEMPRA_MSR1:EDCINV"&amp;MK$2&amp;""&amp;MN$3&amp;"DAYKWH.UNIT1@NET1",Overall!$A$24,Overall!$B$24,"1d","total","time-weighted",0,1,0,"")</f>
        <v>1781.0773977535046</v>
      </c>
      <c r="MO24" s="1"/>
      <c r="MP24" s="10">
        <f>_xll.PIAdvCalcDat("\\CEDPI\SEMPRA_MSR1:EDCINV"&amp;MP$2&amp;""&amp;MP$3&amp;"DAYKWH.UNIT1@NET1",Overall!$A$24,Overall!$B$24,"1d","total","time-weighted",0,1,0,"")</f>
        <v>1901.6686101599162</v>
      </c>
      <c r="MQ24" s="11">
        <f>_xll.PIAdvCalcDat("\\CEDPI\SEMPRA_MSR1:EDCINV"&amp;MP$2&amp;""&amp;MQ$3&amp;"DAYKWH.UNIT1@NET1",Overall!$A$24,Overall!$B$24,"1d","total","time-weighted",0,1,0,"")</f>
        <v>1899.8933391595494</v>
      </c>
      <c r="MR24" s="11">
        <f>_xll.PIAdvCalcDat("\\CEDPI\SEMPRA_MSR1:EDCINV"&amp;MP$2&amp;""&amp;MR$3&amp;"DAYKWH.UNIT1@NET1",Overall!$A$24,Overall!$B$24,"1d","total","time-weighted",0,1,0,"")</f>
        <v>1895.0584180349874</v>
      </c>
      <c r="MS24" s="12">
        <f>_xll.PIAdvCalcDat("\\CEDPI\SEMPRA_MSR1:EDCINV"&amp;MP$2&amp;""&amp;MS$3&amp;"DAYKWH.UNIT1@NET1",Overall!$A$24,Overall!$B$24,"1d","total","time-weighted",0,1,0,"")</f>
        <v>1909.5705028013015</v>
      </c>
      <c r="MT24" s="1"/>
      <c r="MU24" s="10">
        <f>_xll.PIAdvCalcDat("\\CEDPI\SEMPRA_MSR1:EDCINV"&amp;MU$2&amp;""&amp;MU$3&amp;"DAYKWH.UNIT1@NET1",Overall!$A$24,Overall!$B$24,"1d","total","time-weighted",0,1,0,"")</f>
        <v>1639.7843781589074</v>
      </c>
      <c r="MV24" s="11">
        <f>_xll.PIAdvCalcDat("\\CEDPI\SEMPRA_MSR1:EDCINV"&amp;MU$2&amp;""&amp;MV$3&amp;"DAYKWH.UNIT1@NET1",Overall!$A$24,Overall!$B$24,"1d","total","time-weighted",0,1,0,"")</f>
        <v>1779.3349072788817</v>
      </c>
      <c r="MW24" s="11">
        <f>_xll.PIAdvCalcDat("\\CEDPI\SEMPRA_MSR1:EDCINV"&amp;MU$2&amp;""&amp;MW$3&amp;"DAYKWH.UNIT1@NET1",Overall!$A$24,Overall!$B$24,"1d","total","time-weighted",0,1,0,"")</f>
        <v>1631.1838024559058</v>
      </c>
      <c r="MX24" s="12">
        <f>_xll.PIAdvCalcDat("\\CEDPI\SEMPRA_MSR1:EDCINV"&amp;MU$2&amp;""&amp;MX$3&amp;"DAYKWH.UNIT1@NET1",Overall!$A$24,Overall!$B$24,"1d","total","time-weighted",0,1,0,"")</f>
        <v>1745.3776484150753</v>
      </c>
      <c r="MY24" s="1"/>
      <c r="MZ24" s="10">
        <f>_xll.PIAdvCalcDat("\\CEDPI\SEMPRA_MSR1:EDCINV"&amp;MZ$2&amp;""&amp;MZ$3&amp;"DAYKWH.UNIT1@NET1",Overall!$A$24,Overall!$B$24,"1d","total","time-weighted",0,1,0,"")</f>
        <v>1571.7278986091139</v>
      </c>
      <c r="NA24" s="11">
        <f>_xll.PIAdvCalcDat("\\CEDPI\SEMPRA_MSR1:EDCINV"&amp;MZ$2&amp;""&amp;NA$3&amp;"DAYKWH.UNIT1@NET1",Overall!$A$24,Overall!$B$24,"1d","total","time-weighted",0,1,0,"")</f>
        <v>1809.8881612009889</v>
      </c>
      <c r="NB24" s="11">
        <f>_xll.PIAdvCalcDat("\\CEDPI\SEMPRA_MSR1:EDCINV"&amp;MZ$2&amp;""&amp;NB$3&amp;"DAYKWH.UNIT1@NET1",Overall!$A$24,Overall!$B$24,"1d","total","time-weighted",0,1,0,"")</f>
        <v>1631.4709435515858</v>
      </c>
      <c r="NC24" s="12">
        <f>_xll.PIAdvCalcDat("\\CEDPI\SEMPRA_MSR1:EDCINV"&amp;MZ$2&amp;""&amp;NC$3&amp;"DAYKWH.UNIT1@NET1",Overall!$A$24,Overall!$B$24,"1d","total","time-weighted",0,1,0,"")</f>
        <v>1819.4798907972354</v>
      </c>
      <c r="ND24" s="1"/>
      <c r="NE24" s="10">
        <f>_xll.PIAdvCalcDat("\\CEDPI\SEMPRA_MSR1:EDCINV"&amp;NE$2&amp;""&amp;NE$3&amp;"DAYKWH.UNIT1@NET1",Overall!$A$24,Overall!$B$24,"1d","total","time-weighted",0,1,0,"")</f>
        <v>1907.7162581324853</v>
      </c>
      <c r="NF24" s="11">
        <f>_xll.PIAdvCalcDat("\\CEDPI\SEMPRA_MSR1:EDCINV"&amp;NE$2&amp;""&amp;NF$3&amp;"DAYKWH.UNIT1@NET1",Overall!$A$24,Overall!$B$24,"1d","total","time-weighted",0,1,0,"")</f>
        <v>1883.2720041495204</v>
      </c>
      <c r="NG24" s="11">
        <f>_xll.PIAdvCalcDat("\\CEDPI\SEMPRA_MSR1:EDCINV"&amp;NE$2&amp;""&amp;NG$3&amp;"DAYKWH.UNIT1@NET1",Overall!$A$24,Overall!$B$24,"1d","total","time-weighted",0,1,0,"")</f>
        <v>1889.7159205863611</v>
      </c>
      <c r="NH24" s="12">
        <f>_xll.PIAdvCalcDat("\\CEDPI\SEMPRA_MSR1:EDCINV"&amp;NE$2&amp;""&amp;NH$3&amp;"DAYKWH.UNIT1@NET1",Overall!$A$24,Overall!$B$24,"1d","total","time-weighted",0,1,0,"")</f>
        <v>1887.579255041954</v>
      </c>
      <c r="NI24" s="1"/>
      <c r="NJ24" s="10">
        <f>_xll.PIAdvCalcDat("\\CEDPI\SEMPRA_MSR1:EDCINV"&amp;NJ$2&amp;""&amp;NJ$3&amp;"DAYKWH.UNIT1@NET1",Overall!$A$24,Overall!$B$24,"1d","total","time-weighted",0,1,0,"")</f>
        <v>1583.1113919847094</v>
      </c>
      <c r="NK24" s="11">
        <f>_xll.PIAdvCalcDat("\\CEDPI\SEMPRA_MSR1:EDCINV"&amp;NJ$2&amp;""&amp;NK$3&amp;"DAYKWH.UNIT1@NET1",Overall!$A$24,Overall!$B$24,"1d","total","time-weighted",0,1,0,"")</f>
        <v>1748.1147871711016</v>
      </c>
      <c r="NL24" s="11">
        <f>_xll.PIAdvCalcDat("\\CEDPI\SEMPRA_MSR1:EDCINV"&amp;NJ$2&amp;""&amp;NL$3&amp;"DAYKWH.UNIT1@NET1",Overall!$A$24,Overall!$B$24,"1d","total","time-weighted",0,1,0,"")</f>
        <v>1578.9546828050811</v>
      </c>
      <c r="NM24" s="12">
        <f>_xll.PIAdvCalcDat("\\CEDPI\SEMPRA_MSR1:EDCINV"&amp;NJ$2&amp;""&amp;NM$3&amp;"DAYKWH.UNIT1@NET1",Overall!$A$24,Overall!$B$24,"1d","total","time-weighted",0,1,0,"")</f>
        <v>1757.9233544496133</v>
      </c>
      <c r="NN24" s="1"/>
      <c r="NO24" s="10">
        <f>_xll.PIAdvCalcDat("\\CEDPI\SEMPRA_MSR1:EDCINV"&amp;NO$2&amp;""&amp;NO$3&amp;"DAYKWH.UNIT1@NET1",Overall!$A$24,Overall!$B$24,"1d","total","time-weighted",0,1,0,"")</f>
        <v>1647.8199365867356</v>
      </c>
      <c r="NP24" s="11">
        <f>_xll.PIAdvCalcDat("\\CEDPI\SEMPRA_MSR1:EDCINV"&amp;NO$2&amp;""&amp;NP$3&amp;"DAYKWH.UNIT1@NET1",Overall!$A$24,Overall!$B$24,"1d","total","time-weighted",0,1,0,"")</f>
        <v>1753.5924189396978</v>
      </c>
      <c r="NQ24" s="11">
        <f>_xll.PIAdvCalcDat("\\CEDPI\SEMPRA_MSR1:EDCINV"&amp;NO$2&amp;""&amp;NQ$3&amp;"DAYKWH.UNIT1@NET1",Overall!$A$24,Overall!$B$24,"1d","total","time-weighted",0,1,0,"")</f>
        <v>1618.876921931788</v>
      </c>
      <c r="NR24" s="12">
        <f>_xll.PIAdvCalcDat("\\CEDPI\SEMPRA_MSR1:EDCINV"&amp;NO$2&amp;""&amp;NR$3&amp;"DAYKWH.UNIT1@NET1",Overall!$A$24,Overall!$B$24,"1d","total","time-weighted",0,1,0,"")</f>
        <v>1814.0267446781709</v>
      </c>
      <c r="NS24" s="1"/>
      <c r="NT24" s="10">
        <f>_xll.PIAdvCalcDat("\\CEDPI\SEMPRA_MSR1:EDCINV"&amp;NT$2&amp;""&amp;NT$3&amp;"DAYKWH.UNIT1@NET1",Overall!$A$24,Overall!$B$24,"1d","total","time-weighted",0,1,0,"")</f>
        <v>1836.1934512993982</v>
      </c>
      <c r="NU24" s="11">
        <f>_xll.PIAdvCalcDat("\\CEDPI\SEMPRA_MSR1:EDCINV"&amp;NT$2&amp;""&amp;NU$3&amp;"DAYKWH.UNIT1@NET1",Overall!$A$24,Overall!$B$24,"1d","total","time-weighted",0,1,0,"")</f>
        <v>1830.2645645713069</v>
      </c>
      <c r="NV24" s="11">
        <f>_xll.PIAdvCalcDat("\\CEDPI\SEMPRA_MSR1:EDCINV"&amp;NT$2&amp;""&amp;NV$3&amp;"DAYKWH.UNIT1@NET1",Overall!$A$24,Overall!$B$24,"1d","total","time-weighted",0,1,0,"")</f>
        <v>1837.2771421407488</v>
      </c>
      <c r="NW24" s="12">
        <f>_xll.PIAdvCalcDat("\\CEDPI\SEMPRA_MSR1:EDCINV"&amp;NT$2&amp;""&amp;NW$3&amp;"DAYKWH.UNIT1@NET1",Overall!$A$24,Overall!$B$24,"1d","total","time-weighted",0,1,0,"")</f>
        <v>1837.0505481871435</v>
      </c>
      <c r="NX24" s="1"/>
      <c r="NY24" s="10">
        <f>_xll.PIAdvCalcDat("\\CEDPI\SEMPRA_MSR1:EDCINV"&amp;NY$2&amp;""&amp;NY$3&amp;"DAYKWH.UNIT1@NET1",Overall!$A$24,Overall!$B$24,"1d","total","time-weighted",0,1,0,"")</f>
        <v>1831.6976949787643</v>
      </c>
      <c r="NZ24" s="11">
        <f>_xll.PIAdvCalcDat("\\CEDPI\SEMPRA_MSR1:EDCINV"&amp;NY$2&amp;""&amp;NZ$3&amp;"DAYKWH.UNIT1@NET1",Overall!$A$24,Overall!$B$24,"1d","total","time-weighted",0,1,0,"")</f>
        <v>1849.3572188636308</v>
      </c>
      <c r="OA24" s="11">
        <f>_xll.PIAdvCalcDat("\\CEDPI\SEMPRA_MSR1:EDCINV"&amp;NY$2&amp;""&amp;OA$3&amp;"DAYKWH.UNIT1@NET1",Overall!$A$24,Overall!$B$24,"1d","total","time-weighted",0,1,0,"")</f>
        <v>1831.4589207424747</v>
      </c>
      <c r="OB24" s="12">
        <f>_xll.PIAdvCalcDat("\\CEDPI\SEMPRA_MSR1:EDCINV"&amp;NY$2&amp;""&amp;OB$3&amp;"DAYKWH.UNIT1@NET1",Overall!$A$24,Overall!$B$24,"1d","total","time-weighted",0,1,0,"")</f>
        <v>1830.1618956192265</v>
      </c>
      <c r="OC24" s="1"/>
      <c r="OD24" s="10">
        <f>_xll.PIAdvCalcDat("\\CEDPI\SEMPRA_MSR1:EDCINV"&amp;OD$2&amp;""&amp;OD$3&amp;"DAYKWH.UNIT1@NET1",Overall!$A$24,Overall!$B$24,"1d","total","time-weighted",0,1,0,"")</f>
        <v>1845.9366533324701</v>
      </c>
      <c r="OE24" s="11">
        <f>_xll.PIAdvCalcDat("\\CEDPI\SEMPRA_MSR1:EDCINV"&amp;OD$2&amp;""&amp;OE$3&amp;"DAYKWH.UNIT1@NET1",Overall!$A$24,Overall!$B$24,"1d","total","time-weighted",0,1,0,"")</f>
        <v>1853.3052218992846</v>
      </c>
      <c r="OF24" s="11">
        <f>_xll.PIAdvCalcDat("\\CEDPI\SEMPRA_MSR1:EDCINV"&amp;OD$2&amp;""&amp;OF$3&amp;"DAYKWH.UNIT1@NET1",Overall!$A$24,Overall!$B$24,"1d","total","time-weighted",0,1,0,"")</f>
        <v>1838.303959648053</v>
      </c>
      <c r="OG24" s="12">
        <f>_xll.PIAdvCalcDat("\\CEDPI\SEMPRA_MSR1:EDCINV"&amp;OD$2&amp;""&amp;OG$3&amp;"DAYKWH.UNIT1@NET1",Overall!$A$24,Overall!$B$24,"1d","total","time-weighted",0,1,0,"")</f>
        <v>1844.5629179237135</v>
      </c>
      <c r="OH24" s="1"/>
      <c r="OI24" s="10">
        <f>_xll.PIAdvCalcDat("\\CEDPI\SEMPRA_MSR1:EDCINV"&amp;OI$2&amp;""&amp;OI$3&amp;"DAYKWH.UNIT1@NET1",Overall!$A$24,Overall!$B$24,"1d","total","time-weighted",0,1,0,"")</f>
        <v>1839.8916043319603</v>
      </c>
      <c r="OJ24" s="11">
        <f>_xll.PIAdvCalcDat("\\CEDPI\SEMPRA_MSR1:EDCINV"&amp;OI$2&amp;""&amp;OJ$3&amp;"DAYKWH.UNIT1@NET1",Overall!$A$24,Overall!$B$24,"1d","total","time-weighted",0,1,0,"")</f>
        <v>1855.0218153134274</v>
      </c>
      <c r="OK24" s="11">
        <f>_xll.PIAdvCalcDat("\\CEDPI\SEMPRA_MSR1:EDCINV"&amp;OI$2&amp;""&amp;OK$3&amp;"DAYKWH.UNIT1@NET1",Overall!$A$24,Overall!$B$24,"1d","total","time-weighted",0,1,0,"")</f>
        <v>1841.9220849307678</v>
      </c>
      <c r="OL24" s="12">
        <f>_xll.PIAdvCalcDat("\\CEDPI\SEMPRA_MSR1:EDCINV"&amp;OI$2&amp;""&amp;OL$3&amp;"DAYKWH.UNIT1@NET1",Overall!$A$24,Overall!$B$24,"1d","total","time-weighted",0,1,0,"")</f>
        <v>1836.6194806343442</v>
      </c>
      <c r="OM24" s="1"/>
      <c r="ON24" s="10">
        <f>_xll.PIAdvCalcDat("\\CEDPI\SEMPRA_MSR1:EDCINV"&amp;ON$2&amp;""&amp;ON$3&amp;"DAYKWH.UNIT1@NET1",Overall!$A$24,Overall!$B$24,"1d","total","time-weighted",0,1,0,"")</f>
        <v>1835.2334178215456</v>
      </c>
      <c r="OO24" s="11">
        <f>_xll.PIAdvCalcDat("\\CEDPI\SEMPRA_MSR1:EDCINV"&amp;ON$2&amp;""&amp;OO$3&amp;"DAYKWH.UNIT1@NET1",Overall!$A$24,Overall!$B$24,"1d","total","time-weighted",0,1,0,"")</f>
        <v>1844.2359355141643</v>
      </c>
      <c r="OP24" s="11">
        <f>_xll.PIAdvCalcDat("\\CEDPI\SEMPRA_MSR1:EDCINV"&amp;ON$2&amp;""&amp;OP$3&amp;"DAYKWH.UNIT1@NET1",Overall!$A$24,Overall!$B$24,"1d","total","time-weighted",0,1,0,"")</f>
        <v>1846.017407765095</v>
      </c>
      <c r="OQ24" s="12">
        <f>_xll.PIAdvCalcDat("\\CEDPI\SEMPRA_MSR1:EDCINV"&amp;ON$2&amp;""&amp;OQ$3&amp;"DAYKWH.UNIT1@NET1",Overall!$A$24,Overall!$B$24,"1d","total","time-weighted",0,1,0,"")</f>
        <v>1848.5328152010472</v>
      </c>
      <c r="OR24" s="1"/>
      <c r="OS24" s="10">
        <f>_xll.PIAdvCalcDat("\\CEDPI\SEMPRA_MSR1:EDCINV"&amp;OS$2&amp;""&amp;OS$3&amp;"DAYKWH.UNIT1@NET1",Overall!$A$24,Overall!$B$24,"1d","total","time-weighted",0,1,0,"")</f>
        <v>1907.4122890104704</v>
      </c>
      <c r="OT24" s="11">
        <f>_xll.PIAdvCalcDat("\\CEDPI\SEMPRA_MSR1:EDCINV"&amp;OS$2&amp;""&amp;OT$3&amp;"DAYKWH.UNIT1@NET1",Overall!$A$24,Overall!$B$24,"1d","total","time-weighted",0,1,0,"")</f>
        <v>1916.6835686472846</v>
      </c>
      <c r="OU24" s="11">
        <f>_xll.PIAdvCalcDat("\\CEDPI\SEMPRA_MSR1:EDCINV"&amp;OS$2&amp;""&amp;OU$3&amp;"DAYKWH.UNIT1@NET1",Overall!$A$24,Overall!$B$24,"1d","total","time-weighted",0,1,0,"")</f>
        <v>1909.187451522163</v>
      </c>
      <c r="OV24" s="12">
        <f>_xll.PIAdvCalcDat("\\CEDPI\SEMPRA_MSR1:EDCINV"&amp;OS$2&amp;""&amp;OV$3&amp;"DAYKWH.UNIT1@NET1",Overall!$A$24,Overall!$B$24,"1d","total","time-weighted",0,1,0,"")</f>
        <v>1926.9578639262124</v>
      </c>
      <c r="OW24" s="1"/>
      <c r="OX24" s="10">
        <f>_xll.PIAdvCalcDat("\\CEDPI\SEMPRA_MSR1:EDCINV"&amp;OX$2&amp;""&amp;OX$3&amp;"DAYKWH.UNIT1@NET1",Overall!$A$24,Overall!$B$24,"1d","total","time-weighted",0,1,0,"")</f>
        <v>1822.5726346866084</v>
      </c>
      <c r="OY24" s="11">
        <f>_xll.PIAdvCalcDat("\\CEDPI\SEMPRA_MSR1:EDCINV"&amp;OX$2&amp;""&amp;OY$3&amp;"DAYKWH.UNIT1@NET1",Overall!$A$24,Overall!$B$24,"1d","total","time-weighted",0,1,0,"")</f>
        <v>1911.8873555780533</v>
      </c>
      <c r="OZ24" s="11">
        <f>_xll.PIAdvCalcDat("\\CEDPI\SEMPRA_MSR1:EDCINV"&amp;OX$2&amp;""&amp;OZ$3&amp;"DAYKWH.UNIT1@NET1",Overall!$A$24,Overall!$B$24,"1d","total","time-weighted",0,1,0,"")</f>
        <v>1950.9406456505487</v>
      </c>
      <c r="PA24" s="12">
        <f>_xll.PIAdvCalcDat("\\CEDPI\SEMPRA_MSR1:EDCINV"&amp;OX$2&amp;""&amp;PA$3&amp;"DAYKWH.UNIT1@NET1",Overall!$A$24,Overall!$B$24,"1d","total","time-weighted",0,1,0,"")</f>
        <v>1948.774085523077</v>
      </c>
      <c r="PB24" s="1"/>
      <c r="PC24" s="10">
        <f>_xll.PIAdvCalcDat("\\CEDPI\SEMPRA_MSR1:EDCINV"&amp;PC$2&amp;""&amp;PC$3&amp;"DAYKWH.UNIT1@NET1",Overall!$A$24,Overall!$B$24,"1d","total","time-weighted",0,1,0,"")</f>
        <v>1915.7495616014373</v>
      </c>
      <c r="PD24" s="11">
        <f>_xll.PIAdvCalcDat("\\CEDPI\SEMPRA_MSR1:EDCINV"&amp;PC$2&amp;""&amp;PD$3&amp;"DAYKWH.UNIT1@NET1",Overall!$A$24,Overall!$B$24,"1d","total","time-weighted",0,1,0,"")</f>
        <v>1907.8551188590282</v>
      </c>
      <c r="PE24" s="11">
        <f>_xll.PIAdvCalcDat("\\CEDPI\SEMPRA_MSR1:EDCINV"&amp;PC$2&amp;""&amp;PE$3&amp;"DAYKWH.UNIT1@NET1",Overall!$A$24,Overall!$B$24,"1d","total","time-weighted",0,1,0,"")</f>
        <v>1533.0114805924629</v>
      </c>
      <c r="PF24" s="12">
        <f>_xll.PIAdvCalcDat("\\CEDPI\SEMPRA_MSR1:EDCINV"&amp;PC$2&amp;""&amp;PF$3&amp;"DAYKWH.UNIT1@NET1",Overall!$A$24,Overall!$B$24,"1d","total","time-weighted",0,1,0,"")</f>
        <v>1893.6354259231473</v>
      </c>
      <c r="PG24" s="1"/>
      <c r="PH24" s="10">
        <f>_xll.PIAdvCalcDat("\\CEDPI\SEMPRA_MSR1:EDCINV"&amp;PH$2&amp;""&amp;PH$3&amp;"DAYKWH.UNIT1@NET1",Overall!$A$24,Overall!$B$24,"1d","total","time-weighted",0,1,0,"")</f>
        <v>1947.7136080558316</v>
      </c>
      <c r="PI24" s="11">
        <f>_xll.PIAdvCalcDat("\\CEDPI\SEMPRA_MSR1:EDCINV"&amp;PH$2&amp;""&amp;PI$3&amp;"DAYKWH.UNIT1@NET1",Overall!$A$24,Overall!$B$24,"1d","total","time-weighted",0,1,0,"")</f>
        <v>1862.9474404475366</v>
      </c>
      <c r="PJ24" s="11">
        <f>_xll.PIAdvCalcDat("\\CEDPI\SEMPRA_MSR1:EDCINV"&amp;PH$2&amp;""&amp;PJ$3&amp;"DAYKWH.UNIT1@NET1",Overall!$A$24,Overall!$B$24,"1d","total","time-weighted",0,1,0,"")</f>
        <v>1943.5814273951878</v>
      </c>
      <c r="PK24" s="12">
        <f>_xll.PIAdvCalcDat("\\CEDPI\SEMPRA_MSR1:EDCINV"&amp;PH$2&amp;""&amp;PK$3&amp;"DAYKWH.UNIT1@NET1",Overall!$A$24,Overall!$B$24,"1d","total","time-weighted",0,1,0,"")</f>
        <v>2020.8868743230355</v>
      </c>
    </row>
    <row r="25" spans="1:427" ht="36" customHeight="1" x14ac:dyDescent="0.25">
      <c r="A25" s="8">
        <v>42604</v>
      </c>
      <c r="B25" s="8">
        <v>42605</v>
      </c>
      <c r="C25" s="16">
        <v>6.1159194936752321</v>
      </c>
      <c r="D25" s="7">
        <f>_xll.PIAdvCalcDat("\\CEDPI\SEMPRA_MSR1:EDCINV"&amp;$D$2&amp;""&amp;D$3&amp;"DAYKWH.UNIT1@NET1",Overall!$A$25,Overall!$B$25,"1d","total","time-weighted",0,1,0,"")</f>
        <v>1716.5372708201298</v>
      </c>
      <c r="E25" s="9">
        <f>_xll.PIAdvCalcDat("\\CEDPI\SEMPRA_MSR1:EDCINV"&amp;$D$2&amp;""&amp;E$3&amp;"DAYKWH.UNIT1@NET1",Overall!$A$25,Overall!$B$25,"1d","total","time-weighted",0,1,0,"")</f>
        <v>1688.4146856426764</v>
      </c>
      <c r="F25" s="9">
        <f>_xll.PIAdvCalcDat("\\CEDPI\SEMPRA_MSR1:EDCINV"&amp;$D$2&amp;""&amp;F$3&amp;"DAYKWH.UNIT1@NET1",Overall!$A$25,Overall!$B$25,"1d","total","time-weighted",0,1,0,"")</f>
        <v>1644.7280572017421</v>
      </c>
      <c r="G25" s="9">
        <f>_xll.PIAdvCalcDat("\\CEDPI\SEMPRA_MSR1:EDCINV"&amp;$D$2&amp;""&amp;G$3&amp;"DAYKWH.UNIT1@NET1",Overall!$A$25,Overall!$B$25,"1d","total","time-weighted",0,1,0,"")</f>
        <v>1775.093388300734</v>
      </c>
      <c r="H25" s="7"/>
      <c r="I25" s="10">
        <f>_xll.PIAdvCalcDat("\\CEDPI\SEMPRA_MSR1:EDCINV"&amp;I$2&amp;""&amp;I$3&amp;"DAYKWH.UNIT1@NET1",Overall!$A$25,Overall!$B$25,"1d","total","time-weighted",0,1,0,"")</f>
        <v>1709.5137238278364</v>
      </c>
      <c r="J25" s="11">
        <f>_xll.PIAdvCalcDat("\\CEDPI\SEMPRA_MSR1:EDCINV"&amp;I$2&amp;""&amp;J$3&amp;"DAYKWH.UNIT1@NET1",Overall!$A$25,Overall!$B$25,"1d","total","time-weighted",0,1,0,"")</f>
        <v>1653.2470051637774</v>
      </c>
      <c r="K25" s="11">
        <f>_xll.PIAdvCalcDat("\\CEDPI\SEMPRA_MSR1:EDCINV"&amp;I$2&amp;""&amp;K$3&amp;"DAYKWH.UNIT1@NET1",Overall!$A$25,Overall!$B$25,"1d","total","time-weighted",0,1,0,"")</f>
        <v>1661.967847142799</v>
      </c>
      <c r="L25" s="12">
        <f>_xll.PIAdvCalcDat("\\CEDPI\SEMPRA_MSR1:EDCINV"&amp;I$2&amp;""&amp;L$3&amp;"DAYKWH.UNIT1@NET1",Overall!$A$25,Overall!$B$25,"1d","total","time-weighted",0,1,0,"")</f>
        <v>1722.4753628189242</v>
      </c>
      <c r="M25" s="1"/>
      <c r="N25" s="10">
        <f>_xll.PIAdvCalcDat("\\CEDPI\SEMPRA_MSR1:EDCINV"&amp;N$2&amp;""&amp;N$3&amp;"DAYKWH.UNIT1@NET1",Overall!$A$25,Overall!$B$25,"1d","total","time-weighted",0,1,0,"")</f>
        <v>1750.9385591241387</v>
      </c>
      <c r="O25" s="11">
        <f>_xll.PIAdvCalcDat("\\CEDPI\SEMPRA_MSR1:EDCINV"&amp;N$2&amp;""&amp;O$3&amp;"DAYKWH.UNIT1@NET1",Overall!$A$25,Overall!$B$25,"1d","total","time-weighted",0,1,0,"")</f>
        <v>1643.7897410835344</v>
      </c>
      <c r="P25" s="11">
        <f>_xll.PIAdvCalcDat("\\CEDPI\SEMPRA_MSR1:EDCINV"&amp;N$2&amp;""&amp;P$3&amp;"DAYKWH.UNIT1@NET1",Overall!$A$25,Overall!$B$25,"1d","total","time-weighted",0,1,0,"")</f>
        <v>1643.6675983024729</v>
      </c>
      <c r="Q25" s="12">
        <f>_xll.PIAdvCalcDat("\\CEDPI\SEMPRA_MSR1:EDCINV"&amp;N$2&amp;""&amp;Q$3&amp;"DAYKWH.UNIT1@NET1",Overall!$A$25,Overall!$B$25,"1d","total","time-weighted",0,1,0,"")</f>
        <v>1706.6860898695204</v>
      </c>
      <c r="R25" s="1"/>
      <c r="S25" s="10">
        <f>_xll.PIAdvCalcDat("\\CEDPI\SEMPRA_MSR1:EDCINV"&amp;S$2&amp;""&amp;S$3&amp;"DAYKWH.UNIT1@NET1",Overall!$A$25,Overall!$B$25,"1d","total","time-weighted",0,1,0,"")</f>
        <v>1716.9203376536707</v>
      </c>
      <c r="T25" s="11">
        <f>_xll.PIAdvCalcDat("\\CEDPI\SEMPRA_MSR1:EDCINV"&amp;S$2&amp;""&amp;T$3&amp;"DAYKWH.UNIT1@NET1",Overall!$A$25,Overall!$B$25,"1d","total","time-weighted",0,1,0,"")</f>
        <v>1650.4534262107993</v>
      </c>
      <c r="U25" s="11">
        <f>_xll.PIAdvCalcDat("\\CEDPI\SEMPRA_MSR1:EDCINV"&amp;S$2&amp;""&amp;U$3&amp;"DAYKWH.UNIT1@NET1",Overall!$A$25,Overall!$B$25,"1d","total","time-weighted",0,1,0,"")</f>
        <v>1645.2106590305932</v>
      </c>
      <c r="V25" s="12">
        <f>_xll.PIAdvCalcDat("\\CEDPI\SEMPRA_MSR1:EDCINV"&amp;S$2&amp;""&amp;V$3&amp;"DAYKWH.UNIT1@NET1",Overall!$A$25,Overall!$B$25,"1d","total","time-weighted",0,1,0,"")</f>
        <v>1706.3324617846738</v>
      </c>
      <c r="W25" s="1"/>
      <c r="X25" s="10">
        <f>_xll.PIAdvCalcDat("\\CEDPI\SEMPRA_MSR1:EDCINV"&amp;X$2&amp;""&amp;X$3&amp;"DAYKWH.UNIT1@NET1",Overall!$A$25,Overall!$B$25,"1d","total","time-weighted",0,1,0,"")</f>
        <v>1711.3289173739884</v>
      </c>
      <c r="Y25" s="11">
        <f>_xll.PIAdvCalcDat("\\CEDPI\SEMPRA_MSR1:EDCINV"&amp;X$2&amp;""&amp;Y$3&amp;"DAYKWH.UNIT1@NET1",Overall!$A$25,Overall!$B$25,"1d","total","time-weighted",0,1,0,"")</f>
        <v>1644.3793413976393</v>
      </c>
      <c r="Z25" s="11">
        <f>_xll.PIAdvCalcDat("\\CEDPI\SEMPRA_MSR1:EDCINV"&amp;X$2&amp;""&amp;Z$3&amp;"DAYKWH.UNIT1@NET1",Overall!$A$25,Overall!$B$25,"1d","total","time-weighted",0,1,0,"")</f>
        <v>1657.6982242161064</v>
      </c>
      <c r="AA25" s="12">
        <f>_xll.PIAdvCalcDat("\\CEDPI\SEMPRA_MSR1:EDCINV"&amp;X$2&amp;""&amp;AA$3&amp;"DAYKWH.UNIT1@NET1",Overall!$A$25,Overall!$B$25,"1d","total","time-weighted",0,1,0,"")</f>
        <v>1707.7103753176966</v>
      </c>
      <c r="AB25" s="1"/>
      <c r="AC25" s="10">
        <f>_xll.PIAdvCalcDat("\\CEDPI\SEMPRA_MSR1:EDCINV"&amp;AC$2&amp;""&amp;AC$3&amp;"DAYKWH.UNIT1@NET1",Overall!$A$25,Overall!$B$25,"1d","total","time-weighted",0,1,0,"")</f>
        <v>1720.511991287158</v>
      </c>
      <c r="AD25" s="11">
        <f>_xll.PIAdvCalcDat("\\CEDPI\SEMPRA_MSR1:EDCINV"&amp;AC$2&amp;""&amp;AD$3&amp;"DAYKWH.UNIT1@NET1",Overall!$A$25,Overall!$B$25,"1d","total","time-weighted",0,1,0,"")</f>
        <v>1645.8910444275705</v>
      </c>
      <c r="AE25" s="11">
        <f>_xll.PIAdvCalcDat("\\CEDPI\SEMPRA_MSR1:EDCINV"&amp;AC$2&amp;""&amp;AE$3&amp;"DAYKWH.UNIT1@NET1",Overall!$A$25,Overall!$B$25,"1d","total","time-weighted",0,1,0,"")</f>
        <v>1638.4313433067791</v>
      </c>
      <c r="AF25" s="12">
        <f>_xll.PIAdvCalcDat("\\CEDPI\SEMPRA_MSR1:EDCINV"&amp;AC$2&amp;""&amp;AF$3&amp;"DAYKWH.UNIT1@NET1",Overall!$A$25,Overall!$B$25,"1d","total","time-weighted",0,1,0,"")</f>
        <v>1695.8342233770661</v>
      </c>
      <c r="AG25" s="1"/>
      <c r="AH25" s="10">
        <f>_xll.PIAdvCalcDat("\\CEDPI\SEMPRA_MSR1:EDCINV"&amp;AH$2&amp;""&amp;AH$3&amp;"DAYKWH.UNIT1@NET1",Overall!$A$25,Overall!$B$25,"1d","total","time-weighted",0,1,0,"")</f>
        <v>1705.7439664151798</v>
      </c>
      <c r="AI25" s="11">
        <f>_xll.PIAdvCalcDat("\\CEDPI\SEMPRA_MSR1:EDCINV"&amp;AH$2&amp;""&amp;AI$3&amp;"DAYKWH.UNIT1@NET1",Overall!$A$25,Overall!$B$25,"1d","total","time-weighted",0,1,0,"")</f>
        <v>1649.3665326425876</v>
      </c>
      <c r="AJ25" s="11">
        <f>_xll.PIAdvCalcDat("\\CEDPI\SEMPRA_MSR1:EDCINV"&amp;AH$2&amp;""&amp;AJ$3&amp;"DAYKWH.UNIT1@NET1",Overall!$A$25,Overall!$B$25,"1d","total","time-weighted",0,1,0,"")</f>
        <v>1650.2052561101934</v>
      </c>
      <c r="AK25" s="12">
        <f>_xll.PIAdvCalcDat("\\CEDPI\SEMPRA_MSR1:EDCINV"&amp;AH$2&amp;""&amp;AK$3&amp;"DAYKWH.UNIT1@NET1",Overall!$A$25,Overall!$B$25,"1d","total","time-weighted",0,1,0,"")</f>
        <v>1727.8525557250784</v>
      </c>
      <c r="AL25" s="1"/>
      <c r="AM25" s="10">
        <f>_xll.PIAdvCalcDat("\\CEDPI\SEMPRA_MSR1:EDCINV"&amp;AM$2&amp;""&amp;AM$3&amp;"DAYKWH.UNIT1@NET1",Overall!$A$25,Overall!$B$25,"1d","total","time-weighted",0,1,0,"")</f>
        <v>1713.8261633180996</v>
      </c>
      <c r="AN25" s="11">
        <f>_xll.PIAdvCalcDat("\\CEDPI\SEMPRA_MSR1:EDCINV"&amp;AM$2&amp;""&amp;AN$3&amp;"DAYKWH.UNIT1@NET1",Overall!$A$25,Overall!$B$25,"1d","total","time-weighted",0,1,0,"")</f>
        <v>1652.8482302560139</v>
      </c>
      <c r="AO25" s="11">
        <f>_xll.PIAdvCalcDat("\\CEDPI\SEMPRA_MSR1:EDCINV"&amp;AM$2&amp;""&amp;AO$3&amp;"DAYKWH.UNIT1@NET1",Overall!$A$25,Overall!$B$25,"1d","total","time-weighted",0,1,0,"")</f>
        <v>1649.9232673968615</v>
      </c>
      <c r="AP25" s="12">
        <f>_xll.PIAdvCalcDat("\\CEDPI\SEMPRA_MSR1:EDCINV"&amp;AM$2&amp;""&amp;AP$3&amp;"DAYKWH.UNIT1@NET1",Overall!$A$25,Overall!$B$25,"1d","total","time-weighted",0,1,0,"")</f>
        <v>1684.2514776847402</v>
      </c>
      <c r="AQ25" s="1"/>
      <c r="AR25" s="10">
        <f>_xll.PIAdvCalcDat("\\CEDPI\SEMPRA_MSR1:EDCINV"&amp;AR$2&amp;""&amp;AR$3&amp;"DAYKWH.UNIT1@NET1",Overall!$A$25,Overall!$B$25,"1d","total","time-weighted",0,1,0,"")</f>
        <v>1716.2037716397153</v>
      </c>
      <c r="AS25" s="11">
        <f>_xll.PIAdvCalcDat("\\CEDPI\SEMPRA_MSR1:EDCINV"&amp;AR$2&amp;""&amp;AS$3&amp;"DAYKWH.UNIT1@NET1",Overall!$A$25,Overall!$B$25,"1d","total","time-weighted",0,1,0,"")</f>
        <v>1643.801630079573</v>
      </c>
      <c r="AT25" s="11">
        <f>_xll.PIAdvCalcDat("\\CEDPI\SEMPRA_MSR1:EDCINV"&amp;AR$2&amp;""&amp;AT$3&amp;"DAYKWH.UNIT1@NET1",Overall!$A$25,Overall!$B$25,"1d","total","time-weighted",0,1,0,"")</f>
        <v>1651.9770863986773</v>
      </c>
      <c r="AU25" s="12">
        <f>_xll.PIAdvCalcDat("\\CEDPI\SEMPRA_MSR1:EDCINV"&amp;AR$2&amp;""&amp;AU$3&amp;"DAYKWH.UNIT1@NET1",Overall!$A$25,Overall!$B$25,"1d","total","time-weighted",0,1,0,"")</f>
        <v>1717.7711569179128</v>
      </c>
      <c r="AV25" s="1"/>
      <c r="AW25" s="10">
        <f>_xll.PIAdvCalcDat("\\CEDPI\SEMPRA_MSR1:EDCINV"&amp;AW$2&amp;""&amp;AW$3&amp;"DAYKWH.UNIT1@NET1",Overall!$A$25,Overall!$B$25,"1d","total","time-weighted",0,1,0,"")</f>
        <v>1740.6120975730412</v>
      </c>
      <c r="AX25" s="11">
        <f>_xll.PIAdvCalcDat("\\CEDPI\SEMPRA_MSR1:EDCINV"&amp;AW$2&amp;""&amp;AX$3&amp;"DAYKWH.UNIT1@NET1",Overall!$A$25,Overall!$B$25,"1d","total","time-weighted",0,1,0,"")</f>
        <v>1658.7363469582547</v>
      </c>
      <c r="AY25" s="11">
        <f>_xll.PIAdvCalcDat("\\CEDPI\SEMPRA_MSR1:EDCINV"&amp;AW$2&amp;""&amp;AY$3&amp;"DAYKWH.UNIT1@NET1",Overall!$A$25,Overall!$B$25,"1d","total","time-weighted",0,1,0,"")</f>
        <v>1658.4653722372223</v>
      </c>
      <c r="AZ25" s="12">
        <f>_xll.PIAdvCalcDat("\\CEDPI\SEMPRA_MSR1:EDCINV"&amp;AW$2&amp;""&amp;AZ$3&amp;"DAYKWH.UNIT1@NET1",Overall!$A$25,Overall!$B$25,"1d","total","time-weighted",0,1,0,"")</f>
        <v>1734.6232634478865</v>
      </c>
      <c r="BA25" s="1"/>
      <c r="BB25" s="10">
        <f>_xll.PIAdvCalcDat("\\CEDPI\SEMPRA_MSR1:EDCINV"&amp;BB$2&amp;""&amp;BB$3&amp;"DAYKWH.UNIT1@NET1",Overall!$A$25,Overall!$B$25,"1d","total","time-weighted",0,1,0,"")</f>
        <v>1698.4630553423106</v>
      </c>
      <c r="BC25" s="11">
        <f>_xll.PIAdvCalcDat("\\CEDPI\SEMPRA_MSR1:EDCINV"&amp;BB$2&amp;""&amp;BC$3&amp;"DAYKWH.UNIT1@NET1",Overall!$A$25,Overall!$B$25,"1d","total","time-weighted",0,1,0,"")</f>
        <v>1656.7751017992605</v>
      </c>
      <c r="BD25" s="11">
        <f>_xll.PIAdvCalcDat("\\CEDPI\SEMPRA_MSR1:EDCINV"&amp;BB$2&amp;""&amp;BD$3&amp;"DAYKWH.UNIT1@NET1",Overall!$A$25,Overall!$B$25,"1d","total","time-weighted",0,1,0,"")</f>
        <v>1648.8807701044204</v>
      </c>
      <c r="BE25" s="12">
        <f>_xll.PIAdvCalcDat("\\CEDPI\SEMPRA_MSR1:EDCINV"&amp;BB$2&amp;""&amp;BE$3&amp;"DAYKWH.UNIT1@NET1",Overall!$A$25,Overall!$B$25,"1d","total","time-weighted",0,1,0,"")</f>
        <v>1724.8962551968989</v>
      </c>
      <c r="BF25" s="1"/>
      <c r="BG25" s="10">
        <f>_xll.PIAdvCalcDat("\\CEDPI\SEMPRA_MSR1:EDCINV"&amp;BG$2&amp;""&amp;BG$3&amp;"DAYKWH.UNIT1@NET1",Overall!$A$25,Overall!$B$25,"1d","total","time-weighted",0,1,0,"")</f>
        <v>1735.8504975538294</v>
      </c>
      <c r="BH25" s="11">
        <f>_xll.PIAdvCalcDat("\\CEDPI\SEMPRA_MSR1:EDCINV"&amp;BG$2&amp;""&amp;BH$3&amp;"DAYKWH.UNIT1@NET1",Overall!$A$25,Overall!$B$25,"1d","total","time-weighted",0,1,0,"")</f>
        <v>1673.5112685576257</v>
      </c>
      <c r="BI25" s="11">
        <f>_xll.PIAdvCalcDat("\\CEDPI\SEMPRA_MSR1:EDCINV"&amp;BG$2&amp;""&amp;BI$3&amp;"DAYKWH.UNIT1@NET1",Overall!$A$25,Overall!$B$25,"1d","total","time-weighted",0,1,0,"")</f>
        <v>1640.2146398497441</v>
      </c>
      <c r="BJ25" s="12">
        <f>_xll.PIAdvCalcDat("\\CEDPI\SEMPRA_MSR1:EDCINV"&amp;BG$2&amp;""&amp;BJ$3&amp;"DAYKWH.UNIT1@NET1",Overall!$A$25,Overall!$B$25,"1d","total","time-weighted",0,1,0,"")</f>
        <v>1685.4987440180896</v>
      </c>
      <c r="BK25" s="1"/>
      <c r="BL25" s="10">
        <f>_xll.PIAdvCalcDat("\\CEDPI\SEMPRA_MSR1:EDCINV"&amp;BL$2&amp;""&amp;BL$3&amp;"DAYKWH.UNIT1@NET1",Overall!$A$25,Overall!$B$25,"1d","total","time-weighted",0,1,0,"")</f>
        <v>1707.110444805214</v>
      </c>
      <c r="BM25" s="11">
        <f>_xll.PIAdvCalcDat("\\CEDPI\SEMPRA_MSR1:EDCINV"&amp;BL$2&amp;""&amp;BM$3&amp;"DAYKWH.UNIT1@NET1",Overall!$A$25,Overall!$B$25,"1d","total","time-weighted",0,1,0,"")</f>
        <v>1638.5421605644199</v>
      </c>
      <c r="BN25" s="11">
        <f>_xll.PIAdvCalcDat("\\CEDPI\SEMPRA_MSR1:EDCINV"&amp;BL$2&amp;""&amp;BN$3&amp;"DAYKWH.UNIT1@NET1",Overall!$A$25,Overall!$B$25,"1d","total","time-weighted",0,1,0,"")</f>
        <v>1647.2333550456904</v>
      </c>
      <c r="BO25" s="12">
        <f>_xll.PIAdvCalcDat("\\CEDPI\SEMPRA_MSR1:EDCINV"&amp;BL$2&amp;""&amp;BO$3&amp;"DAYKWH.UNIT1@NET1",Overall!$A$25,Overall!$B$25,"1d","total","time-weighted",0,1,0,"")</f>
        <v>1709.8619086911585</v>
      </c>
      <c r="BP25" s="1"/>
      <c r="BQ25" s="10">
        <f>_xll.PIAdvCalcDat("\\CEDPI\SEMPRA_MSR1:EDCINV"&amp;BQ$2&amp;""&amp;BQ$3&amp;"DAYKWH.UNIT1@NET1",Overall!$A$25,Overall!$B$25,"1d","total","time-weighted",0,1,0,"")</f>
        <v>1718.5666423571893</v>
      </c>
      <c r="BR25" s="11">
        <f>_xll.PIAdvCalcDat("\\CEDPI\SEMPRA_MSR1:EDCINV"&amp;BQ$2&amp;""&amp;BR$3&amp;"DAYKWH.UNIT1@NET1",Overall!$A$25,Overall!$B$25,"1d","total","time-weighted",0,1,0,"")</f>
        <v>1687.4711380948322</v>
      </c>
      <c r="BS25" s="11">
        <f>_xll.PIAdvCalcDat("\\CEDPI\SEMPRA_MSR1:EDCINV"&amp;BQ$2&amp;""&amp;BS$3&amp;"DAYKWH.UNIT1@NET1",Overall!$A$25,Overall!$B$25,"1d","total","time-weighted",0,1,0,"")</f>
        <v>1645.8234717034438</v>
      </c>
      <c r="BT25" s="12">
        <f>_xll.PIAdvCalcDat("\\CEDPI\SEMPRA_MSR1:EDCINV"&amp;BQ$2&amp;""&amp;BT$3&amp;"DAYKWH.UNIT1@NET1",Overall!$A$25,Overall!$B$25,"1d","total","time-weighted",0,1,0,"")</f>
        <v>1709.0538704591106</v>
      </c>
      <c r="BU25" s="1"/>
      <c r="BV25" s="10">
        <f>_xll.PIAdvCalcDat("\\CEDPI\SEMPRA_MSR1:EDCINV"&amp;BV$2&amp;""&amp;BV$3&amp;"DAYKWH.UNIT1@NET1",Overall!$A$25,Overall!$B$25,"1d","total","time-weighted",0,1,0,"")</f>
        <v>1720.7586592946056</v>
      </c>
      <c r="BW25" s="11">
        <f>_xll.PIAdvCalcDat("\\CEDPI\SEMPRA_MSR1:EDCINV"&amp;BV$2&amp;""&amp;BW$3&amp;"DAYKWH.UNIT1@NET1",Overall!$A$25,Overall!$B$25,"1d","total","time-weighted",0,1,0,"")</f>
        <v>1641.8680790562721</v>
      </c>
      <c r="BX25" s="11">
        <f>_xll.PIAdvCalcDat("\\CEDPI\SEMPRA_MSR1:EDCINV"&amp;BV$2&amp;""&amp;BX$3&amp;"DAYKWH.UNIT1@NET1",Overall!$A$25,Overall!$B$25,"1d","total","time-weighted",0,1,0,"")</f>
        <v>1648.1308094180554</v>
      </c>
      <c r="BY25" s="12">
        <f>_xll.PIAdvCalcDat("\\CEDPI\SEMPRA_MSR1:EDCINV"&amp;BV$2&amp;""&amp;BY$3&amp;"DAYKWH.UNIT1@NET1",Overall!$A$25,Overall!$B$25,"1d","total","time-weighted",0,1,0,"")</f>
        <v>1713.3940250426911</v>
      </c>
      <c r="BZ25" s="1"/>
      <c r="CA25" s="10">
        <f>_xll.PIAdvCalcDat("\\CEDPI\SEMPRA_MSR1:EDCINV"&amp;CA$2&amp;""&amp;CA$3&amp;"DAYKWH.UNIT1@NET1",Overall!$A$25,Overall!$B$25,"1d","total","time-weighted",0,1,0,"")</f>
        <v>1717.6672054131811</v>
      </c>
      <c r="CB25" s="11">
        <f>_xll.PIAdvCalcDat("\\CEDPI\SEMPRA_MSR1:EDCINV"&amp;CA$2&amp;""&amp;CB$3&amp;"DAYKWH.UNIT1@NET1",Overall!$A$25,Overall!$B$25,"1d","total","time-weighted",0,1,0,"")</f>
        <v>1670.069112778408</v>
      </c>
      <c r="CC25" s="11">
        <f>_xll.PIAdvCalcDat("\\CEDPI\SEMPRA_MSR1:EDCINV"&amp;CA$2&amp;""&amp;CC$3&amp;"DAYKWH.UNIT1@NET1",Overall!$A$25,Overall!$B$25,"1d","total","time-weighted",0,1,0,"")</f>
        <v>1596.3146684092221</v>
      </c>
      <c r="CD25" s="12">
        <f>_xll.PIAdvCalcDat("\\CEDPI\SEMPRA_MSR1:EDCINV"&amp;CA$2&amp;""&amp;CD$3&amp;"DAYKWH.UNIT1@NET1",Overall!$A$25,Overall!$B$25,"1d","total","time-weighted",0,1,0,"")</f>
        <v>1711.687618174197</v>
      </c>
      <c r="CE25" s="1"/>
      <c r="CF25" s="10">
        <f>_xll.PIAdvCalcDat("\\CEDPI\SEMPRA_MSR1:EDCINV"&amp;CF$2&amp;""&amp;CF$3&amp;"DAYKWH.UNIT1@NET1",Overall!$A$25,Overall!$B$25,"1d","total","time-weighted",0,1,0,"")</f>
        <v>1824.2158467905176</v>
      </c>
      <c r="CG25" s="11">
        <f>_xll.PIAdvCalcDat("\\CEDPI\SEMPRA_MSR1:EDCINV"&amp;CF$2&amp;""&amp;CG$3&amp;"DAYKWH.UNIT1@NET1",Overall!$A$25,Overall!$B$25,"1d","total","time-weighted",0,1,0,"")</f>
        <v>1753.2540479824127</v>
      </c>
      <c r="CH25" s="11">
        <f>_xll.PIAdvCalcDat("\\CEDPI\SEMPRA_MSR1:EDCINV"&amp;CF$2&amp;""&amp;CH$3&amp;"DAYKWH.UNIT1@NET1",Overall!$A$25,Overall!$B$25,"1d","total","time-weighted",0,1,0,"")</f>
        <v>1695.759313069404</v>
      </c>
      <c r="CI25" s="12">
        <f>_xll.PIAdvCalcDat("\\CEDPI\SEMPRA_MSR1:EDCINV"&amp;CF$2&amp;""&amp;CI$3&amp;"DAYKWH.UNIT1@NET1",Overall!$A$25,Overall!$B$25,"1d","total","time-weighted",0,1,0,"")</f>
        <v>1723.9729079451047</v>
      </c>
      <c r="CJ25" s="1"/>
      <c r="CK25" s="10">
        <f>_xll.PIAdvCalcDat("\\CEDPI\SEMPRA_MSR1:EDCINV"&amp;CK$2&amp;""&amp;CK$3&amp;"DAYKWH.UNIT1@NET1",Overall!$A$25,Overall!$B$25,"1d","total","time-weighted",0,1,0,"")</f>
        <v>1857.0517904722647</v>
      </c>
      <c r="CL25" s="11">
        <f>_xll.PIAdvCalcDat("\\CEDPI\SEMPRA_MSR1:EDCINV"&amp;CK$2&amp;""&amp;CL$3&amp;"DAYKWH.UNIT1@NET1",Overall!$A$25,Overall!$B$25,"1d","total","time-weighted",0,1,0,"")</f>
        <v>1750.761386020263</v>
      </c>
      <c r="CM25" s="11">
        <f>_xll.PIAdvCalcDat("\\CEDPI\SEMPRA_MSR1:EDCINV"&amp;CK$2&amp;""&amp;CM$3&amp;"DAYKWH.UNIT1@NET1",Overall!$A$25,Overall!$B$25,"1d","total","time-weighted",0,1,0,"")</f>
        <v>1689.2403350416539</v>
      </c>
      <c r="CN25" s="12">
        <f>_xll.PIAdvCalcDat("\\CEDPI\SEMPRA_MSR1:EDCINV"&amp;CK$2&amp;""&amp;CN$3&amp;"DAYKWH.UNIT1@NET1",Overall!$A$25,Overall!$B$25,"1d","total","time-weighted",0,1,0,"")</f>
        <v>1845.1981567157211</v>
      </c>
      <c r="CO25" s="1"/>
      <c r="CP25" s="10">
        <f>_xll.PIAdvCalcDat("\\CEDPI\SEMPRA_MSR1:EDCINV"&amp;CP$2&amp;""&amp;CP$3&amp;"DAYKWH.UNIT1@NET1",Overall!$A$25,Overall!$B$25,"1d","total","time-weighted",0,1,0,"")</f>
        <v>1858.5540667896312</v>
      </c>
      <c r="CQ25" s="11">
        <f>_xll.PIAdvCalcDat("\\CEDPI\SEMPRA_MSR1:EDCINV"&amp;CP$2&amp;""&amp;CQ$3&amp;"DAYKWH.UNIT1@NET1",Overall!$A$25,Overall!$B$25,"1d","total","time-weighted",0,1,0,"")</f>
        <v>1763.2484783550003</v>
      </c>
      <c r="CR25" s="11">
        <f>_xll.PIAdvCalcDat("\\CEDPI\SEMPRA_MSR1:EDCINV"&amp;CP$2&amp;""&amp;CR$3&amp;"DAYKWH.UNIT1@NET1",Overall!$A$25,Overall!$B$25,"1d","total","time-weighted",0,1,0,"")</f>
        <v>1689.8839752413946</v>
      </c>
      <c r="CS25" s="12">
        <f>_xll.PIAdvCalcDat("\\CEDPI\SEMPRA_MSR1:EDCINV"&amp;CP$2&amp;""&amp;CS$3&amp;"DAYKWH.UNIT1@NET1",Overall!$A$25,Overall!$B$25,"1d","total","time-weighted",0,1,0,"")</f>
        <v>1833.244220177839</v>
      </c>
      <c r="CT25" s="1"/>
      <c r="CU25" s="10">
        <f>_xll.PIAdvCalcDat("\\CEDPI\SEMPRA_MSR1:EDCINV"&amp;CU$2&amp;""&amp;CU$3&amp;"DAYKWH.UNIT1@NET1",Overall!$A$25,Overall!$B$25,"1d","total","time-weighted",0,1,0,"")</f>
        <v>1747.2920843548798</v>
      </c>
      <c r="CV25" s="11">
        <f>_xll.PIAdvCalcDat("\\CEDPI\SEMPRA_MSR1:EDCINV"&amp;CU$2&amp;""&amp;CV$3&amp;"DAYKWH.UNIT1@NET1",Overall!$A$25,Overall!$B$25,"1d","total","time-weighted",0,1,0,"")</f>
        <v>1675.591983059003</v>
      </c>
      <c r="CW25" s="11">
        <f>_xll.PIAdvCalcDat("\\CEDPI\SEMPRA_MSR1:EDCINV"&amp;CU$2&amp;""&amp;CW$3&amp;"DAYKWH.UNIT1@NET1",Overall!$A$25,Overall!$B$25,"1d","total","time-weighted",0,1,0,"")</f>
        <v>1645.074670303954</v>
      </c>
      <c r="CX25" s="12">
        <f>_xll.PIAdvCalcDat("\\CEDPI\SEMPRA_MSR1:EDCINV"&amp;CU$2&amp;""&amp;CX$3&amp;"DAYKWH.UNIT1@NET1",Overall!$A$25,Overall!$B$25,"1d","total","time-weighted",0,1,0,"")</f>
        <v>1827.0406767676375</v>
      </c>
      <c r="CY25" s="1"/>
      <c r="CZ25" s="10">
        <f>_xll.PIAdvCalcDat("\\CEDPI\SEMPRA_MSR1:EDCINV"&amp;CZ$2&amp;""&amp;CZ$3&amp;"DAYKWH.UNIT1@NET1",Overall!$A$25,Overall!$B$25,"1d","total","time-weighted",0,1,0,"")</f>
        <v>1777.8402686468412</v>
      </c>
      <c r="DA25" s="11">
        <f>_xll.PIAdvCalcDat("\\CEDPI\SEMPRA_MSR1:EDCINV"&amp;CZ$2&amp;""&amp;DA$3&amp;"DAYKWH.UNIT1@NET1",Overall!$A$25,Overall!$B$25,"1d","total","time-weighted",0,1,0,"")</f>
        <v>1803.3917920212975</v>
      </c>
      <c r="DB25" s="11">
        <f>_xll.PIAdvCalcDat("\\CEDPI\SEMPRA_MSR1:EDCINV"&amp;CZ$2&amp;""&amp;DB$3&amp;"DAYKWH.UNIT1@NET1",Overall!$A$25,Overall!$B$25,"1d","total","time-weighted",0,1,0,"")</f>
        <v>1739.6818100125847</v>
      </c>
      <c r="DC25" s="12">
        <f>_xll.PIAdvCalcDat("\\CEDPI\SEMPRA_MSR1:EDCINV"&amp;CZ$2&amp;""&amp;DC$3&amp;"DAYKWH.UNIT1@NET1",Overall!$A$25,Overall!$B$25,"1d","total","time-weighted",0,1,0,"")</f>
        <v>1893.0327351248586</v>
      </c>
      <c r="DD25" s="1"/>
      <c r="DE25" s="10">
        <f>_xll.PIAdvCalcDat("\\CEDPI\SEMPRA_MSR1:EDCINV"&amp;DE$2&amp;""&amp;DE$3&amp;"DAYKWH.UNIT1@NET1",Overall!$A$25,Overall!$B$25,"1d","total","time-weighted",0,1,0,"")</f>
        <v>1846.0742123455248</v>
      </c>
      <c r="DF25" s="11">
        <f>_xll.PIAdvCalcDat("\\CEDPI\SEMPRA_MSR1:EDCINV"&amp;DE$2&amp;""&amp;DF$3&amp;"DAYKWH.UNIT1@NET1",Overall!$A$25,Overall!$B$25,"1d","total","time-weighted",0,1,0,"")</f>
        <v>1735.9528262388376</v>
      </c>
      <c r="DG25" s="11">
        <f>_xll.PIAdvCalcDat("\\CEDPI\SEMPRA_MSR1:EDCINV"&amp;DE$2&amp;""&amp;DG$3&amp;"DAYKWH.UNIT1@NET1",Overall!$A$25,Overall!$B$25,"1d","total","time-weighted",0,1,0,"")</f>
        <v>1608.2290121583326</v>
      </c>
      <c r="DH25" s="12">
        <f>_xll.PIAdvCalcDat("\\CEDPI\SEMPRA_MSR1:EDCINV"&amp;DE$2&amp;""&amp;DH$3&amp;"DAYKWH.UNIT1@NET1",Overall!$A$25,Overall!$B$25,"1d","total","time-weighted",0,1,0,"")</f>
        <v>1772.5460764795127</v>
      </c>
      <c r="DI25" s="1"/>
      <c r="DJ25" s="10">
        <f>_xll.PIAdvCalcDat("\\CEDPI\SEMPRA_MSR1:EDCINV"&amp;DJ$2&amp;""&amp;DJ$3&amp;"DAYKWH.UNIT1@NET1",Overall!$A$25,Overall!$B$25,"1d","total","time-weighted",0,1,0,"")</f>
        <v>1863.3853633687404</v>
      </c>
      <c r="DK25" s="11">
        <f>_xll.PIAdvCalcDat("\\CEDPI\SEMPRA_MSR1:EDCINV"&amp;DJ$2&amp;""&amp;DK$3&amp;"DAYKWH.UNIT1@NET1",Overall!$A$25,Overall!$B$25,"1d","total","time-weighted",0,1,0,"")</f>
        <v>1793.7348911212662</v>
      </c>
      <c r="DL25" s="11" t="str">
        <f>_xll.PIAdvCalcDat("\\CEDPI\SEMPRA_MSR1:EDCINV"&amp;DJ$2&amp;""&amp;DL$3&amp;"DAYKWH.UNIT1@NET1",Overall!$A$25,Overall!$B$25,"1d","total","time-weighted",0,1,0,"")</f>
        <v>Tag not found</v>
      </c>
      <c r="DM25" s="12">
        <f>_xll.PIAdvCalcDat("\\CEDPI\SEMPRA_MSR1:EDCINV"&amp;DJ$2&amp;""&amp;DM$3&amp;"DAYKWH.UNIT1@NET1",Overall!$A$25,Overall!$B$25,"1d","total","time-weighted",0,1,0,"")</f>
        <v>1793.2575504017284</v>
      </c>
      <c r="DN25" s="1"/>
      <c r="DO25" s="10">
        <f>_xll.PIAdvCalcDat("\\CEDPI\SEMPRA_MSR1:EDCINV"&amp;DO$2&amp;""&amp;DO$3&amp;"DAYKWH.UNIT1@NET1",Overall!$A$25,Overall!$B$25,"1d","total","time-weighted",0,1,0,"")</f>
        <v>1838.2882444989361</v>
      </c>
      <c r="DP25" s="11">
        <f>_xll.PIAdvCalcDat("\\CEDPI\SEMPRA_MSR1:EDCINV"&amp;DO$2&amp;""&amp;DP$3&amp;"DAYKWH.UNIT1@NET1",Overall!$A$25,Overall!$B$25,"1d","total","time-weighted",0,1,0,"")</f>
        <v>1824.4039641069132</v>
      </c>
      <c r="DQ25" s="11">
        <f>_xll.PIAdvCalcDat("\\CEDPI\SEMPRA_MSR1:EDCINV"&amp;DO$2&amp;""&amp;DQ$3&amp;"DAYKWH.UNIT1@NET1",Overall!$A$25,Overall!$B$25,"1d","total","time-weighted",0,1,0,"")</f>
        <v>1757.6856810383108</v>
      </c>
      <c r="DR25" s="12">
        <f>_xll.PIAdvCalcDat("\\CEDPI\SEMPRA_MSR1:EDCINV"&amp;DO$2&amp;""&amp;DR$3&amp;"DAYKWH.UNIT1@NET1",Overall!$A$25,Overall!$B$25,"1d","total","time-weighted",0,1,0,"")</f>
        <v>1691.2740532581861</v>
      </c>
      <c r="DS25" s="1"/>
      <c r="DT25" s="10">
        <f>_xll.PIAdvCalcDat("\\CEDPI\SEMPRA_MSR1:EDCINV"&amp;DT$2&amp;""&amp;DT$3&amp;"DAYKWH.UNIT1@NET1",Overall!$A$25,Overall!$B$25,"1d","total","time-weighted",0,1,0,"")</f>
        <v>1694.1702368584859</v>
      </c>
      <c r="DU25" s="11">
        <f>_xll.PIAdvCalcDat("\\CEDPI\SEMPRA_MSR1:EDCINV"&amp;DT$2&amp;""&amp;DU$3&amp;"DAYKWH.UNIT1@NET1",Overall!$A$25,Overall!$B$25,"1d","total","time-weighted",0,1,0,"")</f>
        <v>1754.8099709964602</v>
      </c>
      <c r="DV25" s="11">
        <f>_xll.PIAdvCalcDat("\\CEDPI\SEMPRA_MSR1:EDCINV"&amp;DT$2&amp;""&amp;DV$3&amp;"DAYKWH.UNIT1@NET1",Overall!$A$25,Overall!$B$25,"1d","total","time-weighted",0,1,0,"")</f>
        <v>1720.5195792564066</v>
      </c>
      <c r="DW25" s="12">
        <f>_xll.PIAdvCalcDat("\\CEDPI\SEMPRA_MSR1:EDCINV"&amp;DT$2&amp;""&amp;DW$3&amp;"DAYKWH.UNIT1@NET1",Overall!$A$25,Overall!$B$25,"1d","total","time-weighted",0,1,0,"")</f>
        <v>1795.0573221379536</v>
      </c>
      <c r="DX25" s="1"/>
      <c r="DY25" s="10">
        <f>_xll.PIAdvCalcDat("\\CEDPI\SEMPRA_MSR1:EDCINV"&amp;DY$2&amp;""&amp;DY$3&amp;"DAYKWH.UNIT1@NET1",Overall!$A$25,Overall!$B$25,"1d","total","time-weighted",0,1,0,"")</f>
        <v>1747.8358117645641</v>
      </c>
      <c r="DZ25" s="11">
        <f>_xll.PIAdvCalcDat("\\CEDPI\SEMPRA_MSR1:EDCINV"&amp;DY$2&amp;""&amp;DZ$3&amp;"DAYKWH.UNIT1@NET1",Overall!$A$25,Overall!$B$25,"1d","total","time-weighted",0,1,0,"")</f>
        <v>1738.5389489700797</v>
      </c>
      <c r="EA25" s="11">
        <f>_xll.PIAdvCalcDat("\\CEDPI\SEMPRA_MSR1:EDCINV"&amp;DY$2&amp;""&amp;EA$3&amp;"DAYKWH.UNIT1@NET1",Overall!$A$25,Overall!$B$25,"1d","total","time-weighted",0,1,0,"")</f>
        <v>1692.1193057657474</v>
      </c>
      <c r="EB25" s="12">
        <f>_xll.PIAdvCalcDat("\\CEDPI\SEMPRA_MSR1:EDCINV"&amp;DY$2&amp;""&amp;EB$3&amp;"DAYKWH.UNIT1@NET1",Overall!$A$25,Overall!$B$25,"1d","total","time-weighted",0,1,0,"")</f>
        <v>1739.2986236065005</v>
      </c>
      <c r="EC25" s="1"/>
      <c r="ED25" s="10">
        <f>_xll.PIAdvCalcDat("\\CEDPI\SEMPRA_MSR1:EDCINV"&amp;ED$2&amp;""&amp;ED$3&amp;"DAYKWH.UNIT1@NET1",Overall!$A$25,Overall!$B$25,"1d","total","time-weighted",0,1,0,"")</f>
        <v>1866.2526492748875</v>
      </c>
      <c r="EE25" s="11">
        <f>_xll.PIAdvCalcDat("\\CEDPI\SEMPRA_MSR1:EDCINV"&amp;ED$2&amp;""&amp;EE$3&amp;"DAYKWH.UNIT1@NET1",Overall!$A$25,Overall!$B$25,"1d","total","time-weighted",0,1,0,"")</f>
        <v>1851.7344927240988</v>
      </c>
      <c r="EF25" s="11">
        <f>_xll.PIAdvCalcDat("\\CEDPI\SEMPRA_MSR1:EDCINV"&amp;ED$2&amp;""&amp;EF$3&amp;"DAYKWH.UNIT1@NET1",Overall!$A$25,Overall!$B$25,"1d","total","time-weighted",0,1,0,"")</f>
        <v>1812.7338906519867</v>
      </c>
      <c r="EG25" s="12">
        <f>_xll.PIAdvCalcDat("\\CEDPI\SEMPRA_MSR1:EDCINV"&amp;ED$2&amp;""&amp;EG$3&amp;"DAYKWH.UNIT1@NET1",Overall!$A$25,Overall!$B$25,"1d","total","time-weighted",0,1,0,"")</f>
        <v>1773.332067290924</v>
      </c>
      <c r="EH25" s="1"/>
      <c r="EI25" s="10">
        <f>_xll.PIAdvCalcDat("\\CEDPI\SEMPRA_MSR1:EDCINV"&amp;EI$2&amp;""&amp;EI$3&amp;"DAYKWH.UNIT1@NET1",Overall!$A$25,Overall!$B$25,"1d","total","time-weighted",0,1,0,"")</f>
        <v>1824.6144148281728</v>
      </c>
      <c r="EJ25" s="11">
        <f>_xll.PIAdvCalcDat("\\CEDPI\SEMPRA_MSR1:EDCINV"&amp;EI$2&amp;""&amp;EJ$3&amp;"DAYKWH.UNIT1@NET1",Overall!$A$25,Overall!$B$25,"1d","total","time-weighted",0,1,0,"")</f>
        <v>1641.6879594846146</v>
      </c>
      <c r="EK25" s="11">
        <f>_xll.PIAdvCalcDat("\\CEDPI\SEMPRA_MSR1:EDCINV"&amp;EI$2&amp;""&amp;EK$3&amp;"DAYKWH.UNIT1@NET1",Overall!$A$25,Overall!$B$25,"1d","total","time-weighted",0,1,0,"")</f>
        <v>1711.6468417676786</v>
      </c>
      <c r="EL25" s="12">
        <f>_xll.PIAdvCalcDat("\\CEDPI\SEMPRA_MSR1:EDCINV"&amp;EI$2&amp;""&amp;EL$3&amp;"DAYKWH.UNIT1@NET1",Overall!$A$25,Overall!$B$25,"1d","total","time-weighted",0,1,0,"")</f>
        <v>1774.5062273827348</v>
      </c>
      <c r="EM25" s="1"/>
      <c r="EN25" s="10">
        <f>_xll.PIAdvCalcDat("\\CEDPI\SEMPRA_MSR1:EDCINV"&amp;EN$2&amp;""&amp;EN$3&amp;"DAYKWH.UNIT1@NET1",Overall!$A$25,Overall!$B$25,"1d","total","time-weighted",0,1,0,"")</f>
        <v>1867.1083845002202</v>
      </c>
      <c r="EO25" s="11">
        <f>_xll.PIAdvCalcDat("\\CEDPI\SEMPRA_MSR1:EDCINV"&amp;EN$2&amp;""&amp;EO$3&amp;"DAYKWH.UNIT1@NET1",Overall!$A$25,Overall!$B$25,"1d","total","time-weighted",0,1,0,"")</f>
        <v>1792.366795820328</v>
      </c>
      <c r="EP25" s="11">
        <f>_xll.PIAdvCalcDat("\\CEDPI\SEMPRA_MSR1:EDCINV"&amp;EN$2&amp;""&amp;EP$3&amp;"DAYKWH.UNIT1@NET1",Overall!$A$25,Overall!$B$25,"1d","total","time-weighted",0,1,0,"")</f>
        <v>1766.3408540182684</v>
      </c>
      <c r="EQ25" s="12">
        <f>_xll.PIAdvCalcDat("\\CEDPI\SEMPRA_MSR1:EDCINV"&amp;EN$2&amp;""&amp;EQ$3&amp;"DAYKWH.UNIT1@NET1",Overall!$A$25,Overall!$B$25,"1d","total","time-weighted",0,1,0,"")</f>
        <v>1888.3226118851985</v>
      </c>
      <c r="ER25" s="1"/>
      <c r="ES25" s="10">
        <f>_xll.PIAdvCalcDat("\\CEDPI\SEMPRA_MSR1:EDCINV"&amp;ES$2&amp;""&amp;ES$3&amp;"DAYKWH.UNIT1@NET1",Overall!$A$25,Overall!$B$25,"1d","total","time-weighted",0,1,0,"")</f>
        <v>1878.4817412387392</v>
      </c>
      <c r="ET25" s="11">
        <f>_xll.PIAdvCalcDat("\\CEDPI\SEMPRA_MSR1:EDCINV"&amp;ES$2&amp;""&amp;ET$3&amp;"DAYKWH.UNIT1@NET1",Overall!$A$25,Overall!$B$25,"1d","total","time-weighted",0,1,0,"")</f>
        <v>1773.2113112806906</v>
      </c>
      <c r="EU25" s="11">
        <f>_xll.PIAdvCalcDat("\\CEDPI\SEMPRA_MSR1:EDCINV"&amp;ES$2&amp;""&amp;EU$3&amp;"DAYKWH.UNIT1@NET1",Overall!$A$25,Overall!$B$25,"1d","total","time-weighted",0,1,0,"")</f>
        <v>1789.9611525030602</v>
      </c>
      <c r="EV25" s="12">
        <f>_xll.PIAdvCalcDat("\\CEDPI\SEMPRA_MSR1:EDCINV"&amp;ES$2&amp;""&amp;EV$3&amp;"DAYKWH.UNIT1@NET1",Overall!$A$25,Overall!$B$25,"1d","total","time-weighted",0,1,0,"")</f>
        <v>1830.0080931035754</v>
      </c>
      <c r="EW25" s="1"/>
      <c r="EX25" s="10">
        <f>_xll.PIAdvCalcDat("\\CEDPI\SEMPRA_MSR1:EDCINV"&amp;EX$2&amp;""&amp;EX$3&amp;"DAYKWH.UNIT1@NET1",Overall!$A$25,Overall!$B$25,"1d","total","time-weighted",0,1,0,"")</f>
        <v>1734.8383586418138</v>
      </c>
      <c r="EY25" s="11">
        <f>_xll.PIAdvCalcDat("\\CEDPI\SEMPRA_MSR1:EDCINV"&amp;EX$2&amp;""&amp;EY$3&amp;"DAYKWH.UNIT1@NET1",Overall!$A$25,Overall!$B$25,"1d","total","time-weighted",0,1,0,"")</f>
        <v>1660.2133152979047</v>
      </c>
      <c r="EZ25" s="11">
        <f>_xll.PIAdvCalcDat("\\CEDPI\SEMPRA_MSR1:EDCINV"&amp;EX$2&amp;""&amp;EZ$3&amp;"DAYKWH.UNIT1@NET1",Overall!$A$25,Overall!$B$25,"1d","total","time-weighted",0,1,0,"")</f>
        <v>1680.9942656565709</v>
      </c>
      <c r="FA25" s="12">
        <f>_xll.PIAdvCalcDat("\\CEDPI\SEMPRA_MSR1:EDCINV"&amp;EX$2&amp;""&amp;FA$3&amp;"DAYKWH.UNIT1@NET1",Overall!$A$25,Overall!$B$25,"1d","total","time-weighted",0,1,0,"")</f>
        <v>1732.5785124726988</v>
      </c>
      <c r="FB25" s="1"/>
      <c r="FC25" s="10">
        <f>_xll.PIAdvCalcDat("\\CEDPI\SEMPRA_MSR1:EDCINV"&amp;FC$2&amp;""&amp;FC$3&amp;"DAYKWH.UNIT1@NET1",Overall!$A$25,Overall!$B$25,"1d","total","time-weighted",0,1,0,"")</f>
        <v>1833.8694944298377</v>
      </c>
      <c r="FD25" s="11">
        <f>_xll.PIAdvCalcDat("\\CEDPI\SEMPRA_MSR1:EDCINV"&amp;FC$2&amp;""&amp;FD$3&amp;"DAYKWH.UNIT1@NET1",Overall!$A$25,Overall!$B$25,"1d","total","time-weighted",0,1,0,"")</f>
        <v>1748.1699586364207</v>
      </c>
      <c r="FE25" s="11">
        <f>_xll.PIAdvCalcDat("\\CEDPI\SEMPRA_MSR1:EDCINV"&amp;FC$2&amp;""&amp;FE$3&amp;"DAYKWH.UNIT1@NET1",Overall!$A$25,Overall!$B$25,"1d","total","time-weighted",0,1,0,"")</f>
        <v>1727.8684717089886</v>
      </c>
      <c r="FF25" s="12">
        <f>_xll.PIAdvCalcDat("\\CEDPI\SEMPRA_MSR1:EDCINV"&amp;FC$2&amp;""&amp;FF$3&amp;"DAYKWH.UNIT1@NET1",Overall!$A$25,Overall!$B$25,"1d","total","time-weighted",0,1,0,"")</f>
        <v>1797.5781154319368</v>
      </c>
      <c r="FG25" s="1"/>
      <c r="FH25" s="10">
        <f>_xll.PIAdvCalcDat("\\CEDPI\SEMPRA_MSR1:EDCINV"&amp;FH$2&amp;""&amp;FH$3&amp;"DAYKWH.UNIT1@NET1",Overall!$A$25,Overall!$B$25,"1d","total","time-weighted",0,1,0,"")</f>
        <v>1776.493182532879</v>
      </c>
      <c r="FI25" s="11">
        <f>_xll.PIAdvCalcDat("\\CEDPI\SEMPRA_MSR1:EDCINV"&amp;FH$2&amp;""&amp;FI$3&amp;"DAYKWH.UNIT1@NET1",Overall!$A$25,Overall!$B$25,"1d","total","time-weighted",0,1,0,"")</f>
        <v>1703.8733149530103</v>
      </c>
      <c r="FJ25" s="11">
        <f>_xll.PIAdvCalcDat("\\CEDPI\SEMPRA_MSR1:EDCINV"&amp;FH$2&amp;""&amp;FJ$3&amp;"DAYKWH.UNIT1@NET1",Overall!$A$25,Overall!$B$25,"1d","total","time-weighted",0,1,0,"")</f>
        <v>1731.5077963802612</v>
      </c>
      <c r="FK25" s="12">
        <f>_xll.PIAdvCalcDat("\\CEDPI\SEMPRA_MSR1:EDCINV"&amp;FH$2&amp;""&amp;FK$3&amp;"DAYKWH.UNIT1@NET1",Overall!$A$25,Overall!$B$25,"1d","total","time-weighted",0,1,0,"")</f>
        <v>1698.2031597806265</v>
      </c>
      <c r="FL25" s="1"/>
      <c r="FM25" s="10">
        <f>_xll.PIAdvCalcDat("\\CEDPI\SEMPRA_MSR1:EDCINV"&amp;FM$2&amp;""&amp;FM$3&amp;"DAYKWH.UNIT1@NET1",Overall!$A$25,Overall!$B$25,"1d","total","time-weighted",0,1,0,"")</f>
        <v>1840.6602965073225</v>
      </c>
      <c r="FN25" s="11">
        <f>_xll.PIAdvCalcDat("\\CEDPI\SEMPRA_MSR1:EDCINV"&amp;FM$2&amp;""&amp;FN$3&amp;"DAYKWH.UNIT1@NET1",Overall!$A$25,Overall!$B$25,"1d","total","time-weighted",0,1,0,"")</f>
        <v>1786.8952748763579</v>
      </c>
      <c r="FO25" s="11">
        <f>_xll.PIAdvCalcDat("\\CEDPI\SEMPRA_MSR1:EDCINV"&amp;FM$2&amp;""&amp;FO$3&amp;"DAYKWH.UNIT1@NET1",Overall!$A$25,Overall!$B$25,"1d","total","time-weighted",0,1,0,"")</f>
        <v>1617.6570966082425</v>
      </c>
      <c r="FP25" s="12">
        <f>_xll.PIAdvCalcDat("\\CEDPI\SEMPRA_MSR1:EDCINV"&amp;FM$2&amp;""&amp;FP$3&amp;"DAYKWH.UNIT1@NET1",Overall!$A$25,Overall!$B$25,"1d","total","time-weighted",0,1,0,"")</f>
        <v>1564.4567253830057</v>
      </c>
      <c r="FQ25" s="1"/>
      <c r="FR25" s="10">
        <f>_xll.PIAdvCalcDat("\\CEDPI\SEMPRA_MSR1:EDCINV"&amp;FR$2&amp;""&amp;FR$3&amp;"DAYKWH.UNIT1@NET1",Overall!$A$25,Overall!$B$25,"1d","total","time-weighted",0,1,0,"")</f>
        <v>1755.6971128640489</v>
      </c>
      <c r="FS25" s="11">
        <f>_xll.PIAdvCalcDat("\\CEDPI\SEMPRA_MSR1:EDCINV"&amp;FR$2&amp;""&amp;FS$3&amp;"DAYKWH.UNIT1@NET1",Overall!$A$25,Overall!$B$25,"1d","total","time-weighted",0,1,0,"")</f>
        <v>1760.7205453594295</v>
      </c>
      <c r="FT25" s="11">
        <f>_xll.PIAdvCalcDat("\\CEDPI\SEMPRA_MSR1:EDCINV"&amp;FR$2&amp;""&amp;FT$3&amp;"DAYKWH.UNIT1@NET1",Overall!$A$25,Overall!$B$25,"1d","total","time-weighted",0,1,0,"")</f>
        <v>1778.4403344351701</v>
      </c>
      <c r="FU25" s="12">
        <f>_xll.PIAdvCalcDat("\\CEDPI\SEMPRA_MSR1:EDCINV"&amp;FR$2&amp;""&amp;FU$3&amp;"DAYKWH.UNIT1@NET1",Overall!$A$25,Overall!$B$25,"1d","total","time-weighted",0,1,0,"")</f>
        <v>1867.6368350401472</v>
      </c>
      <c r="FV25" s="1"/>
      <c r="FW25" s="10">
        <f>_xll.PIAdvCalcDat("\\CEDPI\SEMPRA_MSR1:EDCINV"&amp;FW$2&amp;""&amp;FW$3&amp;"DAYKWH.UNIT1@NET1",Overall!$A$25,Overall!$B$25,"1d","total","time-weighted",0,1,0,"")</f>
        <v>1808.6789837427707</v>
      </c>
      <c r="FX25" s="11">
        <f>_xll.PIAdvCalcDat("\\CEDPI\SEMPRA_MSR1:EDCINV"&amp;FW$2&amp;""&amp;FX$3&amp;"DAYKWH.UNIT1@NET1",Overall!$A$25,Overall!$B$25,"1d","total","time-weighted",0,1,0,"")</f>
        <v>1741.0570032070937</v>
      </c>
      <c r="FY25" s="11">
        <f>_xll.PIAdvCalcDat("\\CEDPI\SEMPRA_MSR1:EDCINV"&amp;FW$2&amp;""&amp;FY$3&amp;"DAYKWH.UNIT1@NET1",Overall!$A$25,Overall!$B$25,"1d","total","time-weighted",0,1,0,"")</f>
        <v>1673.344632100981</v>
      </c>
      <c r="FZ25" s="12">
        <f>_xll.PIAdvCalcDat("\\CEDPI\SEMPRA_MSR1:EDCINV"&amp;FW$2&amp;""&amp;FZ$3&amp;"DAYKWH.UNIT1@NET1",Overall!$A$25,Overall!$B$25,"1d","total","time-weighted",0,1,0,"")</f>
        <v>1623.7647039191543</v>
      </c>
      <c r="GA25" s="1"/>
      <c r="GB25" s="10">
        <f>_xll.PIAdvCalcDat("\\CEDPI\SEMPRA_MSR1:EDCINV"&amp;GB$2&amp;""&amp;GB$3&amp;"DAYKWH.UNIT1@NET1",Overall!$A$25,Overall!$B$25,"1d","total","time-weighted",0,1,0,"")</f>
        <v>1833.531913075688</v>
      </c>
      <c r="GC25" s="11">
        <f>_xll.PIAdvCalcDat("\\CEDPI\SEMPRA_MSR1:EDCINV"&amp;GB$2&amp;""&amp;GC$3&amp;"DAYKWH.UNIT1@NET1",Overall!$A$25,Overall!$B$25,"1d","total","time-weighted",0,1,0,"")</f>
        <v>1701.9028086156397</v>
      </c>
      <c r="GD25" s="11">
        <f>_xll.PIAdvCalcDat("\\CEDPI\SEMPRA_MSR1:EDCINV"&amp;GB$2&amp;""&amp;GD$3&amp;"DAYKWH.UNIT1@NET1",Overall!$A$25,Overall!$B$25,"1d","total","time-weighted",0,1,0,"")</f>
        <v>1819.6421001832937</v>
      </c>
      <c r="GE25" s="12">
        <f>_xll.PIAdvCalcDat("\\CEDPI\SEMPRA_MSR1:EDCINV"&amp;GB$2&amp;""&amp;GE$3&amp;"DAYKWH.UNIT1@NET1",Overall!$A$25,Overall!$B$25,"1d","total","time-weighted",0,1,0,"")</f>
        <v>1787.6300952801273</v>
      </c>
      <c r="GF25" s="1"/>
      <c r="GG25" s="10">
        <f>_xll.PIAdvCalcDat("\\CEDPI\SEMPRA_MSR1:EDCINV"&amp;GG$2&amp;""&amp;GG$3&amp;"DAYKWH.UNIT1@NET1",Overall!$A$25,Overall!$B$25,"1d","total","time-weighted",0,1,0,"")</f>
        <v>1735.7947193312311</v>
      </c>
      <c r="GH25" s="11">
        <f>_xll.PIAdvCalcDat("\\CEDPI\SEMPRA_MSR1:EDCINV"&amp;GG$2&amp;""&amp;GH$3&amp;"DAYKWH.UNIT1@NET1",Overall!$A$25,Overall!$B$25,"1d","total","time-weighted",0,1,0,"")</f>
        <v>1807.3589601964986</v>
      </c>
      <c r="GI25" s="11">
        <f>_xll.PIAdvCalcDat("\\CEDPI\SEMPRA_MSR1:EDCINV"&amp;GG$2&amp;""&amp;GI$3&amp;"DAYKWH.UNIT1@NET1",Overall!$A$25,Overall!$B$25,"1d","total","time-weighted",0,1,0,"")</f>
        <v>1618.6101749615548</v>
      </c>
      <c r="GJ25" s="12">
        <f>_xll.PIAdvCalcDat("\\CEDPI\SEMPRA_MSR1:EDCINV"&amp;GG$2&amp;""&amp;GJ$3&amp;"DAYKWH.UNIT1@NET1",Overall!$A$25,Overall!$B$25,"1d","total","time-weighted",0,1,0,"")</f>
        <v>1511.7921420475202</v>
      </c>
      <c r="GK25" s="1"/>
      <c r="GL25" s="10">
        <f>_xll.PIAdvCalcDat("\\CEDPI\SEMPRA_MSR1:EDCINV"&amp;GL$2&amp;""&amp;GL$3&amp;"DAYKWH.UNIT1@NET1",Overall!$A$25,Overall!$B$25,"1d","total","time-weighted",0,1,0,"")</f>
        <v>1775.4278288720318</v>
      </c>
      <c r="GM25" s="11">
        <f>_xll.PIAdvCalcDat("\\CEDPI\SEMPRA_MSR1:EDCINV"&amp;GL$2&amp;""&amp;GM$3&amp;"DAYKWH.UNIT1@NET1",Overall!$A$25,Overall!$B$25,"1d","total","time-weighted",0,1,0,"")</f>
        <v>1683.9556172089503</v>
      </c>
      <c r="GN25" s="11">
        <f>_xll.PIAdvCalcDat("\\CEDPI\SEMPRA_MSR1:EDCINV"&amp;GL$2&amp;""&amp;GN$3&amp;"DAYKWH.UNIT1@NET1",Overall!$A$25,Overall!$B$25,"1d","total","time-weighted",0,1,0,"")</f>
        <v>1765.0392032300908</v>
      </c>
      <c r="GO25" s="12">
        <f>_xll.PIAdvCalcDat("\\CEDPI\SEMPRA_MSR1:EDCINV"&amp;GL$2&amp;""&amp;GO$3&amp;"DAYKWH.UNIT1@NET1",Overall!$A$25,Overall!$B$25,"1d","total","time-weighted",0,1,0,"")</f>
        <v>1786.9942858171828</v>
      </c>
      <c r="GP25" s="1"/>
      <c r="GQ25" s="10">
        <f>_xll.PIAdvCalcDat("\\CEDPI\SEMPRA_MSR1:EDCINV"&amp;GQ$2&amp;""&amp;GQ$3&amp;"DAYKWH.UNIT1@NET1",Overall!$A$25,Overall!$B$25,"1d","total","time-weighted",0,1,0,"")</f>
        <v>1807.9454491595654</v>
      </c>
      <c r="GR25" s="11">
        <f>_xll.PIAdvCalcDat("\\CEDPI\SEMPRA_MSR1:EDCINV"&amp;GQ$2&amp;""&amp;GR$3&amp;"DAYKWH.UNIT1@NET1",Overall!$A$25,Overall!$B$25,"1d","total","time-weighted",0,1,0,"")</f>
        <v>1790.663038818451</v>
      </c>
      <c r="GS25" s="11">
        <f>_xll.PIAdvCalcDat("\\CEDPI\SEMPRA_MSR1:EDCINV"&amp;GQ$2&amp;""&amp;GS$3&amp;"DAYKWH.UNIT1@NET1",Overall!$A$25,Overall!$B$25,"1d","total","time-weighted",0,1,0,"")</f>
        <v>1587.4911802175845</v>
      </c>
      <c r="GT25" s="12">
        <f>_xll.PIAdvCalcDat("\\CEDPI\SEMPRA_MSR1:EDCINV"&amp;GQ$2&amp;""&amp;GT$3&amp;"DAYKWH.UNIT1@NET1",Overall!$A$25,Overall!$B$25,"1d","total","time-weighted",0,1,0,"")</f>
        <v>1574.8249609161617</v>
      </c>
      <c r="GU25" s="1"/>
      <c r="GV25" s="10">
        <f>_xll.PIAdvCalcDat("\\CEDPI\SEMPRA_MSR1:EDCINV"&amp;GV$2&amp;""&amp;GV$3&amp;"DAYKWH.UNIT1@NET1",Overall!$A$25,Overall!$B$25,"1d","total","time-weighted",0,1,0,"")</f>
        <v>1783.3349731124911</v>
      </c>
      <c r="GW25" s="11">
        <f>_xll.PIAdvCalcDat("\\CEDPI\SEMPRA_MSR1:EDCINV"&amp;GV$2&amp;""&amp;GW$3&amp;"DAYKWH.UNIT1@NET1",Overall!$A$25,Overall!$B$25,"1d","total","time-weighted",0,1,0,"")</f>
        <v>1801.3223727657041</v>
      </c>
      <c r="GX25" s="11">
        <f>_xll.PIAdvCalcDat("\\CEDPI\SEMPRA_MSR1:EDCINV"&amp;GV$2&amp;""&amp;GX$3&amp;"DAYKWH.UNIT1@NET1",Overall!$A$25,Overall!$B$25,"1d","total","time-weighted",0,1,0,"")</f>
        <v>1720.8307538943752</v>
      </c>
      <c r="GY25" s="12">
        <f>_xll.PIAdvCalcDat("\\CEDPI\SEMPRA_MSR1:EDCINV"&amp;GV$2&amp;""&amp;GY$3&amp;"DAYKWH.UNIT1@NET1",Overall!$A$25,Overall!$B$25,"1d","total","time-weighted",0,1,0,"")</f>
        <v>1732.3168485093504</v>
      </c>
      <c r="GZ25" s="1"/>
      <c r="HA25" s="10">
        <f>_xll.PIAdvCalcDat("\\CEDPI\SEMPRA_MSR1:EDCINV"&amp;HA$2&amp;""&amp;HA$3&amp;"DAYKWH.UNIT1@NET1",Overall!$A$25,Overall!$B$25,"1d","total","time-weighted",0,1,0,"")</f>
        <v>1837.4375176783283</v>
      </c>
      <c r="HB25" s="11">
        <f>_xll.PIAdvCalcDat("\\CEDPI\SEMPRA_MSR1:EDCINV"&amp;HA$2&amp;""&amp;HB$3&amp;"DAYKWH.UNIT1@NET1",Overall!$A$25,Overall!$B$25,"1d","total","time-weighted",0,1,0,"")</f>
        <v>1778.1063278149099</v>
      </c>
      <c r="HC25" s="11">
        <f>_xll.PIAdvCalcDat("\\CEDPI\SEMPRA_MSR1:EDCINV"&amp;HA$2&amp;""&amp;HC$3&amp;"DAYKWH.UNIT1@NET1",Overall!$A$25,Overall!$B$25,"1d","total","time-weighted",0,1,0,"")</f>
        <v>1737.4190727772771</v>
      </c>
      <c r="HD25" s="12">
        <f>_xll.PIAdvCalcDat("\\CEDPI\SEMPRA_MSR1:EDCINV"&amp;HA$2&amp;""&amp;HD$3&amp;"DAYKWH.UNIT1@NET1",Overall!$A$25,Overall!$B$25,"1d","total","time-weighted",0,1,0,"")</f>
        <v>1546.1227242342193</v>
      </c>
      <c r="HE25" s="1"/>
      <c r="HF25" s="10">
        <f>_xll.PIAdvCalcDat("\\CEDPI\SEMPRA_MSR1:EDCINV"&amp;HF$2&amp;""&amp;HF$3&amp;"DAYKWH.UNIT1@NET1",Overall!$A$25,Overall!$B$25,"1d","total","time-weighted",0,1,0,"")</f>
        <v>1708.8283493982642</v>
      </c>
      <c r="HG25" s="11">
        <f>_xll.PIAdvCalcDat("\\CEDPI\SEMPRA_MSR1:EDCINV"&amp;HF$2&amp;""&amp;HG$3&amp;"DAYKWH.UNIT1@NET1",Overall!$A$25,Overall!$B$25,"1d","total","time-weighted",0,1,0,"")</f>
        <v>1723.4654495405862</v>
      </c>
      <c r="HH25" s="11">
        <f>_xll.PIAdvCalcDat("\\CEDPI\SEMPRA_MSR1:EDCINV"&amp;HF$2&amp;""&amp;HH$3&amp;"DAYKWH.UNIT1@NET1",Overall!$A$25,Overall!$B$25,"1d","total","time-weighted",0,1,0,"")</f>
        <v>1685.7418098215651</v>
      </c>
      <c r="HI25" s="12">
        <f>_xll.PIAdvCalcDat("\\CEDPI\SEMPRA_MSR1:EDCINV"&amp;HF$2&amp;""&amp;HI$3&amp;"DAYKWH.UNIT1@NET1",Overall!$A$25,Overall!$B$25,"1d","total","time-weighted",0,1,0,"")</f>
        <v>1827.1243176089677</v>
      </c>
      <c r="HJ25" s="1"/>
      <c r="HK25" s="10">
        <f>_xll.PIAdvCalcDat("\\CEDPI\SEMPRA_MSR1:EDCINV"&amp;HK$2&amp;""&amp;HK$3&amp;"DAYKWH.UNIT1@NET1",Overall!$A$25,Overall!$B$25,"1d","total","time-weighted",0,1,0,"")</f>
        <v>1794.8697039545668</v>
      </c>
      <c r="HL25" s="11">
        <f>_xll.PIAdvCalcDat("\\CEDPI\SEMPRA_MSR1:EDCINV"&amp;HK$2&amp;""&amp;HL$3&amp;"DAYKWH.UNIT1@NET1",Overall!$A$25,Overall!$B$25,"1d","total","time-weighted",0,1,0,"")</f>
        <v>1777.7225028940379</v>
      </c>
      <c r="HM25" s="11">
        <f>_xll.PIAdvCalcDat("\\CEDPI\SEMPRA_MSR1:EDCINV"&amp;HK$2&amp;""&amp;HM$3&amp;"DAYKWH.UNIT1@NET1",Overall!$A$25,Overall!$B$25,"1d","total","time-weighted",0,1,0,"")</f>
        <v>1716.1974924689193</v>
      </c>
      <c r="HN25" s="12">
        <f>_xll.PIAdvCalcDat("\\CEDPI\SEMPRA_MSR1:EDCINV"&amp;HK$2&amp;""&amp;HN$3&amp;"DAYKWH.UNIT1@NET1",Overall!$A$25,Overall!$B$25,"1d","total","time-weighted",0,1,0,"")</f>
        <v>1582.4231542037703</v>
      </c>
      <c r="HO25" s="1"/>
      <c r="HP25" s="10">
        <f>_xll.PIAdvCalcDat("\\CEDPI\SEMPRA_MSR1:EDCINV"&amp;HP$2&amp;""&amp;HP$3&amp;"DAYKWH.UNIT1@NET1",Overall!$A$25,Overall!$B$25,"1d","total","time-weighted",0,1,0,"")</f>
        <v>1773.1899679617736</v>
      </c>
      <c r="HQ25" s="11">
        <f>_xll.PIAdvCalcDat("\\CEDPI\SEMPRA_MSR1:EDCINV"&amp;HP$2&amp;""&amp;HQ$3&amp;"DAYKWH.UNIT1@NET1",Overall!$A$25,Overall!$B$25,"1d","total","time-weighted",0,1,0,"")</f>
        <v>1759.8002931034309</v>
      </c>
      <c r="HR25" s="11">
        <f>_xll.PIAdvCalcDat("\\CEDPI\SEMPRA_MSR1:EDCINV"&amp;HP$2&amp;""&amp;HR$3&amp;"DAYKWH.UNIT1@NET1",Overall!$A$25,Overall!$B$25,"1d","total","time-weighted",0,1,0,"")</f>
        <v>1745.9219561812281</v>
      </c>
      <c r="HS25" s="12">
        <f>_xll.PIAdvCalcDat("\\CEDPI\SEMPRA_MSR1:EDCINV"&amp;HP$2&amp;""&amp;HS$3&amp;"DAYKWH.UNIT1@NET1",Overall!$A$25,Overall!$B$25,"1d","total","time-weighted",0,1,0,"")</f>
        <v>1828.8654761947298</v>
      </c>
      <c r="HT25" s="1"/>
      <c r="HU25" s="10">
        <f>_xll.PIAdvCalcDat("\\CEDPI\SEMPRA_MSR1:EDCINV"&amp;HU$2&amp;""&amp;HU$3&amp;"DAYKWH.UNIT1@NET1",Overall!$A$25,Overall!$B$25,"1d","total","time-weighted",0,1,0,"")</f>
        <v>1820.061574610369</v>
      </c>
      <c r="HV25" s="11">
        <f>_xll.PIAdvCalcDat("\\CEDPI\SEMPRA_MSR1:EDCINV"&amp;HU$2&amp;""&amp;HV$3&amp;"DAYKWH.UNIT1@NET1",Overall!$A$25,Overall!$B$25,"1d","total","time-weighted",0,1,0,"")</f>
        <v>1705.4140113483957</v>
      </c>
      <c r="HW25" s="11">
        <f>_xll.PIAdvCalcDat("\\CEDPI\SEMPRA_MSR1:EDCINV"&amp;HU$2&amp;""&amp;HW$3&amp;"DAYKWH.UNIT1@NET1",Overall!$A$25,Overall!$B$25,"1d","total","time-weighted",0,1,0,"")</f>
        <v>1582.7795217677253</v>
      </c>
      <c r="HX25" s="12">
        <f>_xll.PIAdvCalcDat("\\CEDPI\SEMPRA_MSR1:EDCINV"&amp;HU$2&amp;""&amp;HX$3&amp;"DAYKWH.UNIT1@NET1",Overall!$A$25,Overall!$B$25,"1d","total","time-weighted",0,1,0,"")</f>
        <v>1588.1408737685379</v>
      </c>
      <c r="HY25" s="1"/>
      <c r="HZ25" s="10">
        <f>_xll.PIAdvCalcDat("\\CEDPI\SEMPRA_MSR1:EDCINV"&amp;HZ$2&amp;""&amp;HZ$3&amp;"DAYKWH.UNIT1@NET1",Overall!$A$25,Overall!$B$25,"1d","total","time-weighted",0,1,0,"")</f>
        <v>1794.9583904318542</v>
      </c>
      <c r="IA25" s="11">
        <f>_xll.PIAdvCalcDat("\\CEDPI\SEMPRA_MSR1:EDCINV"&amp;HZ$2&amp;""&amp;IA$3&amp;"DAYKWH.UNIT1@NET1",Overall!$A$25,Overall!$B$25,"1d","total","time-weighted",0,1,0,"")</f>
        <v>1731.8779382178845</v>
      </c>
      <c r="IB25" s="11">
        <f>_xll.PIAdvCalcDat("\\CEDPI\SEMPRA_MSR1:EDCINV"&amp;HZ$2&amp;""&amp;IB$3&amp;"DAYKWH.UNIT1@NET1",Overall!$A$25,Overall!$B$25,"1d","total","time-weighted",0,1,0,"")</f>
        <v>1736.5700105056048</v>
      </c>
      <c r="IC25" s="12">
        <f>_xll.PIAdvCalcDat("\\CEDPI\SEMPRA_MSR1:EDCINV"&amp;HZ$2&amp;""&amp;IC$3&amp;"DAYKWH.UNIT1@NET1",Overall!$A$25,Overall!$B$25,"1d","total","time-weighted",0,1,0,"")</f>
        <v>1812.1104892213193</v>
      </c>
      <c r="ID25" s="1"/>
      <c r="IE25" s="10">
        <f>_xll.PIAdvCalcDat("\\CEDPI\SEMPRA_MSR1:EDCINV"&amp;IE$2&amp;""&amp;IE$3&amp;"DAYKWH.UNIT1@NET1",Overall!$A$25,Overall!$B$25,"1d","total","time-weighted",0,1,0,"")</f>
        <v>1787.5228323910756</v>
      </c>
      <c r="IF25" s="11">
        <f>_xll.PIAdvCalcDat("\\CEDPI\SEMPRA_MSR1:EDCINV"&amp;IE$2&amp;""&amp;IF$3&amp;"DAYKWH.UNIT1@NET1",Overall!$A$25,Overall!$B$25,"1d","total","time-weighted",0,1,0,"")</f>
        <v>1787.762527580132</v>
      </c>
      <c r="IG25" s="11">
        <f>_xll.PIAdvCalcDat("\\CEDPI\SEMPRA_MSR1:EDCINV"&amp;IE$2&amp;""&amp;IG$3&amp;"DAYKWH.UNIT1@NET1",Overall!$A$25,Overall!$B$25,"1d","total","time-weighted",0,1,0,"")</f>
        <v>1624.1587661756282</v>
      </c>
      <c r="IH25" s="12">
        <f>_xll.PIAdvCalcDat("\\CEDPI\SEMPRA_MSR1:EDCINV"&amp;IE$2&amp;""&amp;IH$3&amp;"DAYKWH.UNIT1@NET1",Overall!$A$25,Overall!$B$25,"1d","total","time-weighted",0,1,0,"")</f>
        <v>1534.3232695026031</v>
      </c>
      <c r="II25" s="1"/>
      <c r="IJ25" s="10">
        <f>_xll.PIAdvCalcDat("\\CEDPI\SEMPRA_MSR1:EDCINV"&amp;IJ$2&amp;""&amp;IJ$3&amp;"DAYKWH.UNIT1@NET1",Overall!$A$25,Overall!$B$25,"1d","total","time-weighted",0,1,0,"")</f>
        <v>1837.4053313126662</v>
      </c>
      <c r="IK25" s="11">
        <f>_xll.PIAdvCalcDat("\\CEDPI\SEMPRA_MSR1:EDCINV"&amp;IJ$2&amp;""&amp;IK$3&amp;"DAYKWH.UNIT1@NET1",Overall!$A$25,Overall!$B$25,"1d","total","time-weighted",0,1,0,"")</f>
        <v>1673.9838847765202</v>
      </c>
      <c r="IL25" s="11">
        <f>_xll.PIAdvCalcDat("\\CEDPI\SEMPRA_MSR1:EDCINV"&amp;IJ$2&amp;""&amp;IL$3&amp;"DAYKWH.UNIT1@NET1",Overall!$A$25,Overall!$B$25,"1d","total","time-weighted",0,1,0,"")</f>
        <v>1723.1238377096649</v>
      </c>
      <c r="IM25" s="12">
        <f>_xll.PIAdvCalcDat("\\CEDPI\SEMPRA_MSR1:EDCINV"&amp;IJ$2&amp;""&amp;IM$3&amp;"DAYKWH.UNIT1@NET1",Overall!$A$25,Overall!$B$25,"1d","total","time-weighted",0,1,0,"")</f>
        <v>1813.7315404578187</v>
      </c>
      <c r="IN25" s="1"/>
      <c r="IO25" s="10">
        <f>_xll.PIAdvCalcDat("\\CEDPI\SEMPRA_MSR1:EDCINV"&amp;IO$2&amp;""&amp;IO$3&amp;"DAYKWH.UNIT1@NET1",Overall!$A$25,Overall!$B$25,"1d","total","time-weighted",0,1,0,"")</f>
        <v>1734.6259763054095</v>
      </c>
      <c r="IP25" s="11">
        <f>_xll.PIAdvCalcDat("\\CEDPI\SEMPRA_MSR1:EDCINV"&amp;IO$2&amp;""&amp;IP$3&amp;"DAYKWH.UNIT1@NET1",Overall!$A$25,Overall!$B$25,"1d","total","time-weighted",0,1,0,"")</f>
        <v>1733.7971132460575</v>
      </c>
      <c r="IQ25" s="11">
        <f>_xll.PIAdvCalcDat("\\CEDPI\SEMPRA_MSR1:EDCINV"&amp;IO$2&amp;""&amp;IQ$3&amp;"DAYKWH.UNIT1@NET1",Overall!$A$25,Overall!$B$25,"1d","total","time-weighted",0,1,0,"")</f>
        <v>1652.9293115773924</v>
      </c>
      <c r="IR25" s="12">
        <f>_xll.PIAdvCalcDat("\\CEDPI\SEMPRA_MSR1:EDCINV"&amp;IO$2&amp;""&amp;IR$3&amp;"DAYKWH.UNIT1@NET1",Overall!$A$25,Overall!$B$25,"1d","total","time-weighted",0,1,0,"")</f>
        <v>1614.8295386262816</v>
      </c>
      <c r="IS25" s="1"/>
      <c r="IT25" s="10">
        <f>_xll.PIAdvCalcDat("\\CEDPI\SEMPRA_MSR1:EDCINV"&amp;IT$2&amp;""&amp;IT$3&amp;"DAYKWH.UNIT1@NET1",Overall!$A$25,Overall!$B$25,"1d","total","time-weighted",0,1,0,"")</f>
        <v>1823.1215240505317</v>
      </c>
      <c r="IU25" s="11">
        <f>_xll.PIAdvCalcDat("\\CEDPI\SEMPRA_MSR1:EDCINV"&amp;IT$2&amp;""&amp;IU$3&amp;"DAYKWH.UNIT1@NET1",Overall!$A$25,Overall!$B$25,"1d","total","time-weighted",0,1,0,"")</f>
        <v>1792.0715959763131</v>
      </c>
      <c r="IV25" s="11">
        <f>_xll.PIAdvCalcDat("\\CEDPI\SEMPRA_MSR1:EDCINV"&amp;IT$2&amp;""&amp;IV$3&amp;"DAYKWH.UNIT1@NET1",Overall!$A$25,Overall!$B$25,"1d","total","time-weighted",0,1,0,"")</f>
        <v>1779.7016167123327</v>
      </c>
      <c r="IW25" s="12">
        <f>_xll.PIAdvCalcDat("\\CEDPI\SEMPRA_MSR1:EDCINV"&amp;IT$2&amp;""&amp;IW$3&amp;"DAYKWH.UNIT1@NET1",Overall!$A$25,Overall!$B$25,"1d","total","time-weighted",0,1,0,"")</f>
        <v>1665.0169175782635</v>
      </c>
      <c r="IX25" s="1"/>
      <c r="IY25" s="10">
        <f>_xll.PIAdvCalcDat("\\CEDPI\SEMPRA_MSR1:EDCINV"&amp;IY$2&amp;""&amp;IY$3&amp;"DAYKWH.UNIT1@NET1",Overall!$A$25,Overall!$B$25,"1d","total","time-weighted",0,1,0,"")</f>
        <v>1748.7095792273267</v>
      </c>
      <c r="IZ25" s="11">
        <f>_xll.PIAdvCalcDat("\\CEDPI\SEMPRA_MSR1:EDCINV"&amp;IY$2&amp;""&amp;IZ$3&amp;"DAYKWH.UNIT1@NET1",Overall!$A$25,Overall!$B$25,"1d","total","time-weighted",0,1,0,"")</f>
        <v>1730.7018085571933</v>
      </c>
      <c r="JA25" s="11">
        <f>_xll.PIAdvCalcDat("\\CEDPI\SEMPRA_MSR1:EDCINV"&amp;IY$2&amp;""&amp;JA$3&amp;"DAYKWH.UNIT1@NET1",Overall!$A$25,Overall!$B$25,"1d","total","time-weighted",0,1,0,"")</f>
        <v>1733.392991287709</v>
      </c>
      <c r="JB25" s="12">
        <f>_xll.PIAdvCalcDat("\\CEDPI\SEMPRA_MSR1:EDCINV"&amp;IY$2&amp;""&amp;JB$3&amp;"DAYKWH.UNIT1@NET1",Overall!$A$25,Overall!$B$25,"1d","total","time-weighted",0,1,0,"")</f>
        <v>1532.0908913789303</v>
      </c>
      <c r="JC25" s="1"/>
      <c r="JD25" s="10">
        <f>_xll.PIAdvCalcDat("\\CEDPI\SEMPRA_MSR1:EDCINV"&amp;JD$2&amp;""&amp;JD$3&amp;"DAYKWH.UNIT1@NET1",Overall!$A$25,Overall!$B$25,"1d","total","time-weighted",0,1,0,"")</f>
        <v>1742.1055712755904</v>
      </c>
      <c r="JE25" s="11">
        <f>_xll.PIAdvCalcDat("\\CEDPI\SEMPRA_MSR1:EDCINV"&amp;JD$2&amp;""&amp;JE$3&amp;"DAYKWH.UNIT1@NET1",Overall!$A$25,Overall!$B$25,"1d","total","time-weighted",0,1,0,"")</f>
        <v>1735.7411502104867</v>
      </c>
      <c r="JF25" s="11">
        <f>_xll.PIAdvCalcDat("\\CEDPI\SEMPRA_MSR1:EDCINV"&amp;JD$2&amp;""&amp;JF$3&amp;"DAYKWH.UNIT1@NET1",Overall!$A$25,Overall!$B$25,"1d","total","time-weighted",0,1,0,"")</f>
        <v>1645.290276562564</v>
      </c>
      <c r="JG25" s="12">
        <f>_xll.PIAdvCalcDat("\\CEDPI\SEMPRA_MSR1:EDCINV"&amp;JD$2&amp;""&amp;JG$3&amp;"DAYKWH.UNIT1@NET1",Overall!$A$25,Overall!$B$25,"1d","total","time-weighted",0,1,0,"")</f>
        <v>1742.9057803685007</v>
      </c>
      <c r="JH25" s="1"/>
      <c r="JI25" s="10">
        <f>_xll.PIAdvCalcDat("\\CEDPI\SEMPRA_MSR1:EDCINV"&amp;JI$2&amp;""&amp;JI$3&amp;"DAYKWH.UNIT1@NET1",Overall!$A$25,Overall!$B$25,"1d","total","time-weighted",0,1,0,"")</f>
        <v>1711.7142970919726</v>
      </c>
      <c r="JJ25" s="11">
        <f>_xll.PIAdvCalcDat("\\CEDPI\SEMPRA_MSR1:EDCINV"&amp;JI$2&amp;""&amp;JJ$3&amp;"DAYKWH.UNIT1@NET1",Overall!$A$25,Overall!$B$25,"1d","total","time-weighted",0,1,0,"")</f>
        <v>1712.182540790086</v>
      </c>
      <c r="JK25" s="11">
        <f>_xll.PIAdvCalcDat("\\CEDPI\SEMPRA_MSR1:EDCINV"&amp;JI$2&amp;""&amp;JK$3&amp;"DAYKWH.UNIT1@NET1",Overall!$A$25,Overall!$B$25,"1d","total","time-weighted",0,1,0,"")</f>
        <v>1565.2311418141435</v>
      </c>
      <c r="JL25" s="12">
        <f>_xll.PIAdvCalcDat("\\CEDPI\SEMPRA_MSR1:EDCINV"&amp;JI$2&amp;""&amp;JL$3&amp;"DAYKWH.UNIT1@NET1",Overall!$A$25,Overall!$B$25,"1d","total","time-weighted",0,1,0,"")</f>
        <v>1569.1767907858703</v>
      </c>
      <c r="JM25" s="1"/>
      <c r="JN25" s="10">
        <f>_xll.PIAdvCalcDat("\\CEDPI\SEMPRA_MSR1:EDCINV"&amp;JN$2&amp;""&amp;JN$3&amp;"DAYKWH.UNIT1@NET1",Overall!$A$25,Overall!$B$25,"1d","total","time-weighted",0,1,0,"")</f>
        <v>1829.5906159896356</v>
      </c>
      <c r="JO25" s="11">
        <f>_xll.PIAdvCalcDat("\\CEDPI\SEMPRA_MSR1:EDCINV"&amp;JN$2&amp;""&amp;JO$3&amp;"DAYKWH.UNIT1@NET1",Overall!$A$25,Overall!$B$25,"1d","total","time-weighted",0,1,0,"")</f>
        <v>1682.4720872626274</v>
      </c>
      <c r="JP25" s="11">
        <f>_xll.PIAdvCalcDat("\\CEDPI\SEMPRA_MSR1:EDCINV"&amp;JN$2&amp;""&amp;JP$3&amp;"DAYKWH.UNIT1@NET1",Overall!$A$25,Overall!$B$25,"1d","total","time-weighted",0,1,0,"")</f>
        <v>1801.7465509654833</v>
      </c>
      <c r="JQ25" s="12">
        <f>_xll.PIAdvCalcDat("\\CEDPI\SEMPRA_MSR1:EDCINV"&amp;JN$2&amp;""&amp;JQ$3&amp;"DAYKWH.UNIT1@NET1",Overall!$A$25,Overall!$B$25,"1d","total","time-weighted",0,1,0,"")</f>
        <v>1782.9397745711756</v>
      </c>
      <c r="JR25" s="1"/>
      <c r="JS25" s="10">
        <f>_xll.PIAdvCalcDat("\\CEDPI\SEMPRA_MSR1:EDCINV"&amp;JS$2&amp;""&amp;JS$3&amp;"DAYKWH.UNIT1@NET1",Overall!$A$25,Overall!$B$25,"1d","total","time-weighted",0,1,0,"")</f>
        <v>1780.6734623592508</v>
      </c>
      <c r="JT25" s="11">
        <f>_xll.PIAdvCalcDat("\\CEDPI\SEMPRA_MSR1:EDCINV"&amp;JS$2&amp;""&amp;JT$3&amp;"DAYKWH.UNIT1@NET1",Overall!$A$25,Overall!$B$25,"1d","total","time-weighted",0,1,0,"")</f>
        <v>1730.6174267751512</v>
      </c>
      <c r="JU25" s="11">
        <f>_xll.PIAdvCalcDat("\\CEDPI\SEMPRA_MSR1:EDCINV"&amp;JS$2&amp;""&amp;JU$3&amp;"DAYKWH.UNIT1@NET1",Overall!$A$25,Overall!$B$25,"1d","total","time-weighted",0,1,0,"")</f>
        <v>1550.4006984990749</v>
      </c>
      <c r="JV25" s="12">
        <f>_xll.PIAdvCalcDat("\\CEDPI\SEMPRA_MSR1:EDCINV"&amp;JS$2&amp;""&amp;JV$3&amp;"DAYKWH.UNIT1@NET1",Overall!$A$25,Overall!$B$25,"1d","total","time-weighted",0,1,0,"")</f>
        <v>1519.1408312360268</v>
      </c>
      <c r="JW25" s="1"/>
      <c r="JX25" s="10">
        <f>_xll.PIAdvCalcDat("\\CEDPI\SEMPRA_MSR1:EDCINV"&amp;JX$2&amp;""&amp;JX$3&amp;"DAYKWH.UNIT1@NET1",Overall!$A$25,Overall!$B$25,"1d","total","time-weighted",0,1,0,"")</f>
        <v>1698.2427160747925</v>
      </c>
      <c r="JY25" s="11">
        <f>_xll.PIAdvCalcDat("\\CEDPI\SEMPRA_MSR1:EDCINV"&amp;JX$2&amp;""&amp;JY$3&amp;"DAYKWH.UNIT1@NET1",Overall!$A$25,Overall!$B$25,"1d","total","time-weighted",0,1,0,"")</f>
        <v>1701.6467360398376</v>
      </c>
      <c r="JZ25" s="11">
        <f>_xll.PIAdvCalcDat("\\CEDPI\SEMPRA_MSR1:EDCINV"&amp;JX$2&amp;""&amp;JZ$3&amp;"DAYKWH.UNIT1@NET1",Overall!$A$25,Overall!$B$25,"1d","total","time-weighted",0,1,0,"")</f>
        <v>1694.6313422554597</v>
      </c>
      <c r="KA25" s="12">
        <f>_xll.PIAdvCalcDat("\\CEDPI\SEMPRA_MSR1:EDCINV"&amp;JX$2&amp;""&amp;KA$3&amp;"DAYKWH.UNIT1@NET1",Overall!$A$25,Overall!$B$25,"1d","total","time-weighted",0,1,0,"")</f>
        <v>1756.6705885406425</v>
      </c>
      <c r="KB25" s="1"/>
      <c r="KC25" s="10">
        <f>_xll.PIAdvCalcDat("\\CEDPI\SEMPRA_MSR1:EDCINV"&amp;KC$2&amp;""&amp;KC$3&amp;"DAYKWH.UNIT1@NET1",Overall!$A$25,Overall!$B$25,"1d","total","time-weighted",0,1,0,"")</f>
        <v>1811.6798644883413</v>
      </c>
      <c r="KD25" s="11">
        <f>_xll.PIAdvCalcDat("\\CEDPI\SEMPRA_MSR1:EDCINV"&amp;KC$2&amp;""&amp;KD$3&amp;"DAYKWH.UNIT1@NET1",Overall!$A$25,Overall!$B$25,"1d","total","time-weighted",0,1,0,"")</f>
        <v>1719.2478383865346</v>
      </c>
      <c r="KE25" s="11">
        <f>_xll.PIAdvCalcDat("\\CEDPI\SEMPRA_MSR1:EDCINV"&amp;KC$2&amp;""&amp;KE$3&amp;"DAYKWH.UNIT1@NET1",Overall!$A$25,Overall!$B$25,"1d","total","time-weighted",0,1,0,"")</f>
        <v>1695.3186203640516</v>
      </c>
      <c r="KF25" s="12">
        <f>_xll.PIAdvCalcDat("\\CEDPI\SEMPRA_MSR1:EDCINV"&amp;KC$2&amp;""&amp;KF$3&amp;"DAYKWH.UNIT1@NET1",Overall!$A$25,Overall!$B$25,"1d","total","time-weighted",0,1,0,"")</f>
        <v>2568.5062795523822</v>
      </c>
      <c r="KG25" s="1"/>
      <c r="KH25" s="10">
        <f>_xll.PIAdvCalcDat("\\CEDPI\SEMPRA_MSR1:EDCINV"&amp;KH$2&amp;""&amp;KH$3&amp;"DAYKWH.UNIT1@NET1",Overall!$A$25,Overall!$B$25,"1d","total","time-weighted",0,1,0,"")</f>
        <v>1836.8357895077613</v>
      </c>
      <c r="KI25" s="11">
        <f>_xll.PIAdvCalcDat("\\CEDPI\SEMPRA_MSR1:EDCINV"&amp;KH$2&amp;""&amp;KI$3&amp;"DAYKWH.UNIT1@NET1",Overall!$A$25,Overall!$B$25,"1d","total","time-weighted",0,1,0,"")</f>
        <v>1655.0895818058509</v>
      </c>
      <c r="KJ25" s="11">
        <f>_xll.PIAdvCalcDat("\\CEDPI\SEMPRA_MSR1:EDCINV"&amp;KH$2&amp;""&amp;KJ$3&amp;"DAYKWH.UNIT1@NET1",Overall!$A$25,Overall!$B$25,"1d","total","time-weighted",0,1,0,"")</f>
        <v>1727.65216562404</v>
      </c>
      <c r="KK25" s="12">
        <f>_xll.PIAdvCalcDat("\\CEDPI\SEMPRA_MSR1:EDCINV"&amp;KH$2&amp;""&amp;KK$3&amp;"DAYKWH.UNIT1@NET1",Overall!$A$25,Overall!$B$25,"1d","total","time-weighted",0,1,0,"")</f>
        <v>1780.0558193176391</v>
      </c>
      <c r="KL25" s="1"/>
      <c r="KM25" s="10">
        <f>_xll.PIAdvCalcDat("\\CEDPI\SEMPRA_MSR1:EDCINV"&amp;KM$2&amp;""&amp;KM$3&amp;"DAYKWH.UNIT1@NET1",Overall!$A$25,Overall!$B$25,"1d","total","time-weighted",0,1,0,"")</f>
        <v>1800.2174098707721</v>
      </c>
      <c r="KN25" s="11">
        <f>_xll.PIAdvCalcDat("\\CEDPI\SEMPRA_MSR1:EDCINV"&amp;KM$2&amp;""&amp;KN$3&amp;"DAYKWH.UNIT1@NET1",Overall!$A$25,Overall!$B$25,"1d","total","time-weighted",0,1,0,"")</f>
        <v>1737.927455929396</v>
      </c>
      <c r="KO25" s="11">
        <f>_xll.PIAdvCalcDat("\\CEDPI\SEMPRA_MSR1:EDCINV"&amp;KM$2&amp;""&amp;KO$3&amp;"DAYKWH.UNIT1@NET1",Overall!$A$25,Overall!$B$25,"1d","total","time-weighted",0,1,0,"")</f>
        <v>1740.8519461596634</v>
      </c>
      <c r="KP25" s="12">
        <f>_xll.PIAdvCalcDat("\\CEDPI\SEMPRA_MSR1:EDCINV"&amp;KM$2&amp;""&amp;KP$3&amp;"DAYKWH.UNIT1@NET1",Overall!$A$25,Overall!$B$25,"1d","total","time-weighted",0,1,0,"")</f>
        <v>1537.8830021995946</v>
      </c>
      <c r="KQ25" s="1"/>
      <c r="KR25" s="10">
        <f>_xll.PIAdvCalcDat("\\CEDPI\SEMPRA_MSR1:EDCINV"&amp;KR$2&amp;""&amp;KR$3&amp;"DAYKWH.UNIT1@NET1",Overall!$A$25,Overall!$B$25,"1d","total","time-weighted",0,1,0,"")</f>
        <v>1789.3393235322947</v>
      </c>
      <c r="KS25" s="11">
        <f>_xll.PIAdvCalcDat("\\CEDPI\SEMPRA_MSR1:EDCINV"&amp;KR$2&amp;""&amp;KS$3&amp;"DAYKWH.UNIT1@NET1",Overall!$A$25,Overall!$B$25,"1d","total","time-weighted",0,1,0,"")</f>
        <v>1702.1896285445646</v>
      </c>
      <c r="KT25" s="11">
        <f>_xll.PIAdvCalcDat("\\CEDPI\SEMPRA_MSR1:EDCINV"&amp;KR$2&amp;""&amp;KT$3&amp;"DAYKWH.UNIT1@NET1",Overall!$A$25,Overall!$B$25,"1d","total","time-weighted",0,1,0,"")</f>
        <v>1693.7608729236824</v>
      </c>
      <c r="KU25" s="12">
        <f>_xll.PIAdvCalcDat("\\CEDPI\SEMPRA_MSR1:EDCINV"&amp;KR$2&amp;""&amp;KU$3&amp;"DAYKWH.UNIT1@NET1",Overall!$A$25,Overall!$B$25,"1d","total","time-weighted",0,1,0,"")</f>
        <v>1899.6681098640099</v>
      </c>
      <c r="KV25" s="1"/>
      <c r="KW25" s="10">
        <f>_xll.PIAdvCalcDat("\\CEDPI\SEMPRA_MSR1:EDCINV"&amp;KW$2&amp;""&amp;KW$3&amp;"DAYKWH.UNIT1@NET1",Overall!$A$25,Overall!$B$25,"1d","total","time-weighted",0,1,0,"")</f>
        <v>1818.7938565341094</v>
      </c>
      <c r="KX25" s="11">
        <f>_xll.PIAdvCalcDat("\\CEDPI\SEMPRA_MSR1:EDCINV"&amp;KW$2&amp;""&amp;KX$3&amp;"DAYKWH.UNIT1@NET1",Overall!$A$25,Overall!$B$25,"1d","total","time-weighted",0,1,0,"")</f>
        <v>1786.1969900487668</v>
      </c>
      <c r="KY25" s="11">
        <f>_xll.PIAdvCalcDat("\\CEDPI\SEMPRA_MSR1:EDCINV"&amp;KW$2&amp;""&amp;KY$3&amp;"DAYKWH.UNIT1@NET1",Overall!$A$25,Overall!$B$25,"1d","total","time-weighted",0,1,0,"")</f>
        <v>1579.6497124050836</v>
      </c>
      <c r="KZ25" s="12">
        <f>_xll.PIAdvCalcDat("\\CEDPI\SEMPRA_MSR1:EDCINV"&amp;KW$2&amp;""&amp;KZ$3&amp;"DAYKWH.UNIT1@NET1",Overall!$A$25,Overall!$B$25,"1d","total","time-weighted",0,1,0,"")</f>
        <v>1537.2389941268491</v>
      </c>
      <c r="LA25" s="1"/>
      <c r="LB25" s="10">
        <f>_xll.PIAdvCalcDat("\\CEDPI\SEMPRA_MSR1:EDCINV"&amp;LB$2&amp;""&amp;LB$3&amp;"DAYKWH.UNIT1@NET1",Overall!$A$25,Overall!$B$25,"1d","total","time-weighted",0,1,0,"")</f>
        <v>1765.8200336997884</v>
      </c>
      <c r="LC25" s="11">
        <f>_xll.PIAdvCalcDat("\\CEDPI\SEMPRA_MSR1:EDCINV"&amp;LB$2&amp;""&amp;LC$3&amp;"DAYKWH.UNIT1@NET1",Overall!$A$25,Overall!$B$25,"1d","total","time-weighted",0,1,0,"")</f>
        <v>1747.4262389131379</v>
      </c>
      <c r="LD25" s="11">
        <f>_xll.PIAdvCalcDat("\\CEDPI\SEMPRA_MSR1:EDCINV"&amp;LB$2&amp;""&amp;LD$3&amp;"DAYKWH.UNIT1@NET1",Overall!$A$25,Overall!$B$25,"1d","total","time-weighted",0,1,0,"")</f>
        <v>1763.4692475237132</v>
      </c>
      <c r="LE25" s="12">
        <f>_xll.PIAdvCalcDat("\\CEDPI\SEMPRA_MSR1:EDCINV"&amp;LB$2&amp;""&amp;LE$3&amp;"DAYKWH.UNIT1@NET1",Overall!$A$25,Overall!$B$25,"1d","total","time-weighted",0,1,0,"")</f>
        <v>1802.1093334353081</v>
      </c>
      <c r="LF25" s="1"/>
      <c r="LG25" s="10">
        <f>_xll.PIAdvCalcDat("\\CEDPI\SEMPRA_MSR1:EDCINV"&amp;LG$2&amp;""&amp;LG$3&amp;"DAYKWH.UNIT1@NET1",Overall!$A$25,Overall!$B$25,"1d","total","time-weighted",0,1,0,"")</f>
        <v>1733.6231449124239</v>
      </c>
      <c r="LH25" s="11">
        <f>_xll.PIAdvCalcDat("\\CEDPI\SEMPRA_MSR1:EDCINV"&amp;LG$2&amp;""&amp;LH$3&amp;"DAYKWH.UNIT1@NET1",Overall!$A$25,Overall!$B$25,"1d","total","time-weighted",0,1,0,"")</f>
        <v>1734.3244325177322</v>
      </c>
      <c r="LI25" s="11">
        <f>_xll.PIAdvCalcDat("\\CEDPI\SEMPRA_MSR1:EDCINV"&amp;LG$2&amp;""&amp;LI$3&amp;"DAYKWH.UNIT1@NET1",Overall!$A$25,Overall!$B$25,"1d","total","time-weighted",0,1,0,"")</f>
        <v>1607.7276499245154</v>
      </c>
      <c r="LJ25" s="12">
        <f>_xll.PIAdvCalcDat("\\CEDPI\SEMPRA_MSR1:EDCINV"&amp;LG$2&amp;""&amp;LJ$3&amp;"DAYKWH.UNIT1@NET1",Overall!$A$25,Overall!$B$25,"1d","total","time-weighted",0,1,0,"")</f>
        <v>1540.7197780447925</v>
      </c>
      <c r="LK25" s="1"/>
      <c r="LL25" s="10">
        <f>_xll.PIAdvCalcDat("\\CEDPI\SEMPRA_MSR1:EDCINV"&amp;LL$2&amp;""&amp;LL$3&amp;"DAYKWH.UNIT1@NET1",Overall!$A$25,Overall!$B$25,"1d","total","time-weighted",0,1,0,"")</f>
        <v>1631.8965479909029</v>
      </c>
      <c r="LM25" s="11">
        <f>_xll.PIAdvCalcDat("\\CEDPI\SEMPRA_MSR1:EDCINV"&amp;LL$2&amp;""&amp;LM$3&amp;"DAYKWH.UNIT1@NET1",Overall!$A$25,Overall!$B$25,"1d","total","time-weighted",0,1,0,"")</f>
        <v>1551.2301960551031</v>
      </c>
      <c r="LN25" s="11">
        <f>_xll.PIAdvCalcDat("\\CEDPI\SEMPRA_MSR1:EDCINV"&amp;LL$2&amp;""&amp;LN$3&amp;"DAYKWH.UNIT1@NET1",Overall!$A$25,Overall!$B$25,"1d","total","time-weighted",0,1,0,"")</f>
        <v>1643.9240065099161</v>
      </c>
      <c r="LO25" s="12">
        <f>_xll.PIAdvCalcDat("\\CEDPI\SEMPRA_MSR1:EDCINV"&amp;LL$2&amp;""&amp;LO$3&amp;"DAYKWH.UNIT1@NET1",Overall!$A$25,Overall!$B$25,"1d","total","time-weighted",0,1,0,"")</f>
        <v>1542.0066167499417</v>
      </c>
      <c r="LP25" s="1"/>
      <c r="LQ25" s="10">
        <f>_xll.PIAdvCalcDat("\\CEDPI\SEMPRA_MSR1:EDCINV"&amp;LQ$2&amp;""&amp;LQ$3&amp;"DAYKWH.UNIT1@NET1",Overall!$A$25,Overall!$B$25,"1d","total","time-weighted",0,1,0,"")</f>
        <v>1630.4355070121874</v>
      </c>
      <c r="LR25" s="11">
        <f>_xll.PIAdvCalcDat("\\CEDPI\SEMPRA_MSR1:EDCINV"&amp;LQ$2&amp;""&amp;LR$3&amp;"DAYKWH.UNIT1@NET1",Overall!$A$25,Overall!$B$25,"1d","total","time-weighted",0,1,0,"")</f>
        <v>1645.2913507033647</v>
      </c>
      <c r="LS25" s="11">
        <f>_xll.PIAdvCalcDat("\\CEDPI\SEMPRA_MSR1:EDCINV"&amp;LQ$2&amp;""&amp;LS$3&amp;"DAYKWH.UNIT1@NET1",Overall!$A$25,Overall!$B$25,"1d","total","time-weighted",0,1,0,"")</f>
        <v>1471.9072042779903</v>
      </c>
      <c r="LT25" s="12">
        <f>_xll.PIAdvCalcDat("\\CEDPI\SEMPRA_MSR1:EDCINV"&amp;LQ$2&amp;""&amp;LT$3&amp;"DAYKWH.UNIT1@NET1",Overall!$A$25,Overall!$B$25,"1d","total","time-weighted",0,1,0,"")</f>
        <v>1686.3789276193083</v>
      </c>
      <c r="LU25" s="1"/>
      <c r="LV25" s="10">
        <f>_xll.PIAdvCalcDat("\\CEDPI\SEMPRA_MSR1:EDCINV"&amp;LV$2&amp;""&amp;LV$3&amp;"DAYKWH.UNIT1@NET1",Overall!$A$25,Overall!$B$25,"1d","total","time-weighted",0,1,0,"")</f>
        <v>1482.0285986864021</v>
      </c>
      <c r="LW25" s="11">
        <f>_xll.PIAdvCalcDat("\\CEDPI\SEMPRA_MSR1:EDCINV"&amp;LV$2&amp;""&amp;LW$3&amp;"DAYKWH.UNIT1@NET1",Overall!$A$25,Overall!$B$25,"1d","total","time-weighted",0,1,0,"")</f>
        <v>1713.0569453426865</v>
      </c>
      <c r="LX25" s="11">
        <f>_xll.PIAdvCalcDat("\\CEDPI\SEMPRA_MSR1:EDCINV"&amp;LV$2&amp;""&amp;LX$3&amp;"DAYKWH.UNIT1@NET1",Overall!$A$25,Overall!$B$25,"1d","total","time-weighted",0,1,0,"")</f>
        <v>1497.8830867051649</v>
      </c>
      <c r="LY25" s="12">
        <f>_xll.PIAdvCalcDat("\\CEDPI\SEMPRA_MSR1:EDCINV"&amp;LV$2&amp;""&amp;LY$3&amp;"DAYKWH.UNIT1@NET1",Overall!$A$25,Overall!$B$25,"1d","total","time-weighted",0,1,0,"")</f>
        <v>1691.3479153470485</v>
      </c>
      <c r="LZ25" s="1"/>
      <c r="MA25" s="10">
        <f>_xll.PIAdvCalcDat("\\CEDPI\SEMPRA_MSR1:EDCINV"&amp;MA$2&amp;""&amp;MA$3&amp;"DAYKWH.UNIT1@NET1",Overall!$A$25,Overall!$B$25,"1d","total","time-weighted",0,1,0,"")</f>
        <v>1636.4184551656983</v>
      </c>
      <c r="MB25" s="11" t="str">
        <f>_xll.PIAdvCalcDat("\\CEDPI\SEMPRA_MSR1:EDCINV"&amp;MA$2&amp;""&amp;MB$3&amp;"DAYKWH.UNIT1@NET1",Overall!$A$25,Overall!$B$25,"1d","total","time-weighted",0,1,0,"")</f>
        <v>[-11059] No Good Data For Calculation</v>
      </c>
      <c r="MC25" s="11">
        <f>_xll.PIAdvCalcDat("\\CEDPI\SEMPRA_MSR1:EDCINV"&amp;MA$2&amp;""&amp;MC$3&amp;"DAYKWH.UNIT1@NET1",Overall!$A$25,Overall!$B$25,"1d","total","time-weighted",0,1,0,"")</f>
        <v>1655.097469022948</v>
      </c>
      <c r="MD25" s="12">
        <f>_xll.PIAdvCalcDat("\\CEDPI\SEMPRA_MSR1:EDCINV"&amp;MA$2&amp;""&amp;MD$3&amp;"DAYKWH.UNIT1@NET1",Overall!$A$25,Overall!$B$25,"1d","total","time-weighted",0,1,0,"")</f>
        <v>1684.8632097111283</v>
      </c>
      <c r="ME25" s="1"/>
      <c r="MF25" s="10">
        <f>_xll.PIAdvCalcDat("\\CEDPI\SEMPRA_MSR1:EDCINV"&amp;MF$2&amp;""&amp;MF$3&amp;"DAYKWH.UNIT1@NET1",Overall!$A$25,Overall!$B$25,"1d","total","time-weighted",0,1,0,"")</f>
        <v>1690.2997341690141</v>
      </c>
      <c r="MG25" s="11">
        <f>_xll.PIAdvCalcDat("\\CEDPI\SEMPRA_MSR1:EDCINV"&amp;MF$2&amp;""&amp;MG$3&amp;"DAYKWH.UNIT1@NET1",Overall!$A$25,Overall!$B$25,"1d","total","time-weighted",0,1,0,"")</f>
        <v>1646.006612822084</v>
      </c>
      <c r="MH25" s="11">
        <f>_xll.PIAdvCalcDat("\\CEDPI\SEMPRA_MSR1:EDCINV"&amp;MF$2&amp;""&amp;MH$3&amp;"DAYKWH.UNIT1@NET1",Overall!$A$25,Overall!$B$25,"1d","total","time-weighted",0,1,0,"")</f>
        <v>1539.0468478001806</v>
      </c>
      <c r="MI25" s="12">
        <f>_xll.PIAdvCalcDat("\\CEDPI\SEMPRA_MSR1:EDCINV"&amp;MF$2&amp;""&amp;MI$3&amp;"DAYKWH.UNIT1@NET1",Overall!$A$25,Overall!$B$25,"1d","total","time-weighted",0,1,0,"")</f>
        <v>1672.7964220076869</v>
      </c>
      <c r="MJ25" s="1"/>
      <c r="MK25" s="10">
        <f>_xll.PIAdvCalcDat("\\CEDPI\SEMPRA_MSR1:EDCINV"&amp;MK$2&amp;""&amp;MK$3&amp;"DAYKWH.UNIT1@NET1",Overall!$A$25,Overall!$B$25,"1d","total","time-weighted",0,1,0,"")</f>
        <v>1498.8400974074361</v>
      </c>
      <c r="ML25" s="11">
        <f>_xll.PIAdvCalcDat("\\CEDPI\SEMPRA_MSR1:EDCINV"&amp;MK$2&amp;""&amp;ML$3&amp;"DAYKWH.UNIT1@NET1",Overall!$A$25,Overall!$B$25,"1d","total","time-weighted",0,1,0,"")</f>
        <v>1651.7192839767631</v>
      </c>
      <c r="MM25" s="11">
        <f>_xll.PIAdvCalcDat("\\CEDPI\SEMPRA_MSR1:EDCINV"&amp;MK$2&amp;""&amp;MM$3&amp;"DAYKWH.UNIT1@NET1",Overall!$A$25,Overall!$B$25,"1d","total","time-weighted",0,1,0,"")</f>
        <v>1449.7568588378683</v>
      </c>
      <c r="MN25" s="12">
        <f>_xll.PIAdvCalcDat("\\CEDPI\SEMPRA_MSR1:EDCINV"&amp;MK$2&amp;""&amp;MN$3&amp;"DAYKWH.UNIT1@NET1",Overall!$A$25,Overall!$B$25,"1d","total","time-weighted",0,1,0,"")</f>
        <v>1666.9920027322787</v>
      </c>
      <c r="MO25" s="1"/>
      <c r="MP25" s="10">
        <f>_xll.PIAdvCalcDat("\\CEDPI\SEMPRA_MSR1:EDCINV"&amp;MP$2&amp;""&amp;MP$3&amp;"DAYKWH.UNIT1@NET1",Overall!$A$25,Overall!$B$25,"1d","total","time-weighted",0,1,0,"")</f>
        <v>1804.324066029578</v>
      </c>
      <c r="MQ25" s="11">
        <f>_xll.PIAdvCalcDat("\\CEDPI\SEMPRA_MSR1:EDCINV"&amp;MP$2&amp;""&amp;MQ$3&amp;"DAYKWH.UNIT1@NET1",Overall!$A$25,Overall!$B$25,"1d","total","time-weighted",0,1,0,"")</f>
        <v>1809.4211476054536</v>
      </c>
      <c r="MR25" s="11">
        <f>_xll.PIAdvCalcDat("\\CEDPI\SEMPRA_MSR1:EDCINV"&amp;MP$2&amp;""&amp;MR$3&amp;"DAYKWH.UNIT1@NET1",Overall!$A$25,Overall!$B$25,"1d","total","time-weighted",0,1,0,"")</f>
        <v>1807.1806740281932</v>
      </c>
      <c r="MS25" s="12">
        <f>_xll.PIAdvCalcDat("\\CEDPI\SEMPRA_MSR1:EDCINV"&amp;MP$2&amp;""&amp;MS$3&amp;"DAYKWH.UNIT1@NET1",Overall!$A$25,Overall!$B$25,"1d","total","time-weighted",0,1,0,"")</f>
        <v>1810.4931573694134</v>
      </c>
      <c r="MT25" s="1"/>
      <c r="MU25" s="10">
        <f>_xll.PIAdvCalcDat("\\CEDPI\SEMPRA_MSR1:EDCINV"&amp;MU$2&amp;""&amp;MU$3&amp;"DAYKWH.UNIT1@NET1",Overall!$A$25,Overall!$B$25,"1d","total","time-weighted",0,1,0,"")</f>
        <v>1540.8236198930267</v>
      </c>
      <c r="MV25" s="11">
        <f>_xll.PIAdvCalcDat("\\CEDPI\SEMPRA_MSR1:EDCINV"&amp;MU$2&amp;""&amp;MV$3&amp;"DAYKWH.UNIT1@NET1",Overall!$A$25,Overall!$B$25,"1d","total","time-weighted",0,1,0,"")</f>
        <v>1670.6549271840242</v>
      </c>
      <c r="MW25" s="11">
        <f>_xll.PIAdvCalcDat("\\CEDPI\SEMPRA_MSR1:EDCINV"&amp;MU$2&amp;""&amp;MW$3&amp;"DAYKWH.UNIT1@NET1",Overall!$A$25,Overall!$B$25,"1d","total","time-weighted",0,1,0,"")</f>
        <v>1547.3539810503771</v>
      </c>
      <c r="MX25" s="12">
        <f>_xll.PIAdvCalcDat("\\CEDPI\SEMPRA_MSR1:EDCINV"&amp;MU$2&amp;""&amp;MX$3&amp;"DAYKWH.UNIT1@NET1",Overall!$A$25,Overall!$B$25,"1d","total","time-weighted",0,1,0,"")</f>
        <v>1625.1022125831985</v>
      </c>
      <c r="MY25" s="1"/>
      <c r="MZ25" s="10">
        <f>_xll.PIAdvCalcDat("\\CEDPI\SEMPRA_MSR1:EDCINV"&amp;MZ$2&amp;""&amp;MZ$3&amp;"DAYKWH.UNIT1@NET1",Overall!$A$25,Overall!$B$25,"1d","total","time-weighted",0,1,0,"")</f>
        <v>1457.5341074787884</v>
      </c>
      <c r="NA25" s="11">
        <f>_xll.PIAdvCalcDat("\\CEDPI\SEMPRA_MSR1:EDCINV"&amp;MZ$2&amp;""&amp;NA$3&amp;"DAYKWH.UNIT1@NET1",Overall!$A$25,Overall!$B$25,"1d","total","time-weighted",0,1,0,"")</f>
        <v>1688.4720132189855</v>
      </c>
      <c r="NB25" s="11">
        <f>_xll.PIAdvCalcDat("\\CEDPI\SEMPRA_MSR1:EDCINV"&amp;MZ$2&amp;""&amp;NB$3&amp;"DAYKWH.UNIT1@NET1",Overall!$A$25,Overall!$B$25,"1d","total","time-weighted",0,1,0,"")</f>
        <v>1527.1245955315655</v>
      </c>
      <c r="NC25" s="12">
        <f>_xll.PIAdvCalcDat("\\CEDPI\SEMPRA_MSR1:EDCINV"&amp;MZ$2&amp;""&amp;NC$3&amp;"DAYKWH.UNIT1@NET1",Overall!$A$25,Overall!$B$25,"1d","total","time-weighted",0,1,0,"")</f>
        <v>1703.424439622665</v>
      </c>
      <c r="ND25" s="1"/>
      <c r="NE25" s="10">
        <f>_xll.PIAdvCalcDat("\\CEDPI\SEMPRA_MSR1:EDCINV"&amp;NE$2&amp;""&amp;NE$3&amp;"DAYKWH.UNIT1@NET1",Overall!$A$25,Overall!$B$25,"1d","total","time-weighted",0,1,0,"")</f>
        <v>1818.3516844106773</v>
      </c>
      <c r="NF25" s="11">
        <f>_xll.PIAdvCalcDat("\\CEDPI\SEMPRA_MSR1:EDCINV"&amp;NE$2&amp;""&amp;NF$3&amp;"DAYKWH.UNIT1@NET1",Overall!$A$25,Overall!$B$25,"1d","total","time-weighted",0,1,0,"")</f>
        <v>1789.8710766169884</v>
      </c>
      <c r="NG25" s="11">
        <f>_xll.PIAdvCalcDat("\\CEDPI\SEMPRA_MSR1:EDCINV"&amp;NE$2&amp;""&amp;NG$3&amp;"DAYKWH.UNIT1@NET1",Overall!$A$25,Overall!$B$25,"1d","total","time-weighted",0,1,0,"")</f>
        <v>1796.4501090066437</v>
      </c>
      <c r="NH25" s="12">
        <f>_xll.PIAdvCalcDat("\\CEDPI\SEMPRA_MSR1:EDCINV"&amp;NE$2&amp;""&amp;NH$3&amp;"DAYKWH.UNIT1@NET1",Overall!$A$25,Overall!$B$25,"1d","total","time-weighted",0,1,0,"")</f>
        <v>1789.1174789984386</v>
      </c>
      <c r="NI25" s="1"/>
      <c r="NJ25" s="10">
        <f>_xll.PIAdvCalcDat("\\CEDPI\SEMPRA_MSR1:EDCINV"&amp;NJ$2&amp;""&amp;NJ$3&amp;"DAYKWH.UNIT1@NET1",Overall!$A$25,Overall!$B$25,"1d","total","time-weighted",0,1,0,"")</f>
        <v>1483.4242215813194</v>
      </c>
      <c r="NK25" s="11">
        <f>_xll.PIAdvCalcDat("\\CEDPI\SEMPRA_MSR1:EDCINV"&amp;NJ$2&amp;""&amp;NK$3&amp;"DAYKWH.UNIT1@NET1",Overall!$A$25,Overall!$B$25,"1d","total","time-weighted",0,1,0,"")</f>
        <v>1624.8357678275343</v>
      </c>
      <c r="NL25" s="11">
        <f>_xll.PIAdvCalcDat("\\CEDPI\SEMPRA_MSR1:EDCINV"&amp;NJ$2&amp;""&amp;NL$3&amp;"DAYKWH.UNIT1@NET1",Overall!$A$25,Overall!$B$25,"1d","total","time-weighted",0,1,0,"")</f>
        <v>1476.3667822659124</v>
      </c>
      <c r="NM25" s="12">
        <f>_xll.PIAdvCalcDat("\\CEDPI\SEMPRA_MSR1:EDCINV"&amp;NJ$2&amp;""&amp;NM$3&amp;"DAYKWH.UNIT1@NET1",Overall!$A$25,Overall!$B$25,"1d","total","time-weighted",0,1,0,"")</f>
        <v>1631.0643170562987</v>
      </c>
      <c r="NN25" s="1"/>
      <c r="NO25" s="10">
        <f>_xll.PIAdvCalcDat("\\CEDPI\SEMPRA_MSR1:EDCINV"&amp;NO$2&amp;""&amp;NO$3&amp;"DAYKWH.UNIT1@NET1",Overall!$A$25,Overall!$B$25,"1d","total","time-weighted",0,1,0,"")</f>
        <v>1543.8446309163346</v>
      </c>
      <c r="NP25" s="11">
        <f>_xll.PIAdvCalcDat("\\CEDPI\SEMPRA_MSR1:EDCINV"&amp;NO$2&amp;""&amp;NP$3&amp;"DAYKWH.UNIT1@NET1",Overall!$A$25,Overall!$B$25,"1d","total","time-weighted",0,1,0,"")</f>
        <v>1610.3954655312891</v>
      </c>
      <c r="NQ25" s="11">
        <f>_xll.PIAdvCalcDat("\\CEDPI\SEMPRA_MSR1:EDCINV"&amp;NO$2&amp;""&amp;NQ$3&amp;"DAYKWH.UNIT1@NET1",Overall!$A$25,Overall!$B$25,"1d","total","time-weighted",0,1,0,"")</f>
        <v>1497.5241739216274</v>
      </c>
      <c r="NR25" s="12">
        <f>_xll.PIAdvCalcDat("\\CEDPI\SEMPRA_MSR1:EDCINV"&amp;NO$2&amp;""&amp;NR$3&amp;"DAYKWH.UNIT1@NET1",Overall!$A$25,Overall!$B$25,"1d","total","time-weighted",0,1,0,"")</f>
        <v>1690.5553529915096</v>
      </c>
      <c r="NS25" s="1"/>
      <c r="NT25" s="10">
        <f>_xll.PIAdvCalcDat("\\CEDPI\SEMPRA_MSR1:EDCINV"&amp;NT$2&amp;""&amp;NT$3&amp;"DAYKWH.UNIT1@NET1",Overall!$A$25,Overall!$B$25,"1d","total","time-weighted",0,1,0,"")</f>
        <v>1701.2742242419679</v>
      </c>
      <c r="NU25" s="11">
        <f>_xll.PIAdvCalcDat("\\CEDPI\SEMPRA_MSR1:EDCINV"&amp;NT$2&amp;""&amp;NU$3&amp;"DAYKWH.UNIT1@NET1",Overall!$A$25,Overall!$B$25,"1d","total","time-weighted",0,1,0,"")</f>
        <v>1688.6751907657135</v>
      </c>
      <c r="NV25" s="11">
        <f>_xll.PIAdvCalcDat("\\CEDPI\SEMPRA_MSR1:EDCINV"&amp;NT$2&amp;""&amp;NV$3&amp;"DAYKWH.UNIT1@NET1",Overall!$A$25,Overall!$B$25,"1d","total","time-weighted",0,1,0,"")</f>
        <v>1695.5719352758638</v>
      </c>
      <c r="NW25" s="12">
        <f>_xll.PIAdvCalcDat("\\CEDPI\SEMPRA_MSR1:EDCINV"&amp;NT$2&amp;""&amp;NW$3&amp;"DAYKWH.UNIT1@NET1",Overall!$A$25,Overall!$B$25,"1d","total","time-weighted",0,1,0,"")</f>
        <v>1695.5661452612026</v>
      </c>
      <c r="NX25" s="1"/>
      <c r="NY25" s="10">
        <f>_xll.PIAdvCalcDat("\\CEDPI\SEMPRA_MSR1:EDCINV"&amp;NY$2&amp;""&amp;NY$3&amp;"DAYKWH.UNIT1@NET1",Overall!$A$25,Overall!$B$25,"1d","total","time-weighted",0,1,0,"")</f>
        <v>1688.8514750141492</v>
      </c>
      <c r="NZ25" s="11">
        <f>_xll.PIAdvCalcDat("\\CEDPI\SEMPRA_MSR1:EDCINV"&amp;NY$2&amp;""&amp;NZ$3&amp;"DAYKWH.UNIT1@NET1",Overall!$A$25,Overall!$B$25,"1d","total","time-weighted",0,1,0,"")</f>
        <v>1708.0521354313264</v>
      </c>
      <c r="OA25" s="11">
        <f>_xll.PIAdvCalcDat("\\CEDPI\SEMPRA_MSR1:EDCINV"&amp;NY$2&amp;""&amp;OA$3&amp;"DAYKWH.UNIT1@NET1",Overall!$A$25,Overall!$B$25,"1d","total","time-weighted",0,1,0,"")</f>
        <v>1684.4151603909309</v>
      </c>
      <c r="OB25" s="12">
        <f>_xll.PIAdvCalcDat("\\CEDPI\SEMPRA_MSR1:EDCINV"&amp;NY$2&amp;""&amp;OB$3&amp;"DAYKWH.UNIT1@NET1",Overall!$A$25,Overall!$B$25,"1d","total","time-weighted",0,1,0,"")</f>
        <v>1685.0066177946901</v>
      </c>
      <c r="OC25" s="1"/>
      <c r="OD25" s="10">
        <f>_xll.PIAdvCalcDat("\\CEDPI\SEMPRA_MSR1:EDCINV"&amp;OD$2&amp;""&amp;OD$3&amp;"DAYKWH.UNIT1@NET1",Overall!$A$25,Overall!$B$25,"1d","total","time-weighted",0,1,0,"")</f>
        <v>1708.3357325902036</v>
      </c>
      <c r="OE25" s="11">
        <f>_xll.PIAdvCalcDat("\\CEDPI\SEMPRA_MSR1:EDCINV"&amp;OD$2&amp;""&amp;OE$3&amp;"DAYKWH.UNIT1@NET1",Overall!$A$25,Overall!$B$25,"1d","total","time-weighted",0,1,0,"")</f>
        <v>1716.4266174674203</v>
      </c>
      <c r="OF25" s="11">
        <f>_xll.PIAdvCalcDat("\\CEDPI\SEMPRA_MSR1:EDCINV"&amp;OD$2&amp;""&amp;OF$3&amp;"DAYKWH.UNIT1@NET1",Overall!$A$25,Overall!$B$25,"1d","total","time-weighted",0,1,0,"")</f>
        <v>1693.4581631448373</v>
      </c>
      <c r="OG25" s="12">
        <f>_xll.PIAdvCalcDat("\\CEDPI\SEMPRA_MSR1:EDCINV"&amp;OD$2&amp;""&amp;OG$3&amp;"DAYKWH.UNIT1@NET1",Overall!$A$25,Overall!$B$25,"1d","total","time-weighted",0,1,0,"")</f>
        <v>1702.6654040538917</v>
      </c>
      <c r="OH25" s="1"/>
      <c r="OI25" s="10">
        <f>_xll.PIAdvCalcDat("\\CEDPI\SEMPRA_MSR1:EDCINV"&amp;OI$2&amp;""&amp;OI$3&amp;"DAYKWH.UNIT1@NET1",Overall!$A$25,Overall!$B$25,"1d","total","time-weighted",0,1,0,"")</f>
        <v>1698.6156571465904</v>
      </c>
      <c r="OJ25" s="11">
        <f>_xll.PIAdvCalcDat("\\CEDPI\SEMPRA_MSR1:EDCINV"&amp;OI$2&amp;""&amp;OJ$3&amp;"DAYKWH.UNIT1@NET1",Overall!$A$25,Overall!$B$25,"1d","total","time-weighted",0,1,0,"")</f>
        <v>1710.5370282966232</v>
      </c>
      <c r="OK25" s="11">
        <f>_xll.PIAdvCalcDat("\\CEDPI\SEMPRA_MSR1:EDCINV"&amp;OI$2&amp;""&amp;OK$3&amp;"DAYKWH.UNIT1@NET1",Overall!$A$25,Overall!$B$25,"1d","total","time-weighted",0,1,0,"")</f>
        <v>1691.2850666280583</v>
      </c>
      <c r="OL25" s="12">
        <f>_xll.PIAdvCalcDat("\\CEDPI\SEMPRA_MSR1:EDCINV"&amp;OI$2&amp;""&amp;OL$3&amp;"DAYKWH.UNIT1@NET1",Overall!$A$25,Overall!$B$25,"1d","total","time-weighted",0,1,0,"")</f>
        <v>1686.6076447047014</v>
      </c>
      <c r="OM25" s="1"/>
      <c r="ON25" s="10">
        <f>_xll.PIAdvCalcDat("\\CEDPI\SEMPRA_MSR1:EDCINV"&amp;ON$2&amp;""&amp;ON$3&amp;"DAYKWH.UNIT1@NET1",Overall!$A$25,Overall!$B$25,"1d","total","time-weighted",0,1,0,"")</f>
        <v>1695.2618304952703</v>
      </c>
      <c r="OO25" s="11">
        <f>_xll.PIAdvCalcDat("\\CEDPI\SEMPRA_MSR1:EDCINV"&amp;ON$2&amp;""&amp;OO$3&amp;"DAYKWH.UNIT1@NET1",Overall!$A$25,Overall!$B$25,"1d","total","time-weighted",0,1,0,"")</f>
        <v>1702.6726187594272</v>
      </c>
      <c r="OP25" s="11">
        <f>_xll.PIAdvCalcDat("\\CEDPI\SEMPRA_MSR1:EDCINV"&amp;ON$2&amp;""&amp;OP$3&amp;"DAYKWH.UNIT1@NET1",Overall!$A$25,Overall!$B$25,"1d","total","time-weighted",0,1,0,"")</f>
        <v>1704.1132541173956</v>
      </c>
      <c r="OQ25" s="12">
        <f>_xll.PIAdvCalcDat("\\CEDPI\SEMPRA_MSR1:EDCINV"&amp;ON$2&amp;""&amp;OQ$3&amp;"DAYKWH.UNIT1@NET1",Overall!$A$25,Overall!$B$25,"1d","total","time-weighted",0,1,0,"")</f>
        <v>1703.8872091153389</v>
      </c>
      <c r="OR25" s="1"/>
      <c r="OS25" s="10">
        <f>_xll.PIAdvCalcDat("\\CEDPI\SEMPRA_MSR1:EDCINV"&amp;OS$2&amp;""&amp;OS$3&amp;"DAYKWH.UNIT1@NET1",Overall!$A$25,Overall!$B$25,"1d","total","time-weighted",0,1,0,"")</f>
        <v>1779.0500541160527</v>
      </c>
      <c r="OT25" s="11">
        <f>_xll.PIAdvCalcDat("\\CEDPI\SEMPRA_MSR1:EDCINV"&amp;OS$2&amp;""&amp;OT$3&amp;"DAYKWH.UNIT1@NET1",Overall!$A$25,Overall!$B$25,"1d","total","time-weighted",0,1,0,"")</f>
        <v>1781.1531929519742</v>
      </c>
      <c r="OU25" s="11">
        <f>_xll.PIAdvCalcDat("\\CEDPI\SEMPRA_MSR1:EDCINV"&amp;OS$2&amp;""&amp;OU$3&amp;"DAYKWH.UNIT1@NET1",Overall!$A$25,Overall!$B$25,"1d","total","time-weighted",0,1,0,"")</f>
        <v>1766.9982992483706</v>
      </c>
      <c r="OV25" s="12">
        <f>_xll.PIAdvCalcDat("\\CEDPI\SEMPRA_MSR1:EDCINV"&amp;OS$2&amp;""&amp;OV$3&amp;"DAYKWH.UNIT1@NET1",Overall!$A$25,Overall!$B$25,"1d","total","time-weighted",0,1,0,"")</f>
        <v>1781.0317902370991</v>
      </c>
      <c r="OW25" s="1"/>
      <c r="OX25" s="10">
        <f>_xll.PIAdvCalcDat("\\CEDPI\SEMPRA_MSR1:EDCINV"&amp;OX$2&amp;""&amp;OX$3&amp;"DAYKWH.UNIT1@NET1",Overall!$A$25,Overall!$B$25,"1d","total","time-weighted",0,1,0,"")</f>
        <v>1694.5421944236114</v>
      </c>
      <c r="OY25" s="11">
        <f>_xll.PIAdvCalcDat("\\CEDPI\SEMPRA_MSR1:EDCINV"&amp;OX$2&amp;""&amp;OY$3&amp;"DAYKWH.UNIT1@NET1",Overall!$A$25,Overall!$B$25,"1d","total","time-weighted",0,1,0,"")</f>
        <v>1790.9175572961617</v>
      </c>
      <c r="OZ25" s="11">
        <f>_xll.PIAdvCalcDat("\\CEDPI\SEMPRA_MSR1:EDCINV"&amp;OX$2&amp;""&amp;OZ$3&amp;"DAYKWH.UNIT1@NET1",Overall!$A$25,Overall!$B$25,"1d","total","time-weighted",0,1,0,"")</f>
        <v>1829.7803676973401</v>
      </c>
      <c r="PA25" s="12">
        <f>_xll.PIAdvCalcDat("\\CEDPI\SEMPRA_MSR1:EDCINV"&amp;OX$2&amp;""&amp;PA$3&amp;"DAYKWH.UNIT1@NET1",Overall!$A$25,Overall!$B$25,"1d","total","time-weighted",0,1,0,"")</f>
        <v>1828.1072213448595</v>
      </c>
      <c r="PB25" s="1"/>
      <c r="PC25" s="10">
        <f>_xll.PIAdvCalcDat("\\CEDPI\SEMPRA_MSR1:EDCINV"&amp;PC$2&amp;""&amp;PC$3&amp;"DAYKWH.UNIT1@NET1",Overall!$A$25,Overall!$B$25,"1d","total","time-weighted",0,1,0,"")</f>
        <v>1779.6259802193133</v>
      </c>
      <c r="PD25" s="11">
        <f>_xll.PIAdvCalcDat("\\CEDPI\SEMPRA_MSR1:EDCINV"&amp;PC$2&amp;""&amp;PD$3&amp;"DAYKWH.UNIT1@NET1",Overall!$A$25,Overall!$B$25,"1d","total","time-weighted",0,1,0,"")</f>
        <v>1768.2844645892862</v>
      </c>
      <c r="PE25" s="11">
        <f>_xll.PIAdvCalcDat("\\CEDPI\SEMPRA_MSR1:EDCINV"&amp;PC$2&amp;""&amp;PE$3&amp;"DAYKWH.UNIT1@NET1",Overall!$A$25,Overall!$B$25,"1d","total","time-weighted",0,1,0,"")</f>
        <v>1688.4081976483983</v>
      </c>
      <c r="PF25" s="12">
        <f>_xll.PIAdvCalcDat("\\CEDPI\SEMPRA_MSR1:EDCINV"&amp;PC$2&amp;""&amp;PF$3&amp;"DAYKWH.UNIT1@NET1",Overall!$A$25,Overall!$B$25,"1d","total","time-weighted",0,1,0,"")</f>
        <v>1734.7116524723397</v>
      </c>
      <c r="PG25" s="1"/>
      <c r="PH25" s="10">
        <f>_xll.PIAdvCalcDat("\\CEDPI\SEMPRA_MSR1:EDCINV"&amp;PH$2&amp;""&amp;PH$3&amp;"DAYKWH.UNIT1@NET1",Overall!$A$25,Overall!$B$25,"1d","total","time-weighted",0,1,0,"")</f>
        <v>1839.645015581227</v>
      </c>
      <c r="PI25" s="11">
        <f>_xll.PIAdvCalcDat("\\CEDPI\SEMPRA_MSR1:EDCINV"&amp;PH$2&amp;""&amp;PI$3&amp;"DAYKWH.UNIT1@NET1",Overall!$A$25,Overall!$B$25,"1d","total","time-weighted",0,1,0,"")</f>
        <v>1724.639041339525</v>
      </c>
      <c r="PJ25" s="11">
        <f>_xll.PIAdvCalcDat("\\CEDPI\SEMPRA_MSR1:EDCINV"&amp;PH$2&amp;""&amp;PJ$3&amp;"DAYKWH.UNIT1@NET1",Overall!$A$25,Overall!$B$25,"1d","total","time-weighted",0,1,0,"")</f>
        <v>1812.9970496115843</v>
      </c>
      <c r="PK25" s="12">
        <f>_xll.PIAdvCalcDat("\\CEDPI\SEMPRA_MSR1:EDCINV"&amp;PH$2&amp;""&amp;PK$3&amp;"DAYKWH.UNIT1@NET1",Overall!$A$25,Overall!$B$25,"1d","total","time-weighted",0,1,0,"")</f>
        <v>1900.9220366891529</v>
      </c>
    </row>
    <row r="26" spans="1:427" ht="36" customHeight="1" x14ac:dyDescent="0.25">
      <c r="A26" s="8">
        <v>42605</v>
      </c>
      <c r="B26" s="8">
        <v>42606</v>
      </c>
      <c r="C26" s="16">
        <v>7.75256200158596</v>
      </c>
      <c r="D26" s="7">
        <f>_xll.PIAdvCalcDat("\\CEDPI\SEMPRA_MSR1:EDCINV"&amp;$D$2&amp;""&amp;D$3&amp;"DAYKWH.UNIT1@NET1",Overall!$A$26,Overall!$B$26,"1d","total","time-weighted",0,1,0,"")</f>
        <v>1816.0346921965029</v>
      </c>
      <c r="E26" s="9">
        <f>_xll.PIAdvCalcDat("\\CEDPI\SEMPRA_MSR1:EDCINV"&amp;$D$2&amp;""&amp;E$3&amp;"DAYKWH.UNIT1@NET1",Overall!$A$26,Overall!$B$26,"1d","total","time-weighted",0,1,0,"")</f>
        <v>1786.5877217690443</v>
      </c>
      <c r="F26" s="9">
        <f>_xll.PIAdvCalcDat("\\CEDPI\SEMPRA_MSR1:EDCINV"&amp;$D$2&amp;""&amp;F$3&amp;"DAYKWH.UNIT1@NET1",Overall!$A$26,Overall!$B$26,"1d","total","time-weighted",0,1,0,"")</f>
        <v>1776.3341744357624</v>
      </c>
      <c r="G26" s="9">
        <f>_xll.PIAdvCalcDat("\\CEDPI\SEMPRA_MSR1:EDCINV"&amp;$D$2&amp;""&amp;G$3&amp;"DAYKWH.UNIT1@NET1",Overall!$A$26,Overall!$B$26,"1d","total","time-weighted",0,1,0,"")</f>
        <v>1861.3880315512743</v>
      </c>
      <c r="H26" s="7"/>
      <c r="I26" s="10">
        <f>_xll.PIAdvCalcDat("\\CEDPI\SEMPRA_MSR1:EDCINV"&amp;I$2&amp;""&amp;I$3&amp;"DAYKWH.UNIT1@NET1",Overall!$A$26,Overall!$B$26,"1d","total","time-weighted",0,1,0,"")</f>
        <v>1812.2658206578531</v>
      </c>
      <c r="J26" s="11">
        <f>_xll.PIAdvCalcDat("\\CEDPI\SEMPRA_MSR1:EDCINV"&amp;I$2&amp;""&amp;J$3&amp;"DAYKWH.UNIT1@NET1",Overall!$A$26,Overall!$B$26,"1d","total","time-weighted",0,1,0,"")</f>
        <v>1754.8224912236724</v>
      </c>
      <c r="K26" s="11">
        <f>_xll.PIAdvCalcDat("\\CEDPI\SEMPRA_MSR1:EDCINV"&amp;I$2&amp;""&amp;K$3&amp;"DAYKWH.UNIT1@NET1",Overall!$A$26,Overall!$B$26,"1d","total","time-weighted",0,1,0,"")</f>
        <v>1759.6026256324897</v>
      </c>
      <c r="L26" s="12">
        <f>_xll.PIAdvCalcDat("\\CEDPI\SEMPRA_MSR1:EDCINV"&amp;I$2&amp;""&amp;L$3&amp;"DAYKWH.UNIT1@NET1",Overall!$A$26,Overall!$B$26,"1d","total","time-weighted",0,1,0,"")</f>
        <v>1815.7636314591648</v>
      </c>
      <c r="M26" s="1"/>
      <c r="N26" s="10">
        <f>_xll.PIAdvCalcDat("\\CEDPI\SEMPRA_MSR1:EDCINV"&amp;N$2&amp;""&amp;N$3&amp;"DAYKWH.UNIT1@NET1",Overall!$A$26,Overall!$B$26,"1d","total","time-weighted",0,1,0,"")</f>
        <v>1844.8556697408344</v>
      </c>
      <c r="O26" s="11">
        <f>_xll.PIAdvCalcDat("\\CEDPI\SEMPRA_MSR1:EDCINV"&amp;N$2&amp;""&amp;O$3&amp;"DAYKWH.UNIT1@NET1",Overall!$A$26,Overall!$B$26,"1d","total","time-weighted",0,1,0,"")</f>
        <v>1750.611720298768</v>
      </c>
      <c r="P26" s="11">
        <f>_xll.PIAdvCalcDat("\\CEDPI\SEMPRA_MSR1:EDCINV"&amp;N$2&amp;""&amp;P$3&amp;"DAYKWH.UNIT1@NET1",Overall!$A$26,Overall!$B$26,"1d","total","time-weighted",0,1,0,"")</f>
        <v>1748.966889890592</v>
      </c>
      <c r="Q26" s="12">
        <f>_xll.PIAdvCalcDat("\\CEDPI\SEMPRA_MSR1:EDCINV"&amp;N$2&amp;""&amp;Q$3&amp;"DAYKWH.UNIT1@NET1",Overall!$A$26,Overall!$B$26,"1d","total","time-weighted",0,1,0,"")</f>
        <v>1805.3583070843561</v>
      </c>
      <c r="R26" s="1"/>
      <c r="S26" s="10">
        <f>_xll.PIAdvCalcDat("\\CEDPI\SEMPRA_MSR1:EDCINV"&amp;S$2&amp;""&amp;S$3&amp;"DAYKWH.UNIT1@NET1",Overall!$A$26,Overall!$B$26,"1d","total","time-weighted",0,1,0,"")</f>
        <v>1812.3939558721588</v>
      </c>
      <c r="T26" s="11">
        <f>_xll.PIAdvCalcDat("\\CEDPI\SEMPRA_MSR1:EDCINV"&amp;S$2&amp;""&amp;T$3&amp;"DAYKWH.UNIT1@NET1",Overall!$A$26,Overall!$B$26,"1d","total","time-weighted",0,1,0,"")</f>
        <v>1751.0563533835782</v>
      </c>
      <c r="U26" s="11">
        <f>_xll.PIAdvCalcDat("\\CEDPI\SEMPRA_MSR1:EDCINV"&amp;S$2&amp;""&amp;U$3&amp;"DAYKWH.UNIT1@NET1",Overall!$A$26,Overall!$B$26,"1d","total","time-weighted",0,1,0,"")</f>
        <v>1744.5909170459611</v>
      </c>
      <c r="V26" s="12">
        <f>_xll.PIAdvCalcDat("\\CEDPI\SEMPRA_MSR1:EDCINV"&amp;S$2&amp;""&amp;V$3&amp;"DAYKWH.UNIT1@NET1",Overall!$A$26,Overall!$B$26,"1d","total","time-weighted",0,1,0,"")</f>
        <v>1801.99726220506</v>
      </c>
      <c r="W26" s="1"/>
      <c r="X26" s="10">
        <f>_xll.PIAdvCalcDat("\\CEDPI\SEMPRA_MSR1:EDCINV"&amp;X$2&amp;""&amp;X$3&amp;"DAYKWH.UNIT1@NET1",Overall!$A$26,Overall!$B$26,"1d","total","time-weighted",0,1,0,"")</f>
        <v>1810.0464745145878</v>
      </c>
      <c r="Y26" s="11">
        <f>_xll.PIAdvCalcDat("\\CEDPI\SEMPRA_MSR1:EDCINV"&amp;X$2&amp;""&amp;Y$3&amp;"DAYKWH.UNIT1@NET1",Overall!$A$26,Overall!$B$26,"1d","total","time-weighted",0,1,0,"")</f>
        <v>1749.2852652024615</v>
      </c>
      <c r="Z26" s="11">
        <f>_xll.PIAdvCalcDat("\\CEDPI\SEMPRA_MSR1:EDCINV"&amp;X$2&amp;""&amp;Z$3&amp;"DAYKWH.UNIT1@NET1",Overall!$A$26,Overall!$B$26,"1d","total","time-weighted",0,1,0,"")</f>
        <v>1762.5831423216528</v>
      </c>
      <c r="AA26" s="12">
        <f>_xll.PIAdvCalcDat("\\CEDPI\SEMPRA_MSR1:EDCINV"&amp;X$2&amp;""&amp;AA$3&amp;"DAYKWH.UNIT1@NET1",Overall!$A$26,Overall!$B$26,"1d","total","time-weighted",0,1,0,"")</f>
        <v>1804.5761781357878</v>
      </c>
      <c r="AB26" s="1"/>
      <c r="AC26" s="10">
        <f>_xll.PIAdvCalcDat("\\CEDPI\SEMPRA_MSR1:EDCINV"&amp;AC$2&amp;""&amp;AC$3&amp;"DAYKWH.UNIT1@NET1",Overall!$A$26,Overall!$B$26,"1d","total","time-weighted",0,1,0,"")</f>
        <v>1815.8932743265671</v>
      </c>
      <c r="AD26" s="11">
        <f>_xll.PIAdvCalcDat("\\CEDPI\SEMPRA_MSR1:EDCINV"&amp;AC$2&amp;""&amp;AD$3&amp;"DAYKWH.UNIT1@NET1",Overall!$A$26,Overall!$B$26,"1d","total","time-weighted",0,1,0,"")</f>
        <v>1748.6273068976482</v>
      </c>
      <c r="AE26" s="11">
        <f>_xll.PIAdvCalcDat("\\CEDPI\SEMPRA_MSR1:EDCINV"&amp;AC$2&amp;""&amp;AE$3&amp;"DAYKWH.UNIT1@NET1",Overall!$A$26,Overall!$B$26,"1d","total","time-weighted",0,1,0,"")</f>
        <v>1742.469107853525</v>
      </c>
      <c r="AF26" s="12">
        <f>_xll.PIAdvCalcDat("\\CEDPI\SEMPRA_MSR1:EDCINV"&amp;AC$2&amp;""&amp;AF$3&amp;"DAYKWH.UNIT1@NET1",Overall!$A$26,Overall!$B$26,"1d","total","time-weighted",0,1,0,"")</f>
        <v>1796.2554034912739</v>
      </c>
      <c r="AG26" s="1"/>
      <c r="AH26" s="10">
        <f>_xll.PIAdvCalcDat("\\CEDPI\SEMPRA_MSR1:EDCINV"&amp;AH$2&amp;""&amp;AH$3&amp;"DAYKWH.UNIT1@NET1",Overall!$A$26,Overall!$B$26,"1d","total","time-weighted",0,1,0,"")</f>
        <v>1806.0118690271547</v>
      </c>
      <c r="AI26" s="11">
        <f>_xll.PIAdvCalcDat("\\CEDPI\SEMPRA_MSR1:EDCINV"&amp;AH$2&amp;""&amp;AI$3&amp;"DAYKWH.UNIT1@NET1",Overall!$A$26,Overall!$B$26,"1d","total","time-weighted",0,1,0,"")</f>
        <v>1753.6691354472105</v>
      </c>
      <c r="AJ26" s="11">
        <f>_xll.PIAdvCalcDat("\\CEDPI\SEMPRA_MSR1:EDCINV"&amp;AH$2&amp;""&amp;AJ$3&amp;"DAYKWH.UNIT1@NET1",Overall!$A$26,Overall!$B$26,"1d","total","time-weighted",0,1,0,"")</f>
        <v>1752.1720823165526</v>
      </c>
      <c r="AK26" s="12">
        <f>_xll.PIAdvCalcDat("\\CEDPI\SEMPRA_MSR1:EDCINV"&amp;AH$2&amp;""&amp;AK$3&amp;"DAYKWH.UNIT1@NET1",Overall!$A$26,Overall!$B$26,"1d","total","time-weighted",0,1,0,"")</f>
        <v>1824.2628542817488</v>
      </c>
      <c r="AL26" s="1"/>
      <c r="AM26" s="10">
        <f>_xll.PIAdvCalcDat("\\CEDPI\SEMPRA_MSR1:EDCINV"&amp;AM$2&amp;""&amp;AM$3&amp;"DAYKWH.UNIT1@NET1",Overall!$A$26,Overall!$B$26,"1d","total","time-weighted",0,1,0,"")</f>
        <v>1809.2733088832163</v>
      </c>
      <c r="AN26" s="11">
        <f>_xll.PIAdvCalcDat("\\CEDPI\SEMPRA_MSR1:EDCINV"&amp;AM$2&amp;""&amp;AN$3&amp;"DAYKWH.UNIT1@NET1",Overall!$A$26,Overall!$B$26,"1d","total","time-weighted",0,1,0,"")</f>
        <v>1753.5579435587879</v>
      </c>
      <c r="AO26" s="11">
        <f>_xll.PIAdvCalcDat("\\CEDPI\SEMPRA_MSR1:EDCINV"&amp;AM$2&amp;""&amp;AO$3&amp;"DAYKWH.UNIT1@NET1",Overall!$A$26,Overall!$B$26,"1d","total","time-weighted",0,1,0,"")</f>
        <v>1747.7330385041541</v>
      </c>
      <c r="AP26" s="12">
        <f>_xll.PIAdvCalcDat("\\CEDPI\SEMPRA_MSR1:EDCINV"&amp;AM$2&amp;""&amp;AP$3&amp;"DAYKWH.UNIT1@NET1",Overall!$A$26,Overall!$B$26,"1d","total","time-weighted",0,1,0,"")</f>
        <v>1784.5926616281843</v>
      </c>
      <c r="AQ26" s="1"/>
      <c r="AR26" s="10">
        <f>_xll.PIAdvCalcDat("\\CEDPI\SEMPRA_MSR1:EDCINV"&amp;AR$2&amp;""&amp;AR$3&amp;"DAYKWH.UNIT1@NET1",Overall!$A$26,Overall!$B$26,"1d","total","time-weighted",0,1,0,"")</f>
        <v>1814.9262239015268</v>
      </c>
      <c r="AS26" s="11">
        <f>_xll.PIAdvCalcDat("\\CEDPI\SEMPRA_MSR1:EDCINV"&amp;AR$2&amp;""&amp;AS$3&amp;"DAYKWH.UNIT1@NET1",Overall!$A$26,Overall!$B$26,"1d","total","time-weighted",0,1,0,"")</f>
        <v>1745.9387933708099</v>
      </c>
      <c r="AT26" s="11">
        <f>_xll.PIAdvCalcDat("\\CEDPI\SEMPRA_MSR1:EDCINV"&amp;AR$2&amp;""&amp;AT$3&amp;"DAYKWH.UNIT1@NET1",Overall!$A$26,Overall!$B$26,"1d","total","time-weighted",0,1,0,"")</f>
        <v>1752.2342183021567</v>
      </c>
      <c r="AU26" s="12">
        <f>_xll.PIAdvCalcDat("\\CEDPI\SEMPRA_MSR1:EDCINV"&amp;AR$2&amp;""&amp;AU$3&amp;"DAYKWH.UNIT1@NET1",Overall!$A$26,Overall!$B$26,"1d","total","time-weighted",0,1,0,"")</f>
        <v>1809.0082597744699</v>
      </c>
      <c r="AV26" s="1"/>
      <c r="AW26" s="10">
        <f>_xll.PIAdvCalcDat("\\CEDPI\SEMPRA_MSR1:EDCINV"&amp;AW$2&amp;""&amp;AW$3&amp;"DAYKWH.UNIT1@NET1",Overall!$A$26,Overall!$B$26,"1d","total","time-weighted",0,1,0,"")</f>
        <v>1827.245569332166</v>
      </c>
      <c r="AX26" s="11">
        <f>_xll.PIAdvCalcDat("\\CEDPI\SEMPRA_MSR1:EDCINV"&amp;AW$2&amp;""&amp;AX$3&amp;"DAYKWH.UNIT1@NET1",Overall!$A$26,Overall!$B$26,"1d","total","time-weighted",0,1,0,"")</f>
        <v>1754.8220618879318</v>
      </c>
      <c r="AY26" s="11">
        <f>_xll.PIAdvCalcDat("\\CEDPI\SEMPRA_MSR1:EDCINV"&amp;AW$2&amp;""&amp;AY$3&amp;"DAYKWH.UNIT1@NET1",Overall!$A$26,Overall!$B$26,"1d","total","time-weighted",0,1,0,"")</f>
        <v>1754.7183937497568</v>
      </c>
      <c r="AZ26" s="12">
        <f>_xll.PIAdvCalcDat("\\CEDPI\SEMPRA_MSR1:EDCINV"&amp;AW$2&amp;""&amp;AZ$3&amp;"DAYKWH.UNIT1@NET1",Overall!$A$26,Overall!$B$26,"1d","total","time-weighted",0,1,0,"")</f>
        <v>1829.3302255866345</v>
      </c>
      <c r="BA26" s="1"/>
      <c r="BB26" s="10">
        <f>_xll.PIAdvCalcDat("\\CEDPI\SEMPRA_MSR1:EDCINV"&amp;BB$2&amp;""&amp;BB$3&amp;"DAYKWH.UNIT1@NET1",Overall!$A$26,Overall!$B$26,"1d","total","time-weighted",0,1,0,"")</f>
        <v>1802.4370390458298</v>
      </c>
      <c r="BC26" s="11">
        <f>_xll.PIAdvCalcDat("\\CEDPI\SEMPRA_MSR1:EDCINV"&amp;BB$2&amp;""&amp;BC$3&amp;"DAYKWH.UNIT1@NET1",Overall!$A$26,Overall!$B$26,"1d","total","time-weighted",0,1,0,"")</f>
        <v>1757.9115033120584</v>
      </c>
      <c r="BD26" s="11">
        <f>_xll.PIAdvCalcDat("\\CEDPI\SEMPRA_MSR1:EDCINV"&amp;BB$2&amp;""&amp;BD$3&amp;"DAYKWH.UNIT1@NET1",Overall!$A$26,Overall!$B$26,"1d","total","time-weighted",0,1,0,"")</f>
        <v>1751.8425296359853</v>
      </c>
      <c r="BE26" s="12">
        <f>_xll.PIAdvCalcDat("\\CEDPI\SEMPRA_MSR1:EDCINV"&amp;BB$2&amp;""&amp;BE$3&amp;"DAYKWH.UNIT1@NET1",Overall!$A$26,Overall!$B$26,"1d","total","time-weighted",0,1,0,"")</f>
        <v>1823.554550839081</v>
      </c>
      <c r="BF26" s="1"/>
      <c r="BG26" s="10">
        <f>_xll.PIAdvCalcDat("\\CEDPI\SEMPRA_MSR1:EDCINV"&amp;BG$2&amp;""&amp;BG$3&amp;"DAYKWH.UNIT1@NET1",Overall!$A$26,Overall!$B$26,"1d","total","time-weighted",0,1,0,"")</f>
        <v>1824.1163396320758</v>
      </c>
      <c r="BH26" s="11">
        <f>_xll.PIAdvCalcDat("\\CEDPI\SEMPRA_MSR1:EDCINV"&amp;BG$2&amp;""&amp;BH$3&amp;"DAYKWH.UNIT1@NET1",Overall!$A$26,Overall!$B$26,"1d","total","time-weighted",0,1,0,"")</f>
        <v>1767.4322365189341</v>
      </c>
      <c r="BI26" s="11">
        <f>_xll.PIAdvCalcDat("\\CEDPI\SEMPRA_MSR1:EDCINV"&amp;BG$2&amp;""&amp;BI$3&amp;"DAYKWH.UNIT1@NET1",Overall!$A$26,Overall!$B$26,"1d","total","time-weighted",0,1,0,"")</f>
        <v>1736.8530042648674</v>
      </c>
      <c r="BJ26" s="12">
        <f>_xll.PIAdvCalcDat("\\CEDPI\SEMPRA_MSR1:EDCINV"&amp;BG$2&amp;""&amp;BJ$3&amp;"DAYKWH.UNIT1@NET1",Overall!$A$26,Overall!$B$26,"1d","total","time-weighted",0,1,0,"")</f>
        <v>1784.0264837559112</v>
      </c>
      <c r="BK26" s="1"/>
      <c r="BL26" s="10">
        <f>_xll.PIAdvCalcDat("\\CEDPI\SEMPRA_MSR1:EDCINV"&amp;BL$2&amp;""&amp;BL$3&amp;"DAYKWH.UNIT1@NET1",Overall!$A$26,Overall!$B$26,"1d","total","time-weighted",0,1,0,"")</f>
        <v>1803.4674506129918</v>
      </c>
      <c r="BM26" s="11">
        <f>_xll.PIAdvCalcDat("\\CEDPI\SEMPRA_MSR1:EDCINV"&amp;BL$2&amp;""&amp;BM$3&amp;"DAYKWH.UNIT1@NET1",Overall!$A$26,Overall!$B$26,"1d","total","time-weighted",0,1,0,"")</f>
        <v>1744.9468012662321</v>
      </c>
      <c r="BN26" s="11">
        <f>_xll.PIAdvCalcDat("\\CEDPI\SEMPRA_MSR1:EDCINV"&amp;BL$2&amp;""&amp;BN$3&amp;"DAYKWH.UNIT1@NET1",Overall!$A$26,Overall!$B$26,"1d","total","time-weighted",0,1,0,"")</f>
        <v>1749.1081065767282</v>
      </c>
      <c r="BO26" s="12">
        <f>_xll.PIAdvCalcDat("\\CEDPI\SEMPRA_MSR1:EDCINV"&amp;BL$2&amp;""&amp;BO$3&amp;"DAYKWH.UNIT1@NET1",Overall!$A$26,Overall!$B$26,"1d","total","time-weighted",0,1,0,"")</f>
        <v>1806.0443609572574</v>
      </c>
      <c r="BP26" s="1"/>
      <c r="BQ26" s="10">
        <f>_xll.PIAdvCalcDat("\\CEDPI\SEMPRA_MSR1:EDCINV"&amp;BQ$2&amp;""&amp;BQ$3&amp;"DAYKWH.UNIT1@NET1",Overall!$A$26,Overall!$B$26,"1d","total","time-weighted",0,1,0,"")</f>
        <v>1814.9368091061522</v>
      </c>
      <c r="BR26" s="11">
        <f>_xll.PIAdvCalcDat("\\CEDPI\SEMPRA_MSR1:EDCINV"&amp;BQ$2&amp;""&amp;BR$3&amp;"DAYKWH.UNIT1@NET1",Overall!$A$26,Overall!$B$26,"1d","total","time-weighted",0,1,0,"")</f>
        <v>1782.9154267198371</v>
      </c>
      <c r="BS26" s="11">
        <f>_xll.PIAdvCalcDat("\\CEDPI\SEMPRA_MSR1:EDCINV"&amp;BQ$2&amp;""&amp;BS$3&amp;"DAYKWH.UNIT1@NET1",Overall!$A$26,Overall!$B$26,"1d","total","time-weighted",0,1,0,"")</f>
        <v>1741.2041928060207</v>
      </c>
      <c r="BT26" s="12">
        <f>_xll.PIAdvCalcDat("\\CEDPI\SEMPRA_MSR1:EDCINV"&amp;BQ$2&amp;""&amp;BT$3&amp;"DAYKWH.UNIT1@NET1",Overall!$A$26,Overall!$B$26,"1d","total","time-weighted",0,1,0,"")</f>
        <v>1799.2288731280353</v>
      </c>
      <c r="BU26" s="1"/>
      <c r="BV26" s="10">
        <f>_xll.PIAdvCalcDat("\\CEDPI\SEMPRA_MSR1:EDCINV"&amp;BV$2&amp;""&amp;BV$3&amp;"DAYKWH.UNIT1@NET1",Overall!$A$26,Overall!$B$26,"1d","total","time-weighted",0,1,0,"")</f>
        <v>1814.6004922388249</v>
      </c>
      <c r="BW26" s="11">
        <f>_xll.PIAdvCalcDat("\\CEDPI\SEMPRA_MSR1:EDCINV"&amp;BV$2&amp;""&amp;BW$3&amp;"DAYKWH.UNIT1@NET1",Overall!$A$26,Overall!$B$26,"1d","total","time-weighted",0,1,0,"")</f>
        <v>1744.3229963233557</v>
      </c>
      <c r="BX26" s="11">
        <f>_xll.PIAdvCalcDat("\\CEDPI\SEMPRA_MSR1:EDCINV"&amp;BV$2&amp;""&amp;BX$3&amp;"DAYKWH.UNIT1@NET1",Overall!$A$26,Overall!$B$26,"1d","total","time-weighted",0,1,0,"")</f>
        <v>1749.7767689280474</v>
      </c>
      <c r="BY26" s="12">
        <f>_xll.PIAdvCalcDat("\\CEDPI\SEMPRA_MSR1:EDCINV"&amp;BV$2&amp;""&amp;BY$3&amp;"DAYKWH.UNIT1@NET1",Overall!$A$26,Overall!$B$26,"1d","total","time-weighted",0,1,0,"")</f>
        <v>1810.9395991187423</v>
      </c>
      <c r="BZ26" s="1"/>
      <c r="CA26" s="10">
        <f>_xll.PIAdvCalcDat("\\CEDPI\SEMPRA_MSR1:EDCINV"&amp;CA$2&amp;""&amp;CA$3&amp;"DAYKWH.UNIT1@NET1",Overall!$A$26,Overall!$B$26,"1d","total","time-weighted",0,1,0,"")</f>
        <v>1814.959531655016</v>
      </c>
      <c r="CB26" s="11">
        <f>_xll.PIAdvCalcDat("\\CEDPI\SEMPRA_MSR1:EDCINV"&amp;CA$2&amp;""&amp;CB$3&amp;"DAYKWH.UNIT1@NET1",Overall!$A$26,Overall!$B$26,"1d","total","time-weighted",0,1,0,"")</f>
        <v>1767.8676457449503</v>
      </c>
      <c r="CC26" s="11">
        <f>_xll.PIAdvCalcDat("\\CEDPI\SEMPRA_MSR1:EDCINV"&amp;CA$2&amp;""&amp;CC$3&amp;"DAYKWH.UNIT1@NET1",Overall!$A$26,Overall!$B$26,"1d","total","time-weighted",0,1,0,"")</f>
        <v>1769.0048264736554</v>
      </c>
      <c r="CD26" s="12">
        <f>_xll.PIAdvCalcDat("\\CEDPI\SEMPRA_MSR1:EDCINV"&amp;CA$2&amp;""&amp;CD$3&amp;"DAYKWH.UNIT1@NET1",Overall!$A$26,Overall!$B$26,"1d","total","time-weighted",0,1,0,"")</f>
        <v>1800.5935886634265</v>
      </c>
      <c r="CE26" s="1"/>
      <c r="CF26" s="10">
        <f>_xll.PIAdvCalcDat("\\CEDPI\SEMPRA_MSR1:EDCINV"&amp;CF$2&amp;""&amp;CF$3&amp;"DAYKWH.UNIT1@NET1",Overall!$A$26,Overall!$B$26,"1d","total","time-weighted",0,1,0,"")</f>
        <v>1898.1352920554682</v>
      </c>
      <c r="CG26" s="11">
        <f>_xll.PIAdvCalcDat("\\CEDPI\SEMPRA_MSR1:EDCINV"&amp;CF$2&amp;""&amp;CG$3&amp;"DAYKWH.UNIT1@NET1",Overall!$A$26,Overall!$B$26,"1d","total","time-weighted",0,1,0,"")</f>
        <v>1833.4725441604419</v>
      </c>
      <c r="CH26" s="11">
        <f>_xll.PIAdvCalcDat("\\CEDPI\SEMPRA_MSR1:EDCINV"&amp;CF$2&amp;""&amp;CH$3&amp;"DAYKWH.UNIT1@NET1",Overall!$A$26,Overall!$B$26,"1d","total","time-weighted",0,1,0,"")</f>
        <v>1789.925446578811</v>
      </c>
      <c r="CI26" s="12">
        <f>_xll.PIAdvCalcDat("\\CEDPI\SEMPRA_MSR1:EDCINV"&amp;CF$2&amp;""&amp;CI$3&amp;"DAYKWH.UNIT1@NET1",Overall!$A$26,Overall!$B$26,"1d","total","time-weighted",0,1,0,"")</f>
        <v>1816.8080594078845</v>
      </c>
      <c r="CJ26" s="1"/>
      <c r="CK26" s="10">
        <f>_xll.PIAdvCalcDat("\\CEDPI\SEMPRA_MSR1:EDCINV"&amp;CK$2&amp;""&amp;CK$3&amp;"DAYKWH.UNIT1@NET1",Overall!$A$26,Overall!$B$26,"1d","total","time-weighted",0,1,0,"")</f>
        <v>1923.711282851338</v>
      </c>
      <c r="CL26" s="11">
        <f>_xll.PIAdvCalcDat("\\CEDPI\SEMPRA_MSR1:EDCINV"&amp;CK$2&amp;""&amp;CL$3&amp;"DAYKWH.UNIT1@NET1",Overall!$A$26,Overall!$B$26,"1d","total","time-weighted",0,1,0,"")</f>
        <v>1828.5867303707462</v>
      </c>
      <c r="CM26" s="11">
        <f>_xll.PIAdvCalcDat("\\CEDPI\SEMPRA_MSR1:EDCINV"&amp;CK$2&amp;""&amp;CM$3&amp;"DAYKWH.UNIT1@NET1",Overall!$A$26,Overall!$B$26,"1d","total","time-weighted",0,1,0,"")</f>
        <v>1778.4491029045614</v>
      </c>
      <c r="CN26" s="12">
        <f>_xll.PIAdvCalcDat("\\CEDPI\SEMPRA_MSR1:EDCINV"&amp;CK$2&amp;""&amp;CN$3&amp;"DAYKWH.UNIT1@NET1",Overall!$A$26,Overall!$B$26,"1d","total","time-weighted",0,1,0,"")</f>
        <v>1909.2416737484621</v>
      </c>
      <c r="CO26" s="1"/>
      <c r="CP26" s="10">
        <f>_xll.PIAdvCalcDat("\\CEDPI\SEMPRA_MSR1:EDCINV"&amp;CP$2&amp;""&amp;CP$3&amp;"DAYKWH.UNIT1@NET1",Overall!$A$26,Overall!$B$26,"1d","total","time-weighted",0,1,0,"")</f>
        <v>1928.8905934103836</v>
      </c>
      <c r="CQ26" s="11">
        <f>_xll.PIAdvCalcDat("\\CEDPI\SEMPRA_MSR1:EDCINV"&amp;CP$2&amp;""&amp;CQ$3&amp;"DAYKWH.UNIT1@NET1",Overall!$A$26,Overall!$B$26,"1d","total","time-weighted",0,1,0,"")</f>
        <v>1838.1604797627069</v>
      </c>
      <c r="CR26" s="11">
        <f>_xll.PIAdvCalcDat("\\CEDPI\SEMPRA_MSR1:EDCINV"&amp;CP$2&amp;""&amp;CR$3&amp;"DAYKWH.UNIT1@NET1",Overall!$A$26,Overall!$B$26,"1d","total","time-weighted",0,1,0,"")</f>
        <v>1785.9456012438106</v>
      </c>
      <c r="CS26" s="12">
        <f>_xll.PIAdvCalcDat("\\CEDPI\SEMPRA_MSR1:EDCINV"&amp;CP$2&amp;""&amp;CS$3&amp;"DAYKWH.UNIT1@NET1",Overall!$A$26,Overall!$B$26,"1d","total","time-weighted",0,1,0,"")</f>
        <v>1901.1728824202276</v>
      </c>
      <c r="CT26" s="1"/>
      <c r="CU26" s="10">
        <f>_xll.PIAdvCalcDat("\\CEDPI\SEMPRA_MSR1:EDCINV"&amp;CU$2&amp;""&amp;CU$3&amp;"DAYKWH.UNIT1@NET1",Overall!$A$26,Overall!$B$26,"1d","total","time-weighted",0,1,0,"")</f>
        <v>1875.0126229901091</v>
      </c>
      <c r="CV26" s="11">
        <f>_xll.PIAdvCalcDat("\\CEDPI\SEMPRA_MSR1:EDCINV"&amp;CU$2&amp;""&amp;CV$3&amp;"DAYKWH.UNIT1@NET1",Overall!$A$26,Overall!$B$26,"1d","total","time-weighted",0,1,0,"")</f>
        <v>1771.6741617460741</v>
      </c>
      <c r="CW26" s="11">
        <f>_xll.PIAdvCalcDat("\\CEDPI\SEMPRA_MSR1:EDCINV"&amp;CU$2&amp;""&amp;CW$3&amp;"DAYKWH.UNIT1@NET1",Overall!$A$26,Overall!$B$26,"1d","total","time-weighted",0,1,0,"")</f>
        <v>1748.5116600018325</v>
      </c>
      <c r="CX26" s="12">
        <f>_xll.PIAdvCalcDat("\\CEDPI\SEMPRA_MSR1:EDCINV"&amp;CU$2&amp;""&amp;CX$3&amp;"DAYKWH.UNIT1@NET1",Overall!$A$26,Overall!$B$26,"1d","total","time-weighted",0,1,0,"")</f>
        <v>1891.9253465321219</v>
      </c>
      <c r="CY26" s="1"/>
      <c r="CZ26" s="10">
        <f>_xll.PIAdvCalcDat("\\CEDPI\SEMPRA_MSR1:EDCINV"&amp;CZ$2&amp;""&amp;CZ$3&amp;"DAYKWH.UNIT1@NET1",Overall!$A$26,Overall!$B$26,"1d","total","time-weighted",0,1,0,"")</f>
        <v>1863.8341281491621</v>
      </c>
      <c r="DA26" s="11">
        <f>_xll.PIAdvCalcDat("\\CEDPI\SEMPRA_MSR1:EDCINV"&amp;CZ$2&amp;""&amp;DA$3&amp;"DAYKWH.UNIT1@NET1",Overall!$A$26,Overall!$B$26,"1d","total","time-weighted",0,1,0,"")</f>
        <v>1872.4235225649709</v>
      </c>
      <c r="DB26" s="11">
        <f>_xll.PIAdvCalcDat("\\CEDPI\SEMPRA_MSR1:EDCINV"&amp;CZ$2&amp;""&amp;DB$3&amp;"DAYKWH.UNIT1@NET1",Overall!$A$26,Overall!$B$26,"1d","total","time-weighted",0,1,0,"")</f>
        <v>1819.6155806374811</v>
      </c>
      <c r="DC26" s="12">
        <f>_xll.PIAdvCalcDat("\\CEDPI\SEMPRA_MSR1:EDCINV"&amp;CZ$2&amp;""&amp;DC$3&amp;"DAYKWH.UNIT1@NET1",Overall!$A$26,Overall!$B$26,"1d","total","time-weighted",0,1,0,"")</f>
        <v>1953.3007182349581</v>
      </c>
      <c r="DD26" s="1"/>
      <c r="DE26" s="10">
        <f>_xll.PIAdvCalcDat("\\CEDPI\SEMPRA_MSR1:EDCINV"&amp;DE$2&amp;""&amp;DE$3&amp;"DAYKWH.UNIT1@NET1",Overall!$A$26,Overall!$B$26,"1d","total","time-weighted",0,1,0,"")</f>
        <v>1916.2865007071525</v>
      </c>
      <c r="DF26" s="11">
        <f>_xll.PIAdvCalcDat("\\CEDPI\SEMPRA_MSR1:EDCINV"&amp;DE$2&amp;""&amp;DF$3&amp;"DAYKWH.UNIT1@NET1",Overall!$A$26,Overall!$B$26,"1d","total","time-weighted",0,1,0,"")</f>
        <v>1817.7555134500888</v>
      </c>
      <c r="DG26" s="11">
        <f>_xll.PIAdvCalcDat("\\CEDPI\SEMPRA_MSR1:EDCINV"&amp;DE$2&amp;""&amp;DG$3&amp;"DAYKWH.UNIT1@NET1",Overall!$A$26,Overall!$B$26,"1d","total","time-weighted",0,1,0,"")</f>
        <v>1711.0681857394661</v>
      </c>
      <c r="DH26" s="12">
        <f>_xll.PIAdvCalcDat("\\CEDPI\SEMPRA_MSR1:EDCINV"&amp;DE$2&amp;""&amp;DH$3&amp;"DAYKWH.UNIT1@NET1",Overall!$A$26,Overall!$B$26,"1d","total","time-weighted",0,1,0,"")</f>
        <v>1850.5759491482411</v>
      </c>
      <c r="DI26" s="1"/>
      <c r="DJ26" s="10">
        <f>_xll.PIAdvCalcDat("\\CEDPI\SEMPRA_MSR1:EDCINV"&amp;DJ$2&amp;""&amp;DJ$3&amp;"DAYKWH.UNIT1@NET1",Overall!$A$26,Overall!$B$26,"1d","total","time-weighted",0,1,0,"")</f>
        <v>1934.1246607571454</v>
      </c>
      <c r="DK26" s="11">
        <f>_xll.PIAdvCalcDat("\\CEDPI\SEMPRA_MSR1:EDCINV"&amp;DJ$2&amp;""&amp;DK$3&amp;"DAYKWH.UNIT1@NET1",Overall!$A$26,Overall!$B$26,"1d","total","time-weighted",0,1,0,"")</f>
        <v>1863.9869195834819</v>
      </c>
      <c r="DL26" s="11" t="str">
        <f>_xll.PIAdvCalcDat("\\CEDPI\SEMPRA_MSR1:EDCINV"&amp;DJ$2&amp;""&amp;DL$3&amp;"DAYKWH.UNIT1@NET1",Overall!$A$26,Overall!$B$26,"1d","total","time-weighted",0,1,0,"")</f>
        <v>Tag not found</v>
      </c>
      <c r="DM26" s="12">
        <f>_xll.PIAdvCalcDat("\\CEDPI\SEMPRA_MSR1:EDCINV"&amp;DJ$2&amp;""&amp;DM$3&amp;"DAYKWH.UNIT1@NET1",Overall!$A$26,Overall!$B$26,"1d","total","time-weighted",0,1,0,"")</f>
        <v>1900.559240333301</v>
      </c>
      <c r="DN26" s="1"/>
      <c r="DO26" s="10">
        <f>_xll.PIAdvCalcDat("\\CEDPI\SEMPRA_MSR1:EDCINV"&amp;DO$2&amp;""&amp;DO$3&amp;"DAYKWH.UNIT1@NET1",Overall!$A$26,Overall!$B$26,"1d","total","time-weighted",0,1,0,"")</f>
        <v>1906.397260339844</v>
      </c>
      <c r="DP26" s="11">
        <f>_xll.PIAdvCalcDat("\\CEDPI\SEMPRA_MSR1:EDCINV"&amp;DO$2&amp;""&amp;DP$3&amp;"DAYKWH.UNIT1@NET1",Overall!$A$26,Overall!$B$26,"1d","total","time-weighted",0,1,0,"")</f>
        <v>1861.9639464991947</v>
      </c>
      <c r="DQ26" s="11">
        <f>_xll.PIAdvCalcDat("\\CEDPI\SEMPRA_MSR1:EDCINV"&amp;DO$2&amp;""&amp;DQ$3&amp;"DAYKWH.UNIT1@NET1",Overall!$A$26,Overall!$B$26,"1d","total","time-weighted",0,1,0,"")</f>
        <v>1829.4491825112339</v>
      </c>
      <c r="DR26" s="12">
        <f>_xll.PIAdvCalcDat("\\CEDPI\SEMPRA_MSR1:EDCINV"&amp;DO$2&amp;""&amp;DR$3&amp;"DAYKWH.UNIT1@NET1",Overall!$A$26,Overall!$B$26,"1d","total","time-weighted",0,1,0,"")</f>
        <v>1790.0348262840955</v>
      </c>
      <c r="DS26" s="1"/>
      <c r="DT26" s="10">
        <f>_xll.PIAdvCalcDat("\\CEDPI\SEMPRA_MSR1:EDCINV"&amp;DT$2&amp;""&amp;DT$3&amp;"DAYKWH.UNIT1@NET1",Overall!$A$26,Overall!$B$26,"1d","total","time-weighted",0,1,0,"")</f>
        <v>1793.2018065122768</v>
      </c>
      <c r="DU26" s="11">
        <f>_xll.PIAdvCalcDat("\\CEDPI\SEMPRA_MSR1:EDCINV"&amp;DT$2&amp;""&amp;DU$3&amp;"DAYKWH.UNIT1@NET1",Overall!$A$26,Overall!$B$26,"1d","total","time-weighted",0,1,0,"")</f>
        <v>1839.3584849674301</v>
      </c>
      <c r="DV26" s="11">
        <f>_xll.PIAdvCalcDat("\\CEDPI\SEMPRA_MSR1:EDCINV"&amp;DT$2&amp;""&amp;DV$3&amp;"DAYKWH.UNIT1@NET1",Overall!$A$26,Overall!$B$26,"1d","total","time-weighted",0,1,0,"")</f>
        <v>1810.6024607353143</v>
      </c>
      <c r="DW26" s="12">
        <f>_xll.PIAdvCalcDat("\\CEDPI\SEMPRA_MSR1:EDCINV"&amp;DT$2&amp;""&amp;DW$3&amp;"DAYKWH.UNIT1@NET1",Overall!$A$26,Overall!$B$26,"1d","total","time-weighted",0,1,0,"")</f>
        <v>1878.54778542741</v>
      </c>
      <c r="DX26" s="1"/>
      <c r="DY26" s="10">
        <f>_xll.PIAdvCalcDat("\\CEDPI\SEMPRA_MSR1:EDCINV"&amp;DY$2&amp;""&amp;DY$3&amp;"DAYKWH.UNIT1@NET1",Overall!$A$26,Overall!$B$26,"1d","total","time-weighted",0,1,0,"")</f>
        <v>1834.6529550124112</v>
      </c>
      <c r="DZ26" s="11">
        <f>_xll.PIAdvCalcDat("\\CEDPI\SEMPRA_MSR1:EDCINV"&amp;DY$2&amp;""&amp;DZ$3&amp;"DAYKWH.UNIT1@NET1",Overall!$A$26,Overall!$B$26,"1d","total","time-weighted",0,1,0,"")</f>
        <v>1815.523713251632</v>
      </c>
      <c r="EA26" s="11">
        <f>_xll.PIAdvCalcDat("\\CEDPI\SEMPRA_MSR1:EDCINV"&amp;DY$2&amp;""&amp;EA$3&amp;"DAYKWH.UNIT1@NET1",Overall!$A$26,Overall!$B$26,"1d","total","time-weighted",0,1,0,"")</f>
        <v>1781.4953849431738</v>
      </c>
      <c r="EB26" s="12">
        <f>_xll.PIAdvCalcDat("\\CEDPI\SEMPRA_MSR1:EDCINV"&amp;DY$2&amp;""&amp;EB$3&amp;"DAYKWH.UNIT1@NET1",Overall!$A$26,Overall!$B$26,"1d","total","time-weighted",0,1,0,"")</f>
        <v>1822.5711152717181</v>
      </c>
      <c r="EC26" s="1"/>
      <c r="ED26" s="10">
        <f>_xll.PIAdvCalcDat("\\CEDPI\SEMPRA_MSR1:EDCINV"&amp;ED$2&amp;""&amp;ED$3&amp;"DAYKWH.UNIT1@NET1",Overall!$A$26,Overall!$B$26,"1d","total","time-weighted",0,1,0,"")</f>
        <v>1934.0072234872439</v>
      </c>
      <c r="EE26" s="11">
        <f>_xll.PIAdvCalcDat("\\CEDPI\SEMPRA_MSR1:EDCINV"&amp;ED$2&amp;""&amp;EE$3&amp;"DAYKWH.UNIT1@NET1",Overall!$A$26,Overall!$B$26,"1d","total","time-weighted",0,1,0,"")</f>
        <v>1917.290272520049</v>
      </c>
      <c r="EF26" s="11">
        <f>_xll.PIAdvCalcDat("\\CEDPI\SEMPRA_MSR1:EDCINV"&amp;ED$2&amp;""&amp;EF$3&amp;"DAYKWH.UNIT1@NET1",Overall!$A$26,Overall!$B$26,"1d","total","time-weighted",0,1,0,"")</f>
        <v>1884.5529544861151</v>
      </c>
      <c r="EG26" s="12">
        <f>_xll.PIAdvCalcDat("\\CEDPI\SEMPRA_MSR1:EDCINV"&amp;ED$2&amp;""&amp;EG$3&amp;"DAYKWH.UNIT1@NET1",Overall!$A$26,Overall!$B$26,"1d","total","time-weighted",0,1,0,"")</f>
        <v>1857.5869511787826</v>
      </c>
      <c r="EH26" s="1"/>
      <c r="EI26" s="10">
        <f>_xll.PIAdvCalcDat("\\CEDPI\SEMPRA_MSR1:EDCINV"&amp;EI$2&amp;""&amp;EI$3&amp;"DAYKWH.UNIT1@NET1",Overall!$A$26,Overall!$B$26,"1d","total","time-weighted",0,1,0,"")</f>
        <v>1895.9743986271342</v>
      </c>
      <c r="EJ26" s="11">
        <f>_xll.PIAdvCalcDat("\\CEDPI\SEMPRA_MSR1:EDCINV"&amp;EI$2&amp;""&amp;EJ$3&amp;"DAYKWH.UNIT1@NET1",Overall!$A$26,Overall!$B$26,"1d","total","time-weighted",0,1,0,"")</f>
        <v>1743.8369841376007</v>
      </c>
      <c r="EK26" s="11">
        <f>_xll.PIAdvCalcDat("\\CEDPI\SEMPRA_MSR1:EDCINV"&amp;EI$2&amp;""&amp;EK$3&amp;"DAYKWH.UNIT1@NET1",Overall!$A$26,Overall!$B$26,"1d","total","time-weighted",0,1,0,"")</f>
        <v>1800.2221402023647</v>
      </c>
      <c r="EL26" s="12">
        <f>_xll.PIAdvCalcDat("\\CEDPI\SEMPRA_MSR1:EDCINV"&amp;EI$2&amp;""&amp;EL$3&amp;"DAYKWH.UNIT1@NET1",Overall!$A$26,Overall!$B$26,"1d","total","time-weighted",0,1,0,"")</f>
        <v>1852.3081591273547</v>
      </c>
      <c r="EM26" s="1"/>
      <c r="EN26" s="10">
        <f>_xll.PIAdvCalcDat("\\CEDPI\SEMPRA_MSR1:EDCINV"&amp;EN$2&amp;""&amp;EN$3&amp;"DAYKWH.UNIT1@NET1",Overall!$A$26,Overall!$B$26,"1d","total","time-weighted",0,1,0,"")</f>
        <v>1934.3863848058306</v>
      </c>
      <c r="EO26" s="11">
        <f>_xll.PIAdvCalcDat("\\CEDPI\SEMPRA_MSR1:EDCINV"&amp;EN$2&amp;""&amp;EO$3&amp;"DAYKWH.UNIT1@NET1",Overall!$A$26,Overall!$B$26,"1d","total","time-weighted",0,1,0,"")</f>
        <v>1871.338367736656</v>
      </c>
      <c r="EP26" s="11">
        <f>_xll.PIAdvCalcDat("\\CEDPI\SEMPRA_MSR1:EDCINV"&amp;EN$2&amp;""&amp;EP$3&amp;"DAYKWH.UNIT1@NET1",Overall!$A$26,Overall!$B$26,"1d","total","time-weighted",0,1,0,"")</f>
        <v>1848.4405904806026</v>
      </c>
      <c r="EQ26" s="12">
        <f>_xll.PIAdvCalcDat("\\CEDPI\SEMPRA_MSR1:EDCINV"&amp;EN$2&amp;""&amp;EQ$3&amp;"DAYKWH.UNIT1@NET1",Overall!$A$26,Overall!$B$26,"1d","total","time-weighted",0,1,0,"")</f>
        <v>1949.1343367808249</v>
      </c>
      <c r="ER26" s="1"/>
      <c r="ES26" s="10">
        <f>_xll.PIAdvCalcDat("\\CEDPI\SEMPRA_MSR1:EDCINV"&amp;ES$2&amp;""&amp;ES$3&amp;"DAYKWH.UNIT1@NET1",Overall!$A$26,Overall!$B$26,"1d","total","time-weighted",0,1,0,"")</f>
        <v>1943.3881729990305</v>
      </c>
      <c r="ET26" s="11">
        <f>_xll.PIAdvCalcDat("\\CEDPI\SEMPRA_MSR1:EDCINV"&amp;ES$2&amp;""&amp;ET$3&amp;"DAYKWH.UNIT1@NET1",Overall!$A$26,Overall!$B$26,"1d","total","time-weighted",0,1,0,"")</f>
        <v>1855.932545371126</v>
      </c>
      <c r="EU26" s="11">
        <f>_xll.PIAdvCalcDat("\\CEDPI\SEMPRA_MSR1:EDCINV"&amp;ES$2&amp;""&amp;EU$3&amp;"DAYKWH.UNIT1@NET1",Overall!$A$26,Overall!$B$26,"1d","total","time-weighted",0,1,0,"")</f>
        <v>1859.1310860107847</v>
      </c>
      <c r="EV26" s="12">
        <f>_xll.PIAdvCalcDat("\\CEDPI\SEMPRA_MSR1:EDCINV"&amp;ES$2&amp;""&amp;EV$3&amp;"DAYKWH.UNIT1@NET1",Overall!$A$26,Overall!$B$26,"1d","total","time-weighted",0,1,0,"")</f>
        <v>1902.1498415608919</v>
      </c>
      <c r="EW26" s="1"/>
      <c r="EX26" s="10">
        <f>_xll.PIAdvCalcDat("\\CEDPI\SEMPRA_MSR1:EDCINV"&amp;EX$2&amp;""&amp;EX$3&amp;"DAYKWH.UNIT1@NET1",Overall!$A$26,Overall!$B$26,"1d","total","time-weighted",0,1,0,"")</f>
        <v>1825.4732574609839</v>
      </c>
      <c r="EY26" s="11">
        <f>_xll.PIAdvCalcDat("\\CEDPI\SEMPRA_MSR1:EDCINV"&amp;EX$2&amp;""&amp;EY$3&amp;"DAYKWH.UNIT1@NET1",Overall!$A$26,Overall!$B$26,"1d","total","time-weighted",0,1,0,"")</f>
        <v>1761.1080910893306</v>
      </c>
      <c r="EZ26" s="11">
        <f>_xll.PIAdvCalcDat("\\CEDPI\SEMPRA_MSR1:EDCINV"&amp;EX$2&amp;""&amp;EZ$3&amp;"DAYKWH.UNIT1@NET1",Overall!$A$26,Overall!$B$26,"1d","total","time-weighted",0,1,0,"")</f>
        <v>1785.954240264587</v>
      </c>
      <c r="FA26" s="12">
        <f>_xll.PIAdvCalcDat("\\CEDPI\SEMPRA_MSR1:EDCINV"&amp;EX$2&amp;""&amp;FA$3&amp;"DAYKWH.UNIT1@NET1",Overall!$A$26,Overall!$B$26,"1d","total","time-weighted",0,1,0,"")</f>
        <v>1827.8265233022512</v>
      </c>
      <c r="FB26" s="1"/>
      <c r="FC26" s="10">
        <f>_xll.PIAdvCalcDat("\\CEDPI\SEMPRA_MSR1:EDCINV"&amp;FC$2&amp;""&amp;FC$3&amp;"DAYKWH.UNIT1@NET1",Overall!$A$26,Overall!$B$26,"1d","total","time-weighted",0,1,0,"")</f>
        <v>1907.4964626970493</v>
      </c>
      <c r="FD26" s="11">
        <f>_xll.PIAdvCalcDat("\\CEDPI\SEMPRA_MSR1:EDCINV"&amp;FC$2&amp;""&amp;FD$3&amp;"DAYKWH.UNIT1@NET1",Overall!$A$26,Overall!$B$26,"1d","total","time-weighted",0,1,0,"")</f>
        <v>1828.6813229001853</v>
      </c>
      <c r="FE26" s="11">
        <f>_xll.PIAdvCalcDat("\\CEDPI\SEMPRA_MSR1:EDCINV"&amp;FC$2&amp;""&amp;FE$3&amp;"DAYKWH.UNIT1@NET1",Overall!$A$26,Overall!$B$26,"1d","total","time-weighted",0,1,0,"")</f>
        <v>1814.524183363751</v>
      </c>
      <c r="FF26" s="12">
        <f>_xll.PIAdvCalcDat("\\CEDPI\SEMPRA_MSR1:EDCINV"&amp;FC$2&amp;""&amp;FF$3&amp;"DAYKWH.UNIT1@NET1",Overall!$A$26,Overall!$B$26,"1d","total","time-weighted",0,1,0,"")</f>
        <v>1871.4807154525679</v>
      </c>
      <c r="FG26" s="1"/>
      <c r="FH26" s="10">
        <f>_xll.PIAdvCalcDat("\\CEDPI\SEMPRA_MSR1:EDCINV"&amp;FH$2&amp;""&amp;FH$3&amp;"DAYKWH.UNIT1@NET1",Overall!$A$26,Overall!$B$26,"1d","total","time-weighted",0,1,0,"")</f>
        <v>1856.5021361170768</v>
      </c>
      <c r="FI26" s="11">
        <f>_xll.PIAdvCalcDat("\\CEDPI\SEMPRA_MSR1:EDCINV"&amp;FH$2&amp;""&amp;FI$3&amp;"DAYKWH.UNIT1@NET1",Overall!$A$26,Overall!$B$26,"1d","total","time-weighted",0,1,0,"")</f>
        <v>1797.8357380437683</v>
      </c>
      <c r="FJ26" s="11">
        <f>_xll.PIAdvCalcDat("\\CEDPI\SEMPRA_MSR1:EDCINV"&amp;FH$2&amp;""&amp;FJ$3&amp;"DAYKWH.UNIT1@NET1",Overall!$A$26,Overall!$B$26,"1d","total","time-weighted",0,1,0,"")</f>
        <v>1818.1780070832731</v>
      </c>
      <c r="FK26" s="12">
        <f>_xll.PIAdvCalcDat("\\CEDPI\SEMPRA_MSR1:EDCINV"&amp;FH$2&amp;""&amp;FK$3&amp;"DAYKWH.UNIT1@NET1",Overall!$A$26,Overall!$B$26,"1d","total","time-weighted",0,1,0,"")</f>
        <v>1794.1828912753128</v>
      </c>
      <c r="FL26" s="1"/>
      <c r="FM26" s="10">
        <f>_xll.PIAdvCalcDat("\\CEDPI\SEMPRA_MSR1:EDCINV"&amp;FM$2&amp;""&amp;FM$3&amp;"DAYKWH.UNIT1@NET1",Overall!$A$26,Overall!$B$26,"1d","total","time-weighted",0,1,0,"")</f>
        <v>1904.4749804245077</v>
      </c>
      <c r="FN26" s="11">
        <f>_xll.PIAdvCalcDat("\\CEDPI\SEMPRA_MSR1:EDCINV"&amp;FM$2&amp;""&amp;FN$3&amp;"DAYKWH.UNIT1@NET1",Overall!$A$26,Overall!$B$26,"1d","total","time-weighted",0,1,0,"")</f>
        <v>1866.0819550861866</v>
      </c>
      <c r="FO26" s="11">
        <f>_xll.PIAdvCalcDat("\\CEDPI\SEMPRA_MSR1:EDCINV"&amp;FM$2&amp;""&amp;FO$3&amp;"DAYKWH.UNIT1@NET1",Overall!$A$26,Overall!$B$26,"1d","total","time-weighted",0,1,0,"")</f>
        <v>1716.5847896539813</v>
      </c>
      <c r="FP26" s="12">
        <f>_xll.PIAdvCalcDat("\\CEDPI\SEMPRA_MSR1:EDCINV"&amp;FM$2&amp;""&amp;FP$3&amp;"DAYKWH.UNIT1@NET1",Overall!$A$26,Overall!$B$26,"1d","total","time-weighted",0,1,0,"")</f>
        <v>1653.3506425254814</v>
      </c>
      <c r="FQ26" s="1"/>
      <c r="FR26" s="10">
        <f>_xll.PIAdvCalcDat("\\CEDPI\SEMPRA_MSR1:EDCINV"&amp;FR$2&amp;""&amp;FR$3&amp;"DAYKWH.UNIT1@NET1",Overall!$A$26,Overall!$B$26,"1d","total","time-weighted",0,1,0,"")</f>
        <v>1893.9474518284865</v>
      </c>
      <c r="FS26" s="11">
        <f>_xll.PIAdvCalcDat("\\CEDPI\SEMPRA_MSR1:EDCINV"&amp;FR$2&amp;""&amp;FS$3&amp;"DAYKWH.UNIT1@NET1",Overall!$A$26,Overall!$B$26,"1d","total","time-weighted",0,1,0,"")</f>
        <v>1841.0270983304069</v>
      </c>
      <c r="FT26" s="11">
        <f>_xll.PIAdvCalcDat("\\CEDPI\SEMPRA_MSR1:EDCINV"&amp;FR$2&amp;""&amp;FT$3&amp;"DAYKWH.UNIT1@NET1",Overall!$A$26,Overall!$B$26,"1d","total","time-weighted",0,1,0,"")</f>
        <v>1853.6976949914997</v>
      </c>
      <c r="FU26" s="12">
        <f>_xll.PIAdvCalcDat("\\CEDPI\SEMPRA_MSR1:EDCINV"&amp;FR$2&amp;""&amp;FU$3&amp;"DAYKWH.UNIT1@NET1",Overall!$A$26,Overall!$B$26,"1d","total","time-weighted",0,1,0,"")</f>
        <v>1929.4189506437465</v>
      </c>
      <c r="FV26" s="1"/>
      <c r="FW26" s="10">
        <f>_xll.PIAdvCalcDat("\\CEDPI\SEMPRA_MSR1:EDCINV"&amp;FW$2&amp;""&amp;FW$3&amp;"DAYKWH.UNIT1@NET1",Overall!$A$26,Overall!$B$26,"1d","total","time-weighted",0,1,0,"")</f>
        <v>1884.2354090382432</v>
      </c>
      <c r="FX26" s="11">
        <f>_xll.PIAdvCalcDat("\\CEDPI\SEMPRA_MSR1:EDCINV"&amp;FW$2&amp;""&amp;FX$3&amp;"DAYKWH.UNIT1@NET1",Overall!$A$26,Overall!$B$26,"1d","total","time-weighted",0,1,0,"")</f>
        <v>1822.5574485756699</v>
      </c>
      <c r="FY26" s="11">
        <f>_xll.PIAdvCalcDat("\\CEDPI\SEMPRA_MSR1:EDCINV"&amp;FW$2&amp;""&amp;FY$3&amp;"DAYKWH.UNIT1@NET1",Overall!$A$26,Overall!$B$26,"1d","total","time-weighted",0,1,0,"")</f>
        <v>1761.9743705494523</v>
      </c>
      <c r="FZ26" s="12">
        <f>_xll.PIAdvCalcDat("\\CEDPI\SEMPRA_MSR1:EDCINV"&amp;FW$2&amp;""&amp;FZ$3&amp;"DAYKWH.UNIT1@NET1",Overall!$A$26,Overall!$B$26,"1d","total","time-weighted",0,1,0,"")</f>
        <v>1704.445542225066</v>
      </c>
      <c r="GA26" s="1"/>
      <c r="GB26" s="10">
        <f>_xll.PIAdvCalcDat("\\CEDPI\SEMPRA_MSR1:EDCINV"&amp;GB$2&amp;""&amp;GB$3&amp;"DAYKWH.UNIT1@NET1",Overall!$A$26,Overall!$B$26,"1d","total","time-weighted",0,1,0,"")</f>
        <v>1896.0356926388536</v>
      </c>
      <c r="GC26" s="11">
        <f>_xll.PIAdvCalcDat("\\CEDPI\SEMPRA_MSR1:EDCINV"&amp;GB$2&amp;""&amp;GC$3&amp;"DAYKWH.UNIT1@NET1",Overall!$A$26,Overall!$B$26,"1d","total","time-weighted",0,1,0,"")</f>
        <v>1795.9089534088241</v>
      </c>
      <c r="GD26" s="11">
        <f>_xll.PIAdvCalcDat("\\CEDPI\SEMPRA_MSR1:EDCINV"&amp;GB$2&amp;""&amp;GD$3&amp;"DAYKWH.UNIT1@NET1",Overall!$A$26,Overall!$B$26,"1d","total","time-weighted",0,1,0,"")</f>
        <v>1880.8225157531681</v>
      </c>
      <c r="GE26" s="12">
        <f>_xll.PIAdvCalcDat("\\CEDPI\SEMPRA_MSR1:EDCINV"&amp;GB$2&amp;""&amp;GE$3&amp;"DAYKWH.UNIT1@NET1",Overall!$A$26,Overall!$B$26,"1d","total","time-weighted",0,1,0,"")</f>
        <v>1860.089296733473</v>
      </c>
      <c r="GF26" s="1"/>
      <c r="GG26" s="10">
        <f>_xll.PIAdvCalcDat("\\CEDPI\SEMPRA_MSR1:EDCINV"&amp;GG$2&amp;""&amp;GG$3&amp;"DAYKWH.UNIT1@NET1",Overall!$A$26,Overall!$B$26,"1d","total","time-weighted",0,1,0,"")</f>
        <v>1820.7604045496612</v>
      </c>
      <c r="GH26" s="11">
        <f>_xll.PIAdvCalcDat("\\CEDPI\SEMPRA_MSR1:EDCINV"&amp;GG$2&amp;""&amp;GH$3&amp;"DAYKWH.UNIT1@NET1",Overall!$A$26,Overall!$B$26,"1d","total","time-weighted",0,1,0,"")</f>
        <v>1880.2952536741707</v>
      </c>
      <c r="GI26" s="11">
        <f>_xll.PIAdvCalcDat("\\CEDPI\SEMPRA_MSR1:EDCINV"&amp;GG$2&amp;""&amp;GI$3&amp;"DAYKWH.UNIT1@NET1",Overall!$A$26,Overall!$B$26,"1d","total","time-weighted",0,1,0,"")</f>
        <v>1703.6604403297906</v>
      </c>
      <c r="GJ26" s="12">
        <f>_xll.PIAdvCalcDat("\\CEDPI\SEMPRA_MSR1:EDCINV"&amp;GG$2&amp;""&amp;GJ$3&amp;"DAYKWH.UNIT1@NET1",Overall!$A$26,Overall!$B$26,"1d","total","time-weighted",0,1,0,"")</f>
        <v>1614.3288016200149</v>
      </c>
      <c r="GK26" s="1"/>
      <c r="GL26" s="10">
        <f>_xll.PIAdvCalcDat("\\CEDPI\SEMPRA_MSR1:EDCINV"&amp;GL$2&amp;""&amp;GL$3&amp;"DAYKWH.UNIT1@NET1",Overall!$A$26,Overall!$B$26,"1d","total","time-weighted",0,1,0,"")</f>
        <v>1852.0616774057289</v>
      </c>
      <c r="GM26" s="11">
        <f>_xll.PIAdvCalcDat("\\CEDPI\SEMPRA_MSR1:EDCINV"&amp;GL$2&amp;""&amp;GM$3&amp;"DAYKWH.UNIT1@NET1",Overall!$A$26,Overall!$B$26,"1d","total","time-weighted",0,1,0,"")</f>
        <v>1778.2093442175185</v>
      </c>
      <c r="GN26" s="11">
        <f>_xll.PIAdvCalcDat("\\CEDPI\SEMPRA_MSR1:EDCINV"&amp;GL$2&amp;""&amp;GN$3&amp;"DAYKWH.UNIT1@NET1",Overall!$A$26,Overall!$B$26,"1d","total","time-weighted",0,1,0,"")</f>
        <v>1838.4488703856075</v>
      </c>
      <c r="GO26" s="12">
        <f>_xll.PIAdvCalcDat("\\CEDPI\SEMPRA_MSR1:EDCINV"&amp;GL$2&amp;""&amp;GO$3&amp;"DAYKWH.UNIT1@NET1",Overall!$A$26,Overall!$B$26,"1d","total","time-weighted",0,1,0,"")</f>
        <v>1859.2185768983099</v>
      </c>
      <c r="GP26" s="1"/>
      <c r="GQ26" s="10">
        <f>_xll.PIAdvCalcDat("\\CEDPI\SEMPRA_MSR1:EDCINV"&amp;GQ$2&amp;""&amp;GQ$3&amp;"DAYKWH.UNIT1@NET1",Overall!$A$26,Overall!$B$26,"1d","total","time-weighted",0,1,0,"")</f>
        <v>1880.3693258750836</v>
      </c>
      <c r="GR26" s="11">
        <f>_xll.PIAdvCalcDat("\\CEDPI\SEMPRA_MSR1:EDCINV"&amp;GQ$2&amp;""&amp;GR$3&amp;"DAYKWH.UNIT1@NET1",Overall!$A$26,Overall!$B$26,"1d","total","time-weighted",0,1,0,"")</f>
        <v>1859.93864060235</v>
      </c>
      <c r="GS26" s="11">
        <f>_xll.PIAdvCalcDat("\\CEDPI\SEMPRA_MSR1:EDCINV"&amp;GQ$2&amp;""&amp;GS$3&amp;"DAYKWH.UNIT1@NET1",Overall!$A$26,Overall!$B$26,"1d","total","time-weighted",0,1,0,"")</f>
        <v>1678.3849451583662</v>
      </c>
      <c r="GT26" s="12">
        <f>_xll.PIAdvCalcDat("\\CEDPI\SEMPRA_MSR1:EDCINV"&amp;GQ$2&amp;""&amp;GT$3&amp;"DAYKWH.UNIT1@NET1",Overall!$A$26,Overall!$B$26,"1d","total","time-weighted",0,1,0,"")</f>
        <v>1664.6349878641145</v>
      </c>
      <c r="GU26" s="1"/>
      <c r="GV26" s="10">
        <f>_xll.PIAdvCalcDat("\\CEDPI\SEMPRA_MSR1:EDCINV"&amp;GV$2&amp;""&amp;GV$3&amp;"DAYKWH.UNIT1@NET1",Overall!$A$26,Overall!$B$26,"1d","total","time-weighted",0,1,0,"")</f>
        <v>1865.2862509752952</v>
      </c>
      <c r="GW26" s="11">
        <f>_xll.PIAdvCalcDat("\\CEDPI\SEMPRA_MSR1:EDCINV"&amp;GV$2&amp;""&amp;GW$3&amp;"DAYKWH.UNIT1@NET1",Overall!$A$26,Overall!$B$26,"1d","total","time-weighted",0,1,0,"")</f>
        <v>1867.7429843664913</v>
      </c>
      <c r="GX26" s="11">
        <f>_xll.PIAdvCalcDat("\\CEDPI\SEMPRA_MSR1:EDCINV"&amp;GV$2&amp;""&amp;GX$3&amp;"DAYKWH.UNIT1@NET1",Overall!$A$26,Overall!$B$26,"1d","total","time-weighted",0,1,0,"")</f>
        <v>1801.7012751235127</v>
      </c>
      <c r="GY26" s="12">
        <f>_xll.PIAdvCalcDat("\\CEDPI\SEMPRA_MSR1:EDCINV"&amp;GV$2&amp;""&amp;GY$3&amp;"DAYKWH.UNIT1@NET1",Overall!$A$26,Overall!$B$26,"1d","total","time-weighted",0,1,0,"")</f>
        <v>1820.5033259527493</v>
      </c>
      <c r="GZ26" s="1"/>
      <c r="HA26" s="10">
        <f>_xll.PIAdvCalcDat("\\CEDPI\SEMPRA_MSR1:EDCINV"&amp;HA$2&amp;""&amp;HA$3&amp;"DAYKWH.UNIT1@NET1",Overall!$A$26,Overall!$B$26,"1d","total","time-weighted",0,1,0,"")</f>
        <v>1899.0849639074738</v>
      </c>
      <c r="HB26" s="11">
        <f>_xll.PIAdvCalcDat("\\CEDPI\SEMPRA_MSR1:EDCINV"&amp;HA$2&amp;""&amp;HB$3&amp;"DAYKWH.UNIT1@NET1",Overall!$A$26,Overall!$B$26,"1d","total","time-weighted",0,1,0,"")</f>
        <v>1849.4839928082101</v>
      </c>
      <c r="HC26" s="11">
        <f>_xll.PIAdvCalcDat("\\CEDPI\SEMPRA_MSR1:EDCINV"&amp;HA$2&amp;""&amp;HC$3&amp;"DAYKWH.UNIT1@NET1",Overall!$A$26,Overall!$B$26,"1d","total","time-weighted",0,1,0,"")</f>
        <v>1813.3355328462007</v>
      </c>
      <c r="HD26" s="12">
        <f>_xll.PIAdvCalcDat("\\CEDPI\SEMPRA_MSR1:EDCINV"&amp;HA$2&amp;""&amp;HD$3&amp;"DAYKWH.UNIT1@NET1",Overall!$A$26,Overall!$B$26,"1d","total","time-weighted",0,1,0,"")</f>
        <v>1648.8511325606182</v>
      </c>
      <c r="HE26" s="1"/>
      <c r="HF26" s="10">
        <f>_xll.PIAdvCalcDat("\\CEDPI\SEMPRA_MSR1:EDCINV"&amp;HF$2&amp;""&amp;HF$3&amp;"DAYKWH.UNIT1@NET1",Overall!$A$26,Overall!$B$26,"1d","total","time-weighted",0,1,0,"")</f>
        <v>1802.9511621860381</v>
      </c>
      <c r="HG26" s="11">
        <f>_xll.PIAdvCalcDat("\\CEDPI\SEMPRA_MSR1:EDCINV"&amp;HF$2&amp;""&amp;HG$3&amp;"DAYKWH.UNIT1@NET1",Overall!$A$26,Overall!$B$26,"1d","total","time-weighted",0,1,0,"")</f>
        <v>1807.4845086422815</v>
      </c>
      <c r="HH26" s="11">
        <f>_xll.PIAdvCalcDat("\\CEDPI\SEMPRA_MSR1:EDCINV"&amp;HF$2&amp;""&amp;HH$3&amp;"DAYKWH.UNIT1@NET1",Overall!$A$26,Overall!$B$26,"1d","total","time-weighted",0,1,0,"")</f>
        <v>1778.923957976285</v>
      </c>
      <c r="HI26" s="12">
        <f>_xll.PIAdvCalcDat("\\CEDPI\SEMPRA_MSR1:EDCINV"&amp;HF$2&amp;""&amp;HI$3&amp;"DAYKWH.UNIT1@NET1",Overall!$A$26,Overall!$B$26,"1d","total","time-weighted",0,1,0,"")</f>
        <v>1893.1622083540246</v>
      </c>
      <c r="HJ26" s="1"/>
      <c r="HK26" s="10">
        <f>_xll.PIAdvCalcDat("\\CEDPI\SEMPRA_MSR1:EDCINV"&amp;HK$2&amp;""&amp;HK$3&amp;"DAYKWH.UNIT1@NET1",Overall!$A$26,Overall!$B$26,"1d","total","time-weighted",0,1,0,"")</f>
        <v>1867.884823987991</v>
      </c>
      <c r="HL26" s="11">
        <f>_xll.PIAdvCalcDat("\\CEDPI\SEMPRA_MSR1:EDCINV"&amp;HK$2&amp;""&amp;HL$3&amp;"DAYKWH.UNIT1@NET1",Overall!$A$26,Overall!$B$26,"1d","total","time-weighted",0,1,0,"")</f>
        <v>1848.7759839791231</v>
      </c>
      <c r="HM26" s="11">
        <f>_xll.PIAdvCalcDat("\\CEDPI\SEMPRA_MSR1:EDCINV"&amp;HK$2&amp;""&amp;HM$3&amp;"DAYKWH.UNIT1@NET1",Overall!$A$26,Overall!$B$26,"1d","total","time-weighted",0,1,0,"")</f>
        <v>1796.1932175755242</v>
      </c>
      <c r="HN26" s="12">
        <f>_xll.PIAdvCalcDat("\\CEDPI\SEMPRA_MSR1:EDCINV"&amp;HK$2&amp;""&amp;HN$3&amp;"DAYKWH.UNIT1@NET1",Overall!$A$26,Overall!$B$26,"1d","total","time-weighted",0,1,0,"")</f>
        <v>1665.2211442017369</v>
      </c>
      <c r="HO26" s="1"/>
      <c r="HP26" s="10">
        <f>_xll.PIAdvCalcDat("\\CEDPI\SEMPRA_MSR1:EDCINV"&amp;HP$2&amp;""&amp;HP$3&amp;"DAYKWH.UNIT1@NET1",Overall!$A$26,Overall!$B$26,"1d","total","time-weighted",0,1,0,"")</f>
        <v>1855.1527346296939</v>
      </c>
      <c r="HQ26" s="11">
        <f>_xll.PIAdvCalcDat("\\CEDPI\SEMPRA_MSR1:EDCINV"&amp;HP$2&amp;""&amp;HQ$3&amp;"DAYKWH.UNIT1@NET1",Overall!$A$26,Overall!$B$26,"1d","total","time-weighted",0,1,0,"")</f>
        <v>1838.0497851795035</v>
      </c>
      <c r="HR26" s="11">
        <f>_xll.PIAdvCalcDat("\\CEDPI\SEMPRA_MSR1:EDCINV"&amp;HP$2&amp;""&amp;HR$3&amp;"DAYKWH.UNIT1@NET1",Overall!$A$26,Overall!$B$26,"1d","total","time-weighted",0,1,0,"")</f>
        <v>1824.5600889206717</v>
      </c>
      <c r="HS26" s="12">
        <f>_xll.PIAdvCalcDat("\\CEDPI\SEMPRA_MSR1:EDCINV"&amp;HP$2&amp;""&amp;HS$3&amp;"DAYKWH.UNIT1@NET1",Overall!$A$26,Overall!$B$26,"1d","total","time-weighted",0,1,0,"")</f>
        <v>1898.2265113232588</v>
      </c>
      <c r="HT26" s="1"/>
      <c r="HU26" s="10">
        <f>_xll.PIAdvCalcDat("\\CEDPI\SEMPRA_MSR1:EDCINV"&amp;HU$2&amp;""&amp;HU$3&amp;"DAYKWH.UNIT1@NET1",Overall!$A$26,Overall!$B$26,"1d","total","time-weighted",0,1,0,"")</f>
        <v>1891.8337861333484</v>
      </c>
      <c r="HV26" s="11">
        <f>_xll.PIAdvCalcDat("\\CEDPI\SEMPRA_MSR1:EDCINV"&amp;HU$2&amp;""&amp;HV$3&amp;"DAYKWH.UNIT1@NET1",Overall!$A$26,Overall!$B$26,"1d","total","time-weighted",0,1,0,"")</f>
        <v>1789.3473315151098</v>
      </c>
      <c r="HW26" s="11">
        <f>_xll.PIAdvCalcDat("\\CEDPI\SEMPRA_MSR1:EDCINV"&amp;HU$2&amp;""&amp;HW$3&amp;"DAYKWH.UNIT1@NET1",Overall!$A$26,Overall!$B$26,"1d","total","time-weighted",0,1,0,"")</f>
        <v>1674.1325969122688</v>
      </c>
      <c r="HX26" s="12">
        <f>_xll.PIAdvCalcDat("\\CEDPI\SEMPRA_MSR1:EDCINV"&amp;HU$2&amp;""&amp;HX$3&amp;"DAYKWH.UNIT1@NET1",Overall!$A$26,Overall!$B$26,"1d","total","time-weighted",0,1,0,"")</f>
        <v>1673.4834633880171</v>
      </c>
      <c r="HY26" s="1"/>
      <c r="HZ26" s="10">
        <f>_xll.PIAdvCalcDat("\\CEDPI\SEMPRA_MSR1:EDCINV"&amp;HZ$2&amp;""&amp;HZ$3&amp;"DAYKWH.UNIT1@NET1",Overall!$A$26,Overall!$B$26,"1d","total","time-weighted",0,1,0,"")</f>
        <v>1871.4752559455799</v>
      </c>
      <c r="IA26" s="11">
        <f>_xll.PIAdvCalcDat("\\CEDPI\SEMPRA_MSR1:EDCINV"&amp;HZ$2&amp;""&amp;IA$3&amp;"DAYKWH.UNIT1@NET1",Overall!$A$26,Overall!$B$26,"1d","total","time-weighted",0,1,0,"")</f>
        <v>1813.7450855265306</v>
      </c>
      <c r="IB26" s="11">
        <f>_xll.PIAdvCalcDat("\\CEDPI\SEMPRA_MSR1:EDCINV"&amp;HZ$2&amp;""&amp;IB$3&amp;"DAYKWH.UNIT1@NET1",Overall!$A$26,Overall!$B$26,"1d","total","time-weighted",0,1,0,"")</f>
        <v>1819.0058898754876</v>
      </c>
      <c r="IC26" s="12">
        <f>_xll.PIAdvCalcDat("\\CEDPI\SEMPRA_MSR1:EDCINV"&amp;HZ$2&amp;""&amp;IC$3&amp;"DAYKWH.UNIT1@NET1",Overall!$A$26,Overall!$B$26,"1d","total","time-weighted",0,1,0,"")</f>
        <v>1886.130143340557</v>
      </c>
      <c r="ID26" s="1"/>
      <c r="IE26" s="10">
        <f>_xll.PIAdvCalcDat("\\CEDPI\SEMPRA_MSR1:EDCINV"&amp;IE$2&amp;""&amp;IE$3&amp;"DAYKWH.UNIT1@NET1",Overall!$A$26,Overall!$B$26,"1d","total","time-weighted",0,1,0,"")</f>
        <v>1864.6017009206103</v>
      </c>
      <c r="IF26" s="11">
        <f>_xll.PIAdvCalcDat("\\CEDPI\SEMPRA_MSR1:EDCINV"&amp;IE$2&amp;""&amp;IF$3&amp;"DAYKWH.UNIT1@NET1",Overall!$A$26,Overall!$B$26,"1d","total","time-weighted",0,1,0,"")</f>
        <v>1860.1084232275064</v>
      </c>
      <c r="IG26" s="11">
        <f>_xll.PIAdvCalcDat("\\CEDPI\SEMPRA_MSR1:EDCINV"&amp;IE$2&amp;""&amp;IG$3&amp;"DAYKWH.UNIT1@NET1",Overall!$A$26,Overall!$B$26,"1d","total","time-weighted",0,1,0,"")</f>
        <v>1714.8664272073422</v>
      </c>
      <c r="IH26" s="12">
        <f>_xll.PIAdvCalcDat("\\CEDPI\SEMPRA_MSR1:EDCINV"&amp;IE$2&amp;""&amp;IH$3&amp;"DAYKWH.UNIT1@NET1",Overall!$A$26,Overall!$B$26,"1d","total","time-weighted",0,1,0,"")</f>
        <v>1643.1169973492822</v>
      </c>
      <c r="II26" s="1"/>
      <c r="IJ26" s="10">
        <f>_xll.PIAdvCalcDat("\\CEDPI\SEMPRA_MSR1:EDCINV"&amp;IJ$2&amp;""&amp;IJ$3&amp;"DAYKWH.UNIT1@NET1",Overall!$A$26,Overall!$B$26,"1d","total","time-weighted",0,1,0,"")</f>
        <v>1899.8065464836939</v>
      </c>
      <c r="IK26" s="11">
        <f>_xll.PIAdvCalcDat("\\CEDPI\SEMPRA_MSR1:EDCINV"&amp;IJ$2&amp;""&amp;IK$3&amp;"DAYKWH.UNIT1@NET1",Overall!$A$26,Overall!$B$26,"1d","total","time-weighted",0,1,0,"")</f>
        <v>1769.7272927908041</v>
      </c>
      <c r="IL26" s="11">
        <f>_xll.PIAdvCalcDat("\\CEDPI\SEMPRA_MSR1:EDCINV"&amp;IJ$2&amp;""&amp;IL$3&amp;"DAYKWH.UNIT1@NET1",Overall!$A$26,Overall!$B$26,"1d","total","time-weighted",0,1,0,"")</f>
        <v>1806.5806309673542</v>
      </c>
      <c r="IM26" s="12">
        <f>_xll.PIAdvCalcDat("\\CEDPI\SEMPRA_MSR1:EDCINV"&amp;IJ$2&amp;""&amp;IM$3&amp;"DAYKWH.UNIT1@NET1",Overall!$A$26,Overall!$B$26,"1d","total","time-weighted",0,1,0,"")</f>
        <v>1889.5804618623667</v>
      </c>
      <c r="IN26" s="1"/>
      <c r="IO26" s="10">
        <f>_xll.PIAdvCalcDat("\\CEDPI\SEMPRA_MSR1:EDCINV"&amp;IO$2&amp;""&amp;IO$3&amp;"DAYKWH.UNIT1@NET1",Overall!$A$26,Overall!$B$26,"1d","total","time-weighted",0,1,0,"")</f>
        <v>1829.988331137572</v>
      </c>
      <c r="IP26" s="11">
        <f>_xll.PIAdvCalcDat("\\CEDPI\SEMPRA_MSR1:EDCINV"&amp;IO$2&amp;""&amp;IP$3&amp;"DAYKWH.UNIT1@NET1",Overall!$A$26,Overall!$B$26,"1d","total","time-weighted",0,1,0,"")</f>
        <v>1812.212372817316</v>
      </c>
      <c r="IQ26" s="11">
        <f>_xll.PIAdvCalcDat("\\CEDPI\SEMPRA_MSR1:EDCINV"&amp;IO$2&amp;""&amp;IQ$3&amp;"DAYKWH.UNIT1@NET1",Overall!$A$26,Overall!$B$26,"1d","total","time-weighted",0,1,0,"")</f>
        <v>1750.0497867611484</v>
      </c>
      <c r="IR26" s="12">
        <f>_xll.PIAdvCalcDat("\\CEDPI\SEMPRA_MSR1:EDCINV"&amp;IO$2&amp;""&amp;IR$3&amp;"DAYKWH.UNIT1@NET1",Overall!$A$26,Overall!$B$26,"1d","total","time-weighted",0,1,0,"")</f>
        <v>1701.0019175587156</v>
      </c>
      <c r="IS26" s="1"/>
      <c r="IT26" s="10">
        <f>_xll.PIAdvCalcDat("\\CEDPI\SEMPRA_MSR1:EDCINV"&amp;IT$2&amp;""&amp;IT$3&amp;"DAYKWH.UNIT1@NET1",Overall!$A$26,Overall!$B$26,"1d","total","time-weighted",0,1,0,"")</f>
        <v>1904.0090497895555</v>
      </c>
      <c r="IU26" s="11">
        <f>_xll.PIAdvCalcDat("\\CEDPI\SEMPRA_MSR1:EDCINV"&amp;IT$2&amp;""&amp;IU$3&amp;"DAYKWH.UNIT1@NET1",Overall!$A$26,Overall!$B$26,"1d","total","time-weighted",0,1,0,"")</f>
        <v>1860.7964799825729</v>
      </c>
      <c r="IV26" s="11">
        <f>_xll.PIAdvCalcDat("\\CEDPI\SEMPRA_MSR1:EDCINV"&amp;IT$2&amp;""&amp;IV$3&amp;"DAYKWH.UNIT1@NET1",Overall!$A$26,Overall!$B$26,"1d","total","time-weighted",0,1,0,"")</f>
        <v>1852.3657297811678</v>
      </c>
      <c r="IW26" s="12">
        <f>_xll.PIAdvCalcDat("\\CEDPI\SEMPRA_MSR1:EDCINV"&amp;IT$2&amp;""&amp;IW$3&amp;"DAYKWH.UNIT1@NET1",Overall!$A$26,Overall!$B$26,"1d","total","time-weighted",0,1,0,"")</f>
        <v>1798.8680013593867</v>
      </c>
      <c r="IX26" s="1"/>
      <c r="IY26" s="10">
        <f>_xll.PIAdvCalcDat("\\CEDPI\SEMPRA_MSR1:EDCINV"&amp;IY$2&amp;""&amp;IY$3&amp;"DAYKWH.UNIT1@NET1",Overall!$A$26,Overall!$B$26,"1d","total","time-weighted",0,1,0,"")</f>
        <v>1836.9247820915041</v>
      </c>
      <c r="IZ26" s="11">
        <f>_xll.PIAdvCalcDat("\\CEDPI\SEMPRA_MSR1:EDCINV"&amp;IY$2&amp;""&amp;IZ$3&amp;"DAYKWH.UNIT1@NET1",Overall!$A$26,Overall!$B$26,"1d","total","time-weighted",0,1,0,"")</f>
        <v>1816.371550935185</v>
      </c>
      <c r="JA26" s="11">
        <f>_xll.PIAdvCalcDat("\\CEDPI\SEMPRA_MSR1:EDCINV"&amp;IY$2&amp;""&amp;JA$3&amp;"DAYKWH.UNIT1@NET1",Overall!$A$26,Overall!$B$26,"1d","total","time-weighted",0,1,0,"")</f>
        <v>1811.2425980365615</v>
      </c>
      <c r="JB26" s="12">
        <f>_xll.PIAdvCalcDat("\\CEDPI\SEMPRA_MSR1:EDCINV"&amp;IY$2&amp;""&amp;JB$3&amp;"DAYKWH.UNIT1@NET1",Overall!$A$26,Overall!$B$26,"1d","total","time-weighted",0,1,0,"")</f>
        <v>1640.0252819320674</v>
      </c>
      <c r="JC26" s="1"/>
      <c r="JD26" s="10">
        <f>_xll.PIAdvCalcDat("\\CEDPI\SEMPRA_MSR1:EDCINV"&amp;JD$2&amp;""&amp;JD$3&amp;"DAYKWH.UNIT1@NET1",Overall!$A$26,Overall!$B$26,"1d","total","time-weighted",0,1,0,"")</f>
        <v>1833.4544697762178</v>
      </c>
      <c r="JE26" s="11">
        <f>_xll.PIAdvCalcDat("\\CEDPI\SEMPRA_MSR1:EDCINV"&amp;JD$2&amp;""&amp;JE$3&amp;"DAYKWH.UNIT1@NET1",Overall!$A$26,Overall!$B$26,"1d","total","time-weighted",0,1,0,"")</f>
        <v>1822.3075460692246</v>
      </c>
      <c r="JF26" s="11">
        <f>_xll.PIAdvCalcDat("\\CEDPI\SEMPRA_MSR1:EDCINV"&amp;JD$2&amp;""&amp;JF$3&amp;"DAYKWH.UNIT1@NET1",Overall!$A$26,Overall!$B$26,"1d","total","time-weighted",0,1,0,"")</f>
        <v>1751.8765930934119</v>
      </c>
      <c r="JG26" s="12">
        <f>_xll.PIAdvCalcDat("\\CEDPI\SEMPRA_MSR1:EDCINV"&amp;JD$2&amp;""&amp;JG$3&amp;"DAYKWH.UNIT1@NET1",Overall!$A$26,Overall!$B$26,"1d","total","time-weighted",0,1,0,"")</f>
        <v>1837.7000741630893</v>
      </c>
      <c r="JH26" s="1"/>
      <c r="JI26" s="10">
        <f>_xll.PIAdvCalcDat("\\CEDPI\SEMPRA_MSR1:EDCINV"&amp;JI$2&amp;""&amp;JI$3&amp;"DAYKWH.UNIT1@NET1",Overall!$A$26,Overall!$B$26,"1d","total","time-weighted",0,1,0,"")</f>
        <v>1808.162199268543</v>
      </c>
      <c r="JJ26" s="11">
        <f>_xll.PIAdvCalcDat("\\CEDPI\SEMPRA_MSR1:EDCINV"&amp;JI$2&amp;""&amp;JJ$3&amp;"DAYKWH.UNIT1@NET1",Overall!$A$26,Overall!$B$26,"1d","total","time-weighted",0,1,0,"")</f>
        <v>1801.4242269831523</v>
      </c>
      <c r="JK26" s="11">
        <f>_xll.PIAdvCalcDat("\\CEDPI\SEMPRA_MSR1:EDCINV"&amp;JI$2&amp;""&amp;JK$3&amp;"DAYKWH.UNIT1@NET1",Overall!$A$26,Overall!$B$26,"1d","total","time-weighted",0,1,0,"")</f>
        <v>1670.6283547920261</v>
      </c>
      <c r="JL26" s="12">
        <f>_xll.PIAdvCalcDat("\\CEDPI\SEMPRA_MSR1:EDCINV"&amp;JI$2&amp;""&amp;JL$3&amp;"DAYKWH.UNIT1@NET1",Overall!$A$26,Overall!$B$26,"1d","total","time-weighted",0,1,0,"")</f>
        <v>1672.7655907999811</v>
      </c>
      <c r="JM26" s="1"/>
      <c r="JN26" s="10">
        <f>_xll.PIAdvCalcDat("\\CEDPI\SEMPRA_MSR1:EDCINV"&amp;JN$2&amp;""&amp;JN$3&amp;"DAYKWH.UNIT1@NET1",Overall!$A$26,Overall!$B$26,"1d","total","time-weighted",0,1,0,"")</f>
        <v>1906.9014926885695</v>
      </c>
      <c r="JO26" s="11">
        <f>_xll.PIAdvCalcDat("\\CEDPI\SEMPRA_MSR1:EDCINV"&amp;JN$2&amp;""&amp;JO$3&amp;"DAYKWH.UNIT1@NET1",Overall!$A$26,Overall!$B$26,"1d","total","time-weighted",0,1,0,"")</f>
        <v>1780.6409751477406</v>
      </c>
      <c r="JP26" s="11">
        <f>_xll.PIAdvCalcDat("\\CEDPI\SEMPRA_MSR1:EDCINV"&amp;JN$2&amp;""&amp;JP$3&amp;"DAYKWH.UNIT1@NET1",Overall!$A$26,Overall!$B$26,"1d","total","time-weighted",0,1,0,"")</f>
        <v>1878.7425607648149</v>
      </c>
      <c r="JQ26" s="12">
        <f>_xll.PIAdvCalcDat("\\CEDPI\SEMPRA_MSR1:EDCINV"&amp;JN$2&amp;""&amp;JQ$3&amp;"DAYKWH.UNIT1@NET1",Overall!$A$26,Overall!$B$26,"1d","total","time-weighted",0,1,0,"")</f>
        <v>1861.8021298847016</v>
      </c>
      <c r="JR26" s="1"/>
      <c r="JS26" s="10">
        <f>_xll.PIAdvCalcDat("\\CEDPI\SEMPRA_MSR1:EDCINV"&amp;JS$2&amp;""&amp;JS$3&amp;"DAYKWH.UNIT1@NET1",Overall!$A$26,Overall!$B$26,"1d","total","time-weighted",0,1,0,"")</f>
        <v>1860.3947349132898</v>
      </c>
      <c r="JT26" s="11">
        <f>_xll.PIAdvCalcDat("\\CEDPI\SEMPRA_MSR1:EDCINV"&amp;JS$2&amp;""&amp;JT$3&amp;"DAYKWH.UNIT1@NET1",Overall!$A$26,Overall!$B$26,"1d","total","time-weighted",0,1,0,"")</f>
        <v>1815.2336727594868</v>
      </c>
      <c r="JU26" s="11">
        <f>_xll.PIAdvCalcDat("\\CEDPI\SEMPRA_MSR1:EDCINV"&amp;JS$2&amp;""&amp;JU$3&amp;"DAYKWH.UNIT1@NET1",Overall!$A$26,Overall!$B$26,"1d","total","time-weighted",0,1,0,"")</f>
        <v>1658.1321595779193</v>
      </c>
      <c r="JV26" s="12">
        <f>_xll.PIAdvCalcDat("\\CEDPI\SEMPRA_MSR1:EDCINV"&amp;JS$2&amp;""&amp;JV$3&amp;"DAYKWH.UNIT1@NET1",Overall!$A$26,Overall!$B$26,"1d","total","time-weighted",0,1,0,"")</f>
        <v>1633.0151357700054</v>
      </c>
      <c r="JW26" s="1"/>
      <c r="JX26" s="10">
        <f>_xll.PIAdvCalcDat("\\CEDPI\SEMPRA_MSR1:EDCINV"&amp;JX$2&amp;""&amp;JX$3&amp;"DAYKWH.UNIT1@NET1",Overall!$A$26,Overall!$B$26,"1d","total","time-weighted",0,1,0,"")</f>
        <v>1801.2631830510165</v>
      </c>
      <c r="JY26" s="11">
        <f>_xll.PIAdvCalcDat("\\CEDPI\SEMPRA_MSR1:EDCINV"&amp;JX$2&amp;""&amp;JY$3&amp;"DAYKWH.UNIT1@NET1",Overall!$A$26,Overall!$B$26,"1d","total","time-weighted",0,1,0,"")</f>
        <v>1797.2402536337008</v>
      </c>
      <c r="JZ26" s="11">
        <f>_xll.PIAdvCalcDat("\\CEDPI\SEMPRA_MSR1:EDCINV"&amp;JX$2&amp;""&amp;JZ$3&amp;"DAYKWH.UNIT1@NET1",Overall!$A$26,Overall!$B$26,"1d","total","time-weighted",0,1,0,"")</f>
        <v>1792.4826739172947</v>
      </c>
      <c r="KA26" s="12">
        <f>_xll.PIAdvCalcDat("\\CEDPI\SEMPRA_MSR1:EDCINV"&amp;JX$2&amp;""&amp;KA$3&amp;"DAYKWH.UNIT1@NET1",Overall!$A$26,Overall!$B$26,"1d","total","time-weighted",0,1,0,"")</f>
        <v>1849.3271695531312</v>
      </c>
      <c r="KB26" s="1"/>
      <c r="KC26" s="10">
        <f>_xll.PIAdvCalcDat("\\CEDPI\SEMPRA_MSR1:EDCINV"&amp;KC$2&amp;""&amp;KC$3&amp;"DAYKWH.UNIT1@NET1",Overall!$A$26,Overall!$B$26,"1d","total","time-weighted",0,1,0,"")</f>
        <v>1884.4917340347095</v>
      </c>
      <c r="KD26" s="11">
        <f>_xll.PIAdvCalcDat("\\CEDPI\SEMPRA_MSR1:EDCINV"&amp;KC$2&amp;""&amp;KD$3&amp;"DAYKWH.UNIT1@NET1",Overall!$A$26,Overall!$B$26,"1d","total","time-weighted",0,1,0,"")</f>
        <v>1805.5510689010682</v>
      </c>
      <c r="KE26" s="11">
        <f>_xll.PIAdvCalcDat("\\CEDPI\SEMPRA_MSR1:EDCINV"&amp;KC$2&amp;""&amp;KE$3&amp;"DAYKWH.UNIT1@NET1",Overall!$A$26,Overall!$B$26,"1d","total","time-weighted",0,1,0,"")</f>
        <v>1784.4483126706741</v>
      </c>
      <c r="KF26" s="12">
        <f>_xll.PIAdvCalcDat("\\CEDPI\SEMPRA_MSR1:EDCINV"&amp;KC$2&amp;""&amp;KF$3&amp;"DAYKWH.UNIT1@NET1",Overall!$A$26,Overall!$B$26,"1d","total","time-weighted",0,1,0,"")</f>
        <v>2422.8130965858986</v>
      </c>
      <c r="KG26" s="1"/>
      <c r="KH26" s="10">
        <f>_xll.PIAdvCalcDat("\\CEDPI\SEMPRA_MSR1:EDCINV"&amp;KH$2&amp;""&amp;KH$3&amp;"DAYKWH.UNIT1@NET1",Overall!$A$26,Overall!$B$26,"1d","total","time-weighted",0,1,0,"")</f>
        <v>1910.476947599371</v>
      </c>
      <c r="KI26" s="11">
        <f>_xll.PIAdvCalcDat("\\CEDPI\SEMPRA_MSR1:EDCINV"&amp;KH$2&amp;""&amp;KI$3&amp;"DAYKWH.UNIT1@NET1",Overall!$A$26,Overall!$B$26,"1d","total","time-weighted",0,1,0,"")</f>
        <v>1757.3374760563199</v>
      </c>
      <c r="KJ26" s="11">
        <f>_xll.PIAdvCalcDat("\\CEDPI\SEMPRA_MSR1:EDCINV"&amp;KH$2&amp;""&amp;KJ$3&amp;"DAYKWH.UNIT1@NET1",Overall!$A$26,Overall!$B$26,"1d","total","time-weighted",0,1,0,"")</f>
        <v>1811.6980692557679</v>
      </c>
      <c r="KK26" s="12">
        <f>_xll.PIAdvCalcDat("\\CEDPI\SEMPRA_MSR1:EDCINV"&amp;KH$2&amp;""&amp;KK$3&amp;"DAYKWH.UNIT1@NET1",Overall!$A$26,Overall!$B$26,"1d","total","time-weighted",0,1,0,"")</f>
        <v>1864.4493040586547</v>
      </c>
      <c r="KL26" s="1"/>
      <c r="KM26" s="10">
        <f>_xll.PIAdvCalcDat("\\CEDPI\SEMPRA_MSR1:EDCINV"&amp;KM$2&amp;""&amp;KM$3&amp;"DAYKWH.UNIT1@NET1",Overall!$A$26,Overall!$B$26,"1d","total","time-weighted",0,1,0,"")</f>
        <v>1876.4583898891758</v>
      </c>
      <c r="KN26" s="11">
        <f>_xll.PIAdvCalcDat("\\CEDPI\SEMPRA_MSR1:EDCINV"&amp;KM$2&amp;""&amp;KN$3&amp;"DAYKWH.UNIT1@NET1",Overall!$A$26,Overall!$B$26,"1d","total","time-weighted",0,1,0,"")</f>
        <v>1825.9874991988329</v>
      </c>
      <c r="KO26" s="11">
        <f>_xll.PIAdvCalcDat("\\CEDPI\SEMPRA_MSR1:EDCINV"&amp;KM$2&amp;""&amp;KO$3&amp;"DAYKWH.UNIT1@NET1",Overall!$A$26,Overall!$B$26,"1d","total","time-weighted",0,1,0,"")</f>
        <v>1815.5663722863696</v>
      </c>
      <c r="KP26" s="12">
        <f>_xll.PIAdvCalcDat("\\CEDPI\SEMPRA_MSR1:EDCINV"&amp;KM$2&amp;""&amp;KP$3&amp;"DAYKWH.UNIT1@NET1",Overall!$A$26,Overall!$B$26,"1d","total","time-weighted",0,1,0,"")</f>
        <v>1638.0121714990587</v>
      </c>
      <c r="KQ26" s="1"/>
      <c r="KR26" s="10">
        <f>_xll.PIAdvCalcDat("\\CEDPI\SEMPRA_MSR1:EDCINV"&amp;KR$2&amp;""&amp;KR$3&amp;"DAYKWH.UNIT1@NET1",Overall!$A$26,Overall!$B$26,"1d","total","time-weighted",0,1,0,"")</f>
        <v>1872.734077132113</v>
      </c>
      <c r="KS26" s="11">
        <f>_xll.PIAdvCalcDat("\\CEDPI\SEMPRA_MSR1:EDCINV"&amp;KR$2&amp;""&amp;KS$3&amp;"DAYKWH.UNIT1@NET1",Overall!$A$26,Overall!$B$26,"1d","total","time-weighted",0,1,0,"")</f>
        <v>1792.896577532526</v>
      </c>
      <c r="KT26" s="11">
        <f>_xll.PIAdvCalcDat("\\CEDPI\SEMPRA_MSR1:EDCINV"&amp;KR$2&amp;""&amp;KT$3&amp;"DAYKWH.UNIT1@NET1",Overall!$A$26,Overall!$B$26,"1d","total","time-weighted",0,1,0,"")</f>
        <v>1790.378361095017</v>
      </c>
      <c r="KU26" s="12">
        <f>_xll.PIAdvCalcDat("\\CEDPI\SEMPRA_MSR1:EDCINV"&amp;KR$2&amp;""&amp;KU$3&amp;"DAYKWH.UNIT1@NET1",Overall!$A$26,Overall!$B$26,"1d","total","time-weighted",0,1,0,"")</f>
        <v>1965.3104665105311</v>
      </c>
      <c r="KV26" s="1"/>
      <c r="KW26" s="10">
        <f>_xll.PIAdvCalcDat("\\CEDPI\SEMPRA_MSR1:EDCINV"&amp;KW$2&amp;""&amp;KW$3&amp;"DAYKWH.UNIT1@NET1",Overall!$A$26,Overall!$B$26,"1d","total","time-weighted",0,1,0,"")</f>
        <v>1885.6408526961113</v>
      </c>
      <c r="KX26" s="11">
        <f>_xll.PIAdvCalcDat("\\CEDPI\SEMPRA_MSR1:EDCINV"&amp;KW$2&amp;""&amp;KX$3&amp;"DAYKWH.UNIT1@NET1",Overall!$A$26,Overall!$B$26,"1d","total","time-weighted",0,1,0,"")</f>
        <v>1856.0659364508597</v>
      </c>
      <c r="KY26" s="11">
        <f>_xll.PIAdvCalcDat("\\CEDPI\SEMPRA_MSR1:EDCINV"&amp;KW$2&amp;""&amp;KY$3&amp;"DAYKWH.UNIT1@NET1",Overall!$A$26,Overall!$B$26,"1d","total","time-weighted",0,1,0,"")</f>
        <v>1679.518984232946</v>
      </c>
      <c r="KZ26" s="12">
        <f>_xll.PIAdvCalcDat("\\CEDPI\SEMPRA_MSR1:EDCINV"&amp;KW$2&amp;""&amp;KZ$3&amp;"DAYKWH.UNIT1@NET1",Overall!$A$26,Overall!$B$26,"1d","total","time-weighted",0,1,0,"")</f>
        <v>1638.9624240628355</v>
      </c>
      <c r="LA26" s="1"/>
      <c r="LB26" s="10">
        <f>_xll.PIAdvCalcDat("\\CEDPI\SEMPRA_MSR1:EDCINV"&amp;LB$2&amp;""&amp;LB$3&amp;"DAYKWH.UNIT1@NET1",Overall!$A$26,Overall!$B$26,"1d","total","time-weighted",0,1,0,"")</f>
        <v>1852.1164568020627</v>
      </c>
      <c r="LC26" s="11">
        <f>_xll.PIAdvCalcDat("\\CEDPI\SEMPRA_MSR1:EDCINV"&amp;LB$2&amp;""&amp;LC$3&amp;"DAYKWH.UNIT1@NET1",Overall!$A$26,Overall!$B$26,"1d","total","time-weighted",0,1,0,"")</f>
        <v>1828.4611682335508</v>
      </c>
      <c r="LD26" s="11">
        <f>_xll.PIAdvCalcDat("\\CEDPI\SEMPRA_MSR1:EDCINV"&amp;LB$2&amp;""&amp;LD$3&amp;"DAYKWH.UNIT1@NET1",Overall!$A$26,Overall!$B$26,"1d","total","time-weighted",0,1,0,"")</f>
        <v>1843.3339068035284</v>
      </c>
      <c r="LE26" s="12">
        <f>_xll.PIAdvCalcDat("\\CEDPI\SEMPRA_MSR1:EDCINV"&amp;LB$2&amp;""&amp;LE$3&amp;"DAYKWH.UNIT1@NET1",Overall!$A$26,Overall!$B$26,"1d","total","time-weighted",0,1,0,"")</f>
        <v>1879.5487578402508</v>
      </c>
      <c r="LF26" s="1"/>
      <c r="LG26" s="10">
        <f>_xll.PIAdvCalcDat("\\CEDPI\SEMPRA_MSR1:EDCINV"&amp;LG$2&amp;""&amp;LG$3&amp;"DAYKWH.UNIT1@NET1",Overall!$A$26,Overall!$B$26,"1d","total","time-weighted",0,1,0,"")</f>
        <v>1822.056664554292</v>
      </c>
      <c r="LH26" s="11">
        <f>_xll.PIAdvCalcDat("\\CEDPI\SEMPRA_MSR1:EDCINV"&amp;LG$2&amp;""&amp;LH$3&amp;"DAYKWH.UNIT1@NET1",Overall!$A$26,Overall!$B$26,"1d","total","time-weighted",0,1,0,"")</f>
        <v>1816.9660857251442</v>
      </c>
      <c r="LI26" s="11">
        <f>_xll.PIAdvCalcDat("\\CEDPI\SEMPRA_MSR1:EDCINV"&amp;LG$2&amp;""&amp;LI$3&amp;"DAYKWH.UNIT1@NET1",Overall!$A$26,Overall!$B$26,"1d","total","time-weighted",0,1,0,"")</f>
        <v>1701.8425620562152</v>
      </c>
      <c r="LJ26" s="12">
        <f>_xll.PIAdvCalcDat("\\CEDPI\SEMPRA_MSR1:EDCINV"&amp;LG$2&amp;""&amp;LJ$3&amp;"DAYKWH.UNIT1@NET1",Overall!$A$26,Overall!$B$26,"1d","total","time-weighted",0,1,0,"")</f>
        <v>1642.8214337498471</v>
      </c>
      <c r="LK26" s="1"/>
      <c r="LL26" s="10">
        <f>_xll.PIAdvCalcDat("\\CEDPI\SEMPRA_MSR1:EDCINV"&amp;LL$2&amp;""&amp;LL$3&amp;"DAYKWH.UNIT1@NET1",Overall!$A$26,Overall!$B$26,"1d","total","time-weighted",0,1,0,"")</f>
        <v>1733.4172700820479</v>
      </c>
      <c r="LM26" s="11">
        <f>_xll.PIAdvCalcDat("\\CEDPI\SEMPRA_MSR1:EDCINV"&amp;LL$2&amp;""&amp;LM$3&amp;"DAYKWH.UNIT1@NET1",Overall!$A$26,Overall!$B$26,"1d","total","time-weighted",0,1,0,"")</f>
        <v>1648.5538055112315</v>
      </c>
      <c r="LN26" s="11">
        <f>_xll.PIAdvCalcDat("\\CEDPI\SEMPRA_MSR1:EDCINV"&amp;LL$2&amp;""&amp;LN$3&amp;"DAYKWH.UNIT1@NET1",Overall!$A$26,Overall!$B$26,"1d","total","time-weighted",0,1,0,"")</f>
        <v>1734.4959938110014</v>
      </c>
      <c r="LO26" s="12">
        <f>_xll.PIAdvCalcDat("\\CEDPI\SEMPRA_MSR1:EDCINV"&amp;LL$2&amp;""&amp;LO$3&amp;"DAYKWH.UNIT1@NET1",Overall!$A$26,Overall!$B$26,"1d","total","time-weighted",0,1,0,"")</f>
        <v>1644.0442810465402</v>
      </c>
      <c r="LP26" s="1"/>
      <c r="LQ26" s="10">
        <f>_xll.PIAdvCalcDat("\\CEDPI\SEMPRA_MSR1:EDCINV"&amp;LQ$2&amp;""&amp;LQ$3&amp;"DAYKWH.UNIT1@NET1",Overall!$A$26,Overall!$B$26,"1d","total","time-weighted",0,1,0,"")</f>
        <v>1719.8629579471569</v>
      </c>
      <c r="LR26" s="11">
        <f>_xll.PIAdvCalcDat("\\CEDPI\SEMPRA_MSR1:EDCINV"&amp;LQ$2&amp;""&amp;LR$3&amp;"DAYKWH.UNIT1@NET1",Overall!$A$26,Overall!$B$26,"1d","total","time-weighted",0,1,0,"")</f>
        <v>1736.6260811167256</v>
      </c>
      <c r="LS26" s="11">
        <f>_xll.PIAdvCalcDat("\\CEDPI\SEMPRA_MSR1:EDCINV"&amp;LQ$2&amp;""&amp;LS$3&amp;"DAYKWH.UNIT1@NET1",Overall!$A$26,Overall!$B$26,"1d","total","time-weighted",0,1,0,"")</f>
        <v>1569.416786330147</v>
      </c>
      <c r="LT26" s="12">
        <f>_xll.PIAdvCalcDat("\\CEDPI\SEMPRA_MSR1:EDCINV"&amp;LQ$2&amp;""&amp;LT$3&amp;"DAYKWH.UNIT1@NET1",Overall!$A$26,Overall!$B$26,"1d","total","time-weighted",0,1,0,"")</f>
        <v>1766.3846286615219</v>
      </c>
      <c r="LU26" s="1"/>
      <c r="LV26" s="10">
        <f>_xll.PIAdvCalcDat("\\CEDPI\SEMPRA_MSR1:EDCINV"&amp;LV$2&amp;""&amp;LV$3&amp;"DAYKWH.UNIT1@NET1",Overall!$A$26,Overall!$B$26,"1d","total","time-weighted",0,1,0,"")</f>
        <v>1571.3829295590499</v>
      </c>
      <c r="LW26" s="11">
        <f>_xll.PIAdvCalcDat("\\CEDPI\SEMPRA_MSR1:EDCINV"&amp;LV$2&amp;""&amp;LW$3&amp;"DAYKWH.UNIT1@NET1",Overall!$A$26,Overall!$B$26,"1d","total","time-weighted",0,1,0,"")</f>
        <v>1794.8153325068301</v>
      </c>
      <c r="LX26" s="11">
        <f>_xll.PIAdvCalcDat("\\CEDPI\SEMPRA_MSR1:EDCINV"&amp;LV$2&amp;""&amp;LX$3&amp;"DAYKWH.UNIT1@NET1",Overall!$A$26,Overall!$B$26,"1d","total","time-weighted",0,1,0,"")</f>
        <v>1587.0050423073842</v>
      </c>
      <c r="LY26" s="12">
        <f>_xll.PIAdvCalcDat("\\CEDPI\SEMPRA_MSR1:EDCINV"&amp;LV$2&amp;""&amp;LY$3&amp;"DAYKWH.UNIT1@NET1",Overall!$A$26,Overall!$B$26,"1d","total","time-weighted",0,1,0,"")</f>
        <v>1772.3163600460791</v>
      </c>
      <c r="LZ26" s="1"/>
      <c r="MA26" s="10">
        <f>_xll.PIAdvCalcDat("\\CEDPI\SEMPRA_MSR1:EDCINV"&amp;MA$2&amp;""&amp;MA$3&amp;"DAYKWH.UNIT1@NET1",Overall!$A$26,Overall!$B$26,"1d","total","time-weighted",0,1,0,"")</f>
        <v>1737.4134974638689</v>
      </c>
      <c r="MB26" s="11" t="str">
        <f>_xll.PIAdvCalcDat("\\CEDPI\SEMPRA_MSR1:EDCINV"&amp;MA$2&amp;""&amp;MB$3&amp;"DAYKWH.UNIT1@NET1",Overall!$A$26,Overall!$B$26,"1d","total","time-weighted",0,1,0,"")</f>
        <v>[-11059] No Good Data For Calculation</v>
      </c>
      <c r="MC26" s="11">
        <f>_xll.PIAdvCalcDat("\\CEDPI\SEMPRA_MSR1:EDCINV"&amp;MA$2&amp;""&amp;MC$3&amp;"DAYKWH.UNIT1@NET1",Overall!$A$26,Overall!$B$26,"1d","total","time-weighted",0,1,0,"")</f>
        <v>1747.224565459248</v>
      </c>
      <c r="MD26" s="12">
        <f>_xll.PIAdvCalcDat("\\CEDPI\SEMPRA_MSR1:EDCINV"&amp;MA$2&amp;""&amp;MD$3&amp;"DAYKWH.UNIT1@NET1",Overall!$A$26,Overall!$B$26,"1d","total","time-weighted",0,1,0,"")</f>
        <v>1769.9376511642447</v>
      </c>
      <c r="ME26" s="1"/>
      <c r="MF26" s="10">
        <f>_xll.PIAdvCalcDat("\\CEDPI\SEMPRA_MSR1:EDCINV"&amp;MF$2&amp;""&amp;MF$3&amp;"DAYKWH.UNIT1@NET1",Overall!$A$26,Overall!$B$26,"1d","total","time-weighted",0,1,0,"")</f>
        <v>1769.9607068469654</v>
      </c>
      <c r="MG26" s="11">
        <f>_xll.PIAdvCalcDat("\\CEDPI\SEMPRA_MSR1:EDCINV"&amp;MF$2&amp;""&amp;MG$3&amp;"DAYKWH.UNIT1@NET1",Overall!$A$26,Overall!$B$26,"1d","total","time-weighted",0,1,0,"")</f>
        <v>1739.3745370292474</v>
      </c>
      <c r="MH26" s="11">
        <f>_xll.PIAdvCalcDat("\\CEDPI\SEMPRA_MSR1:EDCINV"&amp;MF$2&amp;""&amp;MH$3&amp;"DAYKWH.UNIT1@NET1",Overall!$A$26,Overall!$B$26,"1d","total","time-weighted",0,1,0,"")</f>
        <v>1622.1305033868473</v>
      </c>
      <c r="MI26" s="12">
        <f>_xll.PIAdvCalcDat("\\CEDPI\SEMPRA_MSR1:EDCINV"&amp;MF$2&amp;""&amp;MI$3&amp;"DAYKWH.UNIT1@NET1",Overall!$A$26,Overall!$B$26,"1d","total","time-weighted",0,1,0,"")</f>
        <v>1761.8131406715784</v>
      </c>
      <c r="MJ26" s="1"/>
      <c r="MK26" s="10">
        <f>_xll.PIAdvCalcDat("\\CEDPI\SEMPRA_MSR1:EDCINV"&amp;MK$2&amp;""&amp;MK$3&amp;"DAYKWH.UNIT1@NET1",Overall!$A$26,Overall!$B$26,"1d","total","time-weighted",0,1,0,"")</f>
        <v>1583.9273143827545</v>
      </c>
      <c r="ML26" s="11">
        <f>_xll.PIAdvCalcDat("\\CEDPI\SEMPRA_MSR1:EDCINV"&amp;MK$2&amp;""&amp;ML$3&amp;"DAYKWH.UNIT1@NET1",Overall!$A$26,Overall!$B$26,"1d","total","time-weighted",0,1,0,"")</f>
        <v>1738.3420960349017</v>
      </c>
      <c r="MM26" s="11">
        <f>_xll.PIAdvCalcDat("\\CEDPI\SEMPRA_MSR1:EDCINV"&amp;MK$2&amp;""&amp;MM$3&amp;"DAYKWH.UNIT1@NET1",Overall!$A$26,Overall!$B$26,"1d","total","time-weighted",0,1,0,"")</f>
        <v>1550.1868787760752</v>
      </c>
      <c r="MN26" s="12">
        <f>_xll.PIAdvCalcDat("\\CEDPI\SEMPRA_MSR1:EDCINV"&amp;MK$2&amp;""&amp;MN$3&amp;"DAYKWH.UNIT1@NET1",Overall!$A$26,Overall!$B$26,"1d","total","time-weighted",0,1,0,"")</f>
        <v>1755.5905721677482</v>
      </c>
      <c r="MO26" s="1"/>
      <c r="MP26" s="10">
        <f>_xll.PIAdvCalcDat("\\CEDPI\SEMPRA_MSR1:EDCINV"&amp;MP$2&amp;""&amp;MP$3&amp;"DAYKWH.UNIT1@NET1",Overall!$A$26,Overall!$B$26,"1d","total","time-weighted",0,1,0,"")</f>
        <v>1879.6767768706864</v>
      </c>
      <c r="MQ26" s="11">
        <f>_xll.PIAdvCalcDat("\\CEDPI\SEMPRA_MSR1:EDCINV"&amp;MP$2&amp;""&amp;MQ$3&amp;"DAYKWH.UNIT1@NET1",Overall!$A$26,Overall!$B$26,"1d","total","time-weighted",0,1,0,"")</f>
        <v>1878.3747050306204</v>
      </c>
      <c r="MR26" s="11">
        <f>_xll.PIAdvCalcDat("\\CEDPI\SEMPRA_MSR1:EDCINV"&amp;MP$2&amp;""&amp;MR$3&amp;"DAYKWH.UNIT1@NET1",Overall!$A$26,Overall!$B$26,"1d","total","time-weighted",0,1,0,"")</f>
        <v>1876.9693551285959</v>
      </c>
      <c r="MS26" s="12">
        <f>_xll.PIAdvCalcDat("\\CEDPI\SEMPRA_MSR1:EDCINV"&amp;MP$2&amp;""&amp;MS$3&amp;"DAYKWH.UNIT1@NET1",Overall!$A$26,Overall!$B$26,"1d","total","time-weighted",0,1,0,"")</f>
        <v>1884.9204163446357</v>
      </c>
      <c r="MT26" s="1"/>
      <c r="MU26" s="10">
        <f>_xll.PIAdvCalcDat("\\CEDPI\SEMPRA_MSR1:EDCINV"&amp;MU$2&amp;""&amp;MU$3&amp;"DAYKWH.UNIT1@NET1",Overall!$A$26,Overall!$B$26,"1d","total","time-weighted",0,1,0,"")</f>
        <v>1630.6580778492705</v>
      </c>
      <c r="MV26" s="11">
        <f>_xll.PIAdvCalcDat("\\CEDPI\SEMPRA_MSR1:EDCINV"&amp;MU$2&amp;""&amp;MV$3&amp;"DAYKWH.UNIT1@NET1",Overall!$A$26,Overall!$B$26,"1d","total","time-weighted",0,1,0,"")</f>
        <v>1757.8268883404253</v>
      </c>
      <c r="MW26" s="11">
        <f>_xll.PIAdvCalcDat("\\CEDPI\SEMPRA_MSR1:EDCINV"&amp;MU$2&amp;""&amp;MW$3&amp;"DAYKWH.UNIT1@NET1",Overall!$A$26,Overall!$B$26,"1d","total","time-weighted",0,1,0,"")</f>
        <v>1624.7330130631333</v>
      </c>
      <c r="MX26" s="12">
        <f>_xll.PIAdvCalcDat("\\CEDPI\SEMPRA_MSR1:EDCINV"&amp;MU$2&amp;""&amp;MX$3&amp;"DAYKWH.UNIT1@NET1",Overall!$A$26,Overall!$B$26,"1d","total","time-weighted",0,1,0,"")</f>
        <v>1717.8560848650516</v>
      </c>
      <c r="MY26" s="1"/>
      <c r="MZ26" s="10">
        <f>_xll.PIAdvCalcDat("\\CEDPI\SEMPRA_MSR1:EDCINV"&amp;MZ$2&amp;""&amp;MZ$3&amp;"DAYKWH.UNIT1@NET1",Overall!$A$26,Overall!$B$26,"1d","total","time-weighted",0,1,0,"")</f>
        <v>1557.1769832827119</v>
      </c>
      <c r="NA26" s="11">
        <f>_xll.PIAdvCalcDat("\\CEDPI\SEMPRA_MSR1:EDCINV"&amp;MZ$2&amp;""&amp;NA$3&amp;"DAYKWH.UNIT1@NET1",Overall!$A$26,Overall!$B$26,"1d","total","time-weighted",0,1,0,"")</f>
        <v>1776.2315541192179</v>
      </c>
      <c r="NB26" s="11">
        <f>_xll.PIAdvCalcDat("\\CEDPI\SEMPRA_MSR1:EDCINV"&amp;MZ$2&amp;""&amp;NB$3&amp;"DAYKWH.UNIT1@NET1",Overall!$A$26,Overall!$B$26,"1d","total","time-weighted",0,1,0,"")</f>
        <v>1605.8655410145072</v>
      </c>
      <c r="NC26" s="12">
        <f>_xll.PIAdvCalcDat("\\CEDPI\SEMPRA_MSR1:EDCINV"&amp;MZ$2&amp;""&amp;NC$3&amp;"DAYKWH.UNIT1@NET1",Overall!$A$26,Overall!$B$26,"1d","total","time-weighted",0,1,0,"")</f>
        <v>1784.6375196975901</v>
      </c>
      <c r="ND26" s="1"/>
      <c r="NE26" s="10">
        <f>_xll.PIAdvCalcDat("\\CEDPI\SEMPRA_MSR1:EDCINV"&amp;NE$2&amp;""&amp;NE$3&amp;"DAYKWH.UNIT1@NET1",Overall!$A$26,Overall!$B$26,"1d","total","time-weighted",0,1,0,"")</f>
        <v>1889.7652157411108</v>
      </c>
      <c r="NF26" s="11">
        <f>_xll.PIAdvCalcDat("\\CEDPI\SEMPRA_MSR1:EDCINV"&amp;NE$2&amp;""&amp;NF$3&amp;"DAYKWH.UNIT1@NET1",Overall!$A$26,Overall!$B$26,"1d","total","time-weighted",0,1,0,"")</f>
        <v>1858.6832303591118</v>
      </c>
      <c r="NG26" s="11">
        <f>_xll.PIAdvCalcDat("\\CEDPI\SEMPRA_MSR1:EDCINV"&amp;NE$2&amp;""&amp;NG$3&amp;"DAYKWH.UNIT1@NET1",Overall!$A$26,Overall!$B$26,"1d","total","time-weighted",0,1,0,"")</f>
        <v>1867.3625802062345</v>
      </c>
      <c r="NH26" s="12">
        <f>_xll.PIAdvCalcDat("\\CEDPI\SEMPRA_MSR1:EDCINV"&amp;NE$2&amp;""&amp;NH$3&amp;"DAYKWH.UNIT1@NET1",Overall!$A$26,Overall!$B$26,"1d","total","time-weighted",0,1,0,"")</f>
        <v>1861.7244017368587</v>
      </c>
      <c r="NI26" s="1"/>
      <c r="NJ26" s="10">
        <f>_xll.PIAdvCalcDat("\\CEDPI\SEMPRA_MSR1:EDCINV"&amp;NJ$2&amp;""&amp;NJ$3&amp;"DAYKWH.UNIT1@NET1",Overall!$A$26,Overall!$B$26,"1d","total","time-weighted",0,1,0,"")</f>
        <v>1573.8830734708283</v>
      </c>
      <c r="NK26" s="11">
        <f>_xll.PIAdvCalcDat("\\CEDPI\SEMPRA_MSR1:EDCINV"&amp;NJ$2&amp;""&amp;NK$3&amp;"DAYKWH.UNIT1@NET1",Overall!$A$26,Overall!$B$26,"1d","total","time-weighted",0,1,0,"")</f>
        <v>1719.2630548860764</v>
      </c>
      <c r="NL26" s="11">
        <f>_xll.PIAdvCalcDat("\\CEDPI\SEMPRA_MSR1:EDCINV"&amp;NJ$2&amp;""&amp;NL$3&amp;"DAYKWH.UNIT1@NET1",Overall!$A$26,Overall!$B$26,"1d","total","time-weighted",0,1,0,"")</f>
        <v>1571.2670241470955</v>
      </c>
      <c r="NM26" s="12">
        <f>_xll.PIAdvCalcDat("\\CEDPI\SEMPRA_MSR1:EDCINV"&amp;NJ$2&amp;""&amp;NM$3&amp;"DAYKWH.UNIT1@NET1",Overall!$A$26,Overall!$B$26,"1d","total","time-weighted",0,1,0,"")</f>
        <v>1730.2002671172716</v>
      </c>
      <c r="NN26" s="1"/>
      <c r="NO26" s="10">
        <f>_xll.PIAdvCalcDat("\\CEDPI\SEMPRA_MSR1:EDCINV"&amp;NO$2&amp;""&amp;NO$3&amp;"DAYKWH.UNIT1@NET1",Overall!$A$26,Overall!$B$26,"1d","total","time-weighted",0,1,0,"")</f>
        <v>1632.1185454922058</v>
      </c>
      <c r="NP26" s="11">
        <f>_xll.PIAdvCalcDat("\\CEDPI\SEMPRA_MSR1:EDCINV"&amp;NO$2&amp;""&amp;NP$3&amp;"DAYKWH.UNIT1@NET1",Overall!$A$26,Overall!$B$26,"1d","total","time-weighted",0,1,0,"")</f>
        <v>1714.0698668231535</v>
      </c>
      <c r="NQ26" s="11">
        <f>_xll.PIAdvCalcDat("\\CEDPI\SEMPRA_MSR1:EDCINV"&amp;NO$2&amp;""&amp;NQ$3&amp;"DAYKWH.UNIT1@NET1",Overall!$A$26,Overall!$B$26,"1d","total","time-weighted",0,1,0,"")</f>
        <v>1596.6564615318252</v>
      </c>
      <c r="NR26" s="12">
        <f>_xll.PIAdvCalcDat("\\CEDPI\SEMPRA_MSR1:EDCINV"&amp;NO$2&amp;""&amp;NR$3&amp;"DAYKWH.UNIT1@NET1",Overall!$A$26,Overall!$B$26,"1d","total","time-weighted",0,1,0,"")</f>
        <v>1773.9339731048376</v>
      </c>
      <c r="NS26" s="1"/>
      <c r="NT26" s="10">
        <f>_xll.PIAdvCalcDat("\\CEDPI\SEMPRA_MSR1:EDCINV"&amp;NT$2&amp;""&amp;NT$3&amp;"DAYKWH.UNIT1@NET1",Overall!$A$26,Overall!$B$26,"1d","total","time-weighted",0,1,0,"")</f>
        <v>1790.6432842747704</v>
      </c>
      <c r="NU26" s="11">
        <f>_xll.PIAdvCalcDat("\\CEDPI\SEMPRA_MSR1:EDCINV"&amp;NT$2&amp;""&amp;NU$3&amp;"DAYKWH.UNIT1@NET1",Overall!$A$26,Overall!$B$26,"1d","total","time-weighted",0,1,0,"")</f>
        <v>1782.4957173744854</v>
      </c>
      <c r="NV26" s="11">
        <f>_xll.PIAdvCalcDat("\\CEDPI\SEMPRA_MSR1:EDCINV"&amp;NT$2&amp;""&amp;NV$3&amp;"DAYKWH.UNIT1@NET1",Overall!$A$26,Overall!$B$26,"1d","total","time-weighted",0,1,0,"")</f>
        <v>1786.405627327503</v>
      </c>
      <c r="NW26" s="12">
        <f>_xll.PIAdvCalcDat("\\CEDPI\SEMPRA_MSR1:EDCINV"&amp;NT$2&amp;""&amp;NW$3&amp;"DAYKWH.UNIT1@NET1",Overall!$A$26,Overall!$B$26,"1d","total","time-weighted",0,1,0,"")</f>
        <v>1787.4306809838665</v>
      </c>
      <c r="NX26" s="1"/>
      <c r="NY26" s="10">
        <f>_xll.PIAdvCalcDat("\\CEDPI\SEMPRA_MSR1:EDCINV"&amp;NY$2&amp;""&amp;NY$3&amp;"DAYKWH.UNIT1@NET1",Overall!$A$26,Overall!$B$26,"1d","total","time-weighted",0,1,0,"")</f>
        <v>1780.9013676867116</v>
      </c>
      <c r="NZ26" s="11">
        <f>_xll.PIAdvCalcDat("\\CEDPI\SEMPRA_MSR1:EDCINV"&amp;NY$2&amp;""&amp;NZ$3&amp;"DAYKWH.UNIT1@NET1",Overall!$A$26,Overall!$B$26,"1d","total","time-weighted",0,1,0,"")</f>
        <v>1797.8917637150239</v>
      </c>
      <c r="OA26" s="11">
        <f>_xll.PIAdvCalcDat("\\CEDPI\SEMPRA_MSR1:EDCINV"&amp;NY$2&amp;""&amp;OA$3&amp;"DAYKWH.UNIT1@NET1",Overall!$A$26,Overall!$B$26,"1d","total","time-weighted",0,1,0,"")</f>
        <v>1778.9138387841817</v>
      </c>
      <c r="OB26" s="12">
        <f>_xll.PIAdvCalcDat("\\CEDPI\SEMPRA_MSR1:EDCINV"&amp;NY$2&amp;""&amp;OB$3&amp;"DAYKWH.UNIT1@NET1",Overall!$A$26,Overall!$B$26,"1d","total","time-weighted",0,1,0,"")</f>
        <v>1776.7968033211644</v>
      </c>
      <c r="OC26" s="1"/>
      <c r="OD26" s="10">
        <f>_xll.PIAdvCalcDat("\\CEDPI\SEMPRA_MSR1:EDCINV"&amp;OD$2&amp;""&amp;OD$3&amp;"DAYKWH.UNIT1@NET1",Overall!$A$26,Overall!$B$26,"1d","total","time-weighted",0,1,0,"")</f>
        <v>1794.7127264145079</v>
      </c>
      <c r="OE26" s="11">
        <f>_xll.PIAdvCalcDat("\\CEDPI\SEMPRA_MSR1:EDCINV"&amp;OD$2&amp;""&amp;OE$3&amp;"DAYKWH.UNIT1@NET1",Overall!$A$26,Overall!$B$26,"1d","total","time-weighted",0,1,0,"")</f>
        <v>1802.6054449752585</v>
      </c>
      <c r="OF26" s="11">
        <f>_xll.PIAdvCalcDat("\\CEDPI\SEMPRA_MSR1:EDCINV"&amp;OD$2&amp;""&amp;OF$3&amp;"DAYKWH.UNIT1@NET1",Overall!$A$26,Overall!$B$26,"1d","total","time-weighted",0,1,0,"")</f>
        <v>1788.5119835900189</v>
      </c>
      <c r="OG26" s="12">
        <f>_xll.PIAdvCalcDat("\\CEDPI\SEMPRA_MSR1:EDCINV"&amp;OD$2&amp;""&amp;OG$3&amp;"DAYKWH.UNIT1@NET1",Overall!$A$26,Overall!$B$26,"1d","total","time-weighted",0,1,0,"")</f>
        <v>1792.6899414504685</v>
      </c>
      <c r="OH26" s="1"/>
      <c r="OI26" s="10">
        <f>_xll.PIAdvCalcDat("\\CEDPI\SEMPRA_MSR1:EDCINV"&amp;OI$2&amp;""&amp;OI$3&amp;"DAYKWH.UNIT1@NET1",Overall!$A$26,Overall!$B$26,"1d","total","time-weighted",0,1,0,"")</f>
        <v>1786.8233095356095</v>
      </c>
      <c r="OJ26" s="11">
        <f>_xll.PIAdvCalcDat("\\CEDPI\SEMPRA_MSR1:EDCINV"&amp;OI$2&amp;""&amp;OJ$3&amp;"DAYKWH.UNIT1@NET1",Overall!$A$26,Overall!$B$26,"1d","total","time-weighted",0,1,0,"")</f>
        <v>1800.4815530741764</v>
      </c>
      <c r="OK26" s="11">
        <f>_xll.PIAdvCalcDat("\\CEDPI\SEMPRA_MSR1:EDCINV"&amp;OI$2&amp;""&amp;OK$3&amp;"DAYKWH.UNIT1@NET1",Overall!$A$26,Overall!$B$26,"1d","total","time-weighted",0,1,0,"")</f>
        <v>1784.0905312948371</v>
      </c>
      <c r="OL26" s="12">
        <f>_xll.PIAdvCalcDat("\\CEDPI\SEMPRA_MSR1:EDCINV"&amp;OI$2&amp;""&amp;OL$3&amp;"DAYKWH.UNIT1@NET1",Overall!$A$26,Overall!$B$26,"1d","total","time-weighted",0,1,0,"")</f>
        <v>1781.5211901509297</v>
      </c>
      <c r="OM26" s="1"/>
      <c r="ON26" s="10">
        <f>_xll.PIAdvCalcDat("\\CEDPI\SEMPRA_MSR1:EDCINV"&amp;ON$2&amp;""&amp;ON$3&amp;"DAYKWH.UNIT1@NET1",Overall!$A$26,Overall!$B$26,"1d","total","time-weighted",0,1,0,"")</f>
        <v>1788.4917160758546</v>
      </c>
      <c r="OO26" s="11">
        <f>_xll.PIAdvCalcDat("\\CEDPI\SEMPRA_MSR1:EDCINV"&amp;ON$2&amp;""&amp;OO$3&amp;"DAYKWH.UNIT1@NET1",Overall!$A$26,Overall!$B$26,"1d","total","time-weighted",0,1,0,"")</f>
        <v>1795.4789491197832</v>
      </c>
      <c r="OP26" s="11">
        <f>_xll.PIAdvCalcDat("\\CEDPI\SEMPRA_MSR1:EDCINV"&amp;ON$2&amp;""&amp;OP$3&amp;"DAYKWH.UNIT1@NET1",Overall!$A$26,Overall!$B$26,"1d","total","time-weighted",0,1,0,"")</f>
        <v>1798.730349602205</v>
      </c>
      <c r="OQ26" s="12">
        <f>_xll.PIAdvCalcDat("\\CEDPI\SEMPRA_MSR1:EDCINV"&amp;ON$2&amp;""&amp;OQ$3&amp;"DAYKWH.UNIT1@NET1",Overall!$A$26,Overall!$B$26,"1d","total","time-weighted",0,1,0,"")</f>
        <v>1798.5237522043881</v>
      </c>
      <c r="OR26" s="1"/>
      <c r="OS26" s="10">
        <f>_xll.PIAdvCalcDat("\\CEDPI\SEMPRA_MSR1:EDCINV"&amp;OS$2&amp;""&amp;OS$3&amp;"DAYKWH.UNIT1@NET1",Overall!$A$26,Overall!$B$26,"1d","total","time-weighted",0,1,0,"")</f>
        <v>1856.6777657976829</v>
      </c>
      <c r="OT26" s="11">
        <f>_xll.PIAdvCalcDat("\\CEDPI\SEMPRA_MSR1:EDCINV"&amp;OS$2&amp;""&amp;OT$3&amp;"DAYKWH.UNIT1@NET1",Overall!$A$26,Overall!$B$26,"1d","total","time-weighted",0,1,0,"")</f>
        <v>1862.7078508843024</v>
      </c>
      <c r="OU26" s="11">
        <f>_xll.PIAdvCalcDat("\\CEDPI\SEMPRA_MSR1:EDCINV"&amp;OS$2&amp;""&amp;OU$3&amp;"DAYKWH.UNIT1@NET1",Overall!$A$26,Overall!$B$26,"1d","total","time-weighted",0,1,0,"")</f>
        <v>1852.7246679287787</v>
      </c>
      <c r="OV26" s="12">
        <f>_xll.PIAdvCalcDat("\\CEDPI\SEMPRA_MSR1:EDCINV"&amp;OS$2&amp;""&amp;OV$3&amp;"DAYKWH.UNIT1@NET1",Overall!$A$26,Overall!$B$26,"1d","total","time-weighted",0,1,0,"")</f>
        <v>1864.3579751918671</v>
      </c>
      <c r="OW26" s="1"/>
      <c r="OX26" s="10">
        <f>_xll.PIAdvCalcDat("\\CEDPI\SEMPRA_MSR1:EDCINV"&amp;OX$2&amp;""&amp;OX$3&amp;"DAYKWH.UNIT1@NET1",Overall!$A$26,Overall!$B$26,"1d","total","time-weighted",0,1,0,"")</f>
        <v>1789.9650317573548</v>
      </c>
      <c r="OY26" s="11">
        <f>_xll.PIAdvCalcDat("\\CEDPI\SEMPRA_MSR1:EDCINV"&amp;OX$2&amp;""&amp;OY$3&amp;"DAYKWH.UNIT1@NET1",Overall!$A$26,Overall!$B$26,"1d","total","time-weighted",0,1,0,"")</f>
        <v>1871.0144174649288</v>
      </c>
      <c r="OZ26" s="11">
        <f>_xll.PIAdvCalcDat("\\CEDPI\SEMPRA_MSR1:EDCINV"&amp;OX$2&amp;""&amp;OZ$3&amp;"DAYKWH.UNIT1@NET1",Overall!$A$26,Overall!$B$26,"1d","total","time-weighted",0,1,0,"")</f>
        <v>1901.8298723492833</v>
      </c>
      <c r="PA26" s="12">
        <f>_xll.PIAdvCalcDat("\\CEDPI\SEMPRA_MSR1:EDCINV"&amp;OX$2&amp;""&amp;PA$3&amp;"DAYKWH.UNIT1@NET1",Overall!$A$26,Overall!$B$26,"1d","total","time-weighted",0,1,0,"")</f>
        <v>1900.2356264485256</v>
      </c>
      <c r="PB26" s="1"/>
      <c r="PC26" s="10">
        <f>_xll.PIAdvCalcDat("\\CEDPI\SEMPRA_MSR1:EDCINV"&amp;PC$2&amp;""&amp;PC$3&amp;"DAYKWH.UNIT1@NET1",Overall!$A$26,Overall!$B$26,"1d","total","time-weighted",0,1,0,"")</f>
        <v>1860.3453840966472</v>
      </c>
      <c r="PD26" s="11">
        <f>_xll.PIAdvCalcDat("\\CEDPI\SEMPRA_MSR1:EDCINV"&amp;PC$2&amp;""&amp;PD$3&amp;"DAYKWH.UNIT1@NET1",Overall!$A$26,Overall!$B$26,"1d","total","time-weighted",0,1,0,"")</f>
        <v>1853.1318206243711</v>
      </c>
      <c r="PE26" s="11">
        <f>_xll.PIAdvCalcDat("\\CEDPI\SEMPRA_MSR1:EDCINV"&amp;PC$2&amp;""&amp;PE$3&amp;"DAYKWH.UNIT1@NET1",Overall!$A$26,Overall!$B$26,"1d","total","time-weighted",0,1,0,"")</f>
        <v>1854.433667960822</v>
      </c>
      <c r="PF26" s="12">
        <f>_xll.PIAdvCalcDat("\\CEDPI\SEMPRA_MSR1:EDCINV"&amp;PC$2&amp;""&amp;PF$3&amp;"DAYKWH.UNIT1@NET1",Overall!$A$26,Overall!$B$26,"1d","total","time-weighted",0,1,0,"")</f>
        <v>1828.9729254785045</v>
      </c>
      <c r="PG26" s="1"/>
      <c r="PH26" s="10">
        <f>_xll.PIAdvCalcDat("\\CEDPI\SEMPRA_MSR1:EDCINV"&amp;PH$2&amp;""&amp;PH$3&amp;"DAYKWH.UNIT1@NET1",Overall!$A$26,Overall!$B$26,"1d","total","time-weighted",0,1,0,"")</f>
        <v>1906.7233453833678</v>
      </c>
      <c r="PI26" s="11">
        <f>_xll.PIAdvCalcDat("\\CEDPI\SEMPRA_MSR1:EDCINV"&amp;PH$2&amp;""&amp;PI$3&amp;"DAYKWH.UNIT1@NET1",Overall!$A$26,Overall!$B$26,"1d","total","time-weighted",0,1,0,"")</f>
        <v>1815.4955661338902</v>
      </c>
      <c r="PJ26" s="11">
        <f>_xll.PIAdvCalcDat("\\CEDPI\SEMPRA_MSR1:EDCINV"&amp;PH$2&amp;""&amp;PJ$3&amp;"DAYKWH.UNIT1@NET1",Overall!$A$26,Overall!$B$26,"1d","total","time-weighted",0,1,0,"")</f>
        <v>1889.6423863832074</v>
      </c>
      <c r="PK26" s="12">
        <f>_xll.PIAdvCalcDat("\\CEDPI\SEMPRA_MSR1:EDCINV"&amp;PH$2&amp;""&amp;PK$3&amp;"DAYKWH.UNIT1@NET1",Overall!$A$26,Overall!$B$26,"1d","total","time-weighted",0,1,0,"")</f>
        <v>1962.0751591898224</v>
      </c>
    </row>
    <row r="27" spans="1:427" ht="36" customHeight="1" x14ac:dyDescent="0.25">
      <c r="A27" s="8">
        <v>42606</v>
      </c>
      <c r="B27" s="8">
        <v>42607</v>
      </c>
      <c r="C27" s="16">
        <v>8.3570223971605309</v>
      </c>
      <c r="D27" s="7">
        <f>_xll.PIAdvCalcDat("\\CEDPI\SEMPRA_MSR1:EDCINV"&amp;$D$2&amp;""&amp;D$3&amp;"DAYKWH.UNIT1@NET1",Overall!$A$27,Overall!$B$27,"1d","total","time-weighted",0,1,0,"")</f>
        <v>1912.8448184575093</v>
      </c>
      <c r="E27" s="9">
        <f>_xll.PIAdvCalcDat("\\CEDPI\SEMPRA_MSR1:EDCINV"&amp;$D$2&amp;""&amp;E$3&amp;"DAYKWH.UNIT1@NET1",Overall!$A$27,Overall!$B$27,"1d","total","time-weighted",0,1,0,"")</f>
        <v>1885.9732164855156</v>
      </c>
      <c r="F27" s="9">
        <f>_xll.PIAdvCalcDat("\\CEDPI\SEMPRA_MSR1:EDCINV"&amp;$D$2&amp;""&amp;F$3&amp;"DAYKWH.UNIT1@NET1",Overall!$A$27,Overall!$B$27,"1d","total","time-weighted",0,1,0,"")</f>
        <v>1892.1574360741988</v>
      </c>
      <c r="G27" s="9">
        <f>_xll.PIAdvCalcDat("\\CEDPI\SEMPRA_MSR1:EDCINV"&amp;$D$2&amp;""&amp;G$3&amp;"DAYKWH.UNIT1@NET1",Overall!$A$27,Overall!$B$27,"1d","total","time-weighted",0,1,0,"")</f>
        <v>1964.1882176889762</v>
      </c>
      <c r="H27" s="7"/>
      <c r="I27" s="10">
        <f>_xll.PIAdvCalcDat("\\CEDPI\SEMPRA_MSR1:EDCINV"&amp;I$2&amp;""&amp;I$3&amp;"DAYKWH.UNIT1@NET1",Overall!$A$27,Overall!$B$27,"1d","total","time-weighted",0,1,0,"")</f>
        <v>1908.7333414050556</v>
      </c>
      <c r="J27" s="11">
        <f>_xll.PIAdvCalcDat("\\CEDPI\SEMPRA_MSR1:EDCINV"&amp;I$2&amp;""&amp;J$3&amp;"DAYKWH.UNIT1@NET1",Overall!$A$27,Overall!$B$27,"1d","total","time-weighted",0,1,0,"")</f>
        <v>1847.1010851364804</v>
      </c>
      <c r="K27" s="11">
        <f>_xll.PIAdvCalcDat("\\CEDPI\SEMPRA_MSR1:EDCINV"&amp;I$2&amp;""&amp;K$3&amp;"DAYKWH.UNIT1@NET1",Overall!$A$27,Overall!$B$27,"1d","total","time-weighted",0,1,0,"")</f>
        <v>1849.9963538420598</v>
      </c>
      <c r="L27" s="12">
        <f>_xll.PIAdvCalcDat("\\CEDPI\SEMPRA_MSR1:EDCINV"&amp;I$2&amp;""&amp;L$3&amp;"DAYKWH.UNIT1@NET1",Overall!$A$27,Overall!$B$27,"1d","total","time-weighted",0,1,0,"")</f>
        <v>1909.2039053410708</v>
      </c>
      <c r="M27" s="1"/>
      <c r="N27" s="10">
        <f>_xll.PIAdvCalcDat("\\CEDPI\SEMPRA_MSR1:EDCINV"&amp;N$2&amp;""&amp;N$3&amp;"DAYKWH.UNIT1@NET1",Overall!$A$27,Overall!$B$27,"1d","total","time-weighted",0,1,0,"")</f>
        <v>1950.5049833693736</v>
      </c>
      <c r="O27" s="11">
        <f>_xll.PIAdvCalcDat("\\CEDPI\SEMPRA_MSR1:EDCINV"&amp;N$2&amp;""&amp;O$3&amp;"DAYKWH.UNIT1@NET1",Overall!$A$27,Overall!$B$27,"1d","total","time-weighted",0,1,0,"")</f>
        <v>1846.3217005467502</v>
      </c>
      <c r="P27" s="11">
        <f>_xll.PIAdvCalcDat("\\CEDPI\SEMPRA_MSR1:EDCINV"&amp;N$2&amp;""&amp;P$3&amp;"DAYKWH.UNIT1@NET1",Overall!$A$27,Overall!$B$27,"1d","total","time-weighted",0,1,0,"")</f>
        <v>1842.4565513471089</v>
      </c>
      <c r="Q27" s="12">
        <f>_xll.PIAdvCalcDat("\\CEDPI\SEMPRA_MSR1:EDCINV"&amp;N$2&amp;""&amp;Q$3&amp;"DAYKWH.UNIT1@NET1",Overall!$A$27,Overall!$B$27,"1d","total","time-weighted",0,1,0,"")</f>
        <v>1899.9242451245148</v>
      </c>
      <c r="R27" s="1"/>
      <c r="S27" s="10">
        <f>_xll.PIAdvCalcDat("\\CEDPI\SEMPRA_MSR1:EDCINV"&amp;S$2&amp;""&amp;S$3&amp;"DAYKWH.UNIT1@NET1",Overall!$A$27,Overall!$B$27,"1d","total","time-weighted",0,1,0,"")</f>
        <v>1901.8590191416508</v>
      </c>
      <c r="T27" s="11">
        <f>_xll.PIAdvCalcDat("\\CEDPI\SEMPRA_MSR1:EDCINV"&amp;S$2&amp;""&amp;T$3&amp;"DAYKWH.UNIT1@NET1",Overall!$A$27,Overall!$B$27,"1d","total","time-weighted",0,1,0,"")</f>
        <v>1839.9330867228239</v>
      </c>
      <c r="U27" s="11">
        <f>_xll.PIAdvCalcDat("\\CEDPI\SEMPRA_MSR1:EDCINV"&amp;S$2&amp;""&amp;U$3&amp;"DAYKWH.UNIT1@NET1",Overall!$A$27,Overall!$B$27,"1d","total","time-weighted",0,1,0,"")</f>
        <v>1835.3349713306184</v>
      </c>
      <c r="V27" s="12">
        <f>_xll.PIAdvCalcDat("\\CEDPI\SEMPRA_MSR1:EDCINV"&amp;S$2&amp;""&amp;V$3&amp;"DAYKWH.UNIT1@NET1",Overall!$A$27,Overall!$B$27,"1d","total","time-weighted",0,1,0,"")</f>
        <v>1893.701128753379</v>
      </c>
      <c r="W27" s="1"/>
      <c r="X27" s="10">
        <f>_xll.PIAdvCalcDat("\\CEDPI\SEMPRA_MSR1:EDCINV"&amp;X$2&amp;""&amp;X$3&amp;"DAYKWH.UNIT1@NET1",Overall!$A$27,Overall!$B$27,"1d","total","time-weighted",0,1,0,"")</f>
        <v>1909.5635184152966</v>
      </c>
      <c r="Y27" s="11">
        <f>_xll.PIAdvCalcDat("\\CEDPI\SEMPRA_MSR1:EDCINV"&amp;X$2&amp;""&amp;Y$3&amp;"DAYKWH.UNIT1@NET1",Overall!$A$27,Overall!$B$27,"1d","total","time-weighted",0,1,0,"")</f>
        <v>1846.2615339488746</v>
      </c>
      <c r="Z27" s="11">
        <f>_xll.PIAdvCalcDat("\\CEDPI\SEMPRA_MSR1:EDCINV"&amp;X$2&amp;""&amp;Z$3&amp;"DAYKWH.UNIT1@NET1",Overall!$A$27,Overall!$B$27,"1d","total","time-weighted",0,1,0,"")</f>
        <v>1862.414048646127</v>
      </c>
      <c r="AA27" s="12">
        <f>_xll.PIAdvCalcDat("\\CEDPI\SEMPRA_MSR1:EDCINV"&amp;X$2&amp;""&amp;AA$3&amp;"DAYKWH.UNIT1@NET1",Overall!$A$27,Overall!$B$27,"1d","total","time-weighted",0,1,0,"")</f>
        <v>1896.9678305193916</v>
      </c>
      <c r="AB27" s="1"/>
      <c r="AC27" s="10">
        <f>_xll.PIAdvCalcDat("\\CEDPI\SEMPRA_MSR1:EDCINV"&amp;AC$2&amp;""&amp;AC$3&amp;"DAYKWH.UNIT1@NET1",Overall!$A$27,Overall!$B$27,"1d","total","time-weighted",0,1,0,"")</f>
        <v>1913.1478061229732</v>
      </c>
      <c r="AD27" s="11">
        <f>_xll.PIAdvCalcDat("\\CEDPI\SEMPRA_MSR1:EDCINV"&amp;AC$2&amp;""&amp;AD$3&amp;"DAYKWH.UNIT1@NET1",Overall!$A$27,Overall!$B$27,"1d","total","time-weighted",0,1,0,"")</f>
        <v>1842.4667866535674</v>
      </c>
      <c r="AE27" s="11">
        <f>_xll.PIAdvCalcDat("\\CEDPI\SEMPRA_MSR1:EDCINV"&amp;AC$2&amp;""&amp;AE$3&amp;"DAYKWH.UNIT1@NET1",Overall!$A$27,Overall!$B$27,"1d","total","time-weighted",0,1,0,"")</f>
        <v>1836.368416032627</v>
      </c>
      <c r="AF27" s="12">
        <f>_xll.PIAdvCalcDat("\\CEDPI\SEMPRA_MSR1:EDCINV"&amp;AC$2&amp;""&amp;AF$3&amp;"DAYKWH.UNIT1@NET1",Overall!$A$27,Overall!$B$27,"1d","total","time-weighted",0,1,0,"")</f>
        <v>1891.8585303861041</v>
      </c>
      <c r="AG27" s="1"/>
      <c r="AH27" s="10">
        <f>_xll.PIAdvCalcDat("\\CEDPI\SEMPRA_MSR1:EDCINV"&amp;AH$2&amp;""&amp;AH$3&amp;"DAYKWH.UNIT1@NET1",Overall!$A$27,Overall!$B$27,"1d","total","time-weighted",0,1,0,"")</f>
        <v>1901.1714390784125</v>
      </c>
      <c r="AI27" s="11">
        <f>_xll.PIAdvCalcDat("\\CEDPI\SEMPRA_MSR1:EDCINV"&amp;AH$2&amp;""&amp;AI$3&amp;"DAYKWH.UNIT1@NET1",Overall!$A$27,Overall!$B$27,"1d","total","time-weighted",0,1,0,"")</f>
        <v>1844.8413685801816</v>
      </c>
      <c r="AJ27" s="11">
        <f>_xll.PIAdvCalcDat("\\CEDPI\SEMPRA_MSR1:EDCINV"&amp;AH$2&amp;""&amp;AJ$3&amp;"DAYKWH.UNIT1@NET1",Overall!$A$27,Overall!$B$27,"1d","total","time-weighted",0,1,0,"")</f>
        <v>1847.2622669927641</v>
      </c>
      <c r="AK27" s="12">
        <f>_xll.PIAdvCalcDat("\\CEDPI\SEMPRA_MSR1:EDCINV"&amp;AH$2&amp;""&amp;AK$3&amp;"DAYKWH.UNIT1@NET1",Overall!$A$27,Overall!$B$27,"1d","total","time-weighted",0,1,0,"")</f>
        <v>1919.173003884654</v>
      </c>
      <c r="AL27" s="1"/>
      <c r="AM27" s="10">
        <f>_xll.PIAdvCalcDat("\\CEDPI\SEMPRA_MSR1:EDCINV"&amp;AM$2&amp;""&amp;AM$3&amp;"DAYKWH.UNIT1@NET1",Overall!$A$27,Overall!$B$27,"1d","total","time-weighted",0,1,0,"")</f>
        <v>1902.7998655450046</v>
      </c>
      <c r="AN27" s="11">
        <f>_xll.PIAdvCalcDat("\\CEDPI\SEMPRA_MSR1:EDCINV"&amp;AM$2&amp;""&amp;AN$3&amp;"DAYKWH.UNIT1@NET1",Overall!$A$27,Overall!$B$27,"1d","total","time-weighted",0,1,0,"")</f>
        <v>1846.6027966735687</v>
      </c>
      <c r="AO27" s="11">
        <f>_xll.PIAdvCalcDat("\\CEDPI\SEMPRA_MSR1:EDCINV"&amp;AM$2&amp;""&amp;AO$3&amp;"DAYKWH.UNIT1@NET1",Overall!$A$27,Overall!$B$27,"1d","total","time-weighted",0,1,0,"")</f>
        <v>1837.7829454679495</v>
      </c>
      <c r="AP27" s="12">
        <f>_xll.PIAdvCalcDat("\\CEDPI\SEMPRA_MSR1:EDCINV"&amp;AM$2&amp;""&amp;AP$3&amp;"DAYKWH.UNIT1@NET1",Overall!$A$27,Overall!$B$27,"1d","total","time-weighted",0,1,0,"")</f>
        <v>1877.1127914377296</v>
      </c>
      <c r="AQ27" s="1"/>
      <c r="AR27" s="10">
        <f>_xll.PIAdvCalcDat("\\CEDPI\SEMPRA_MSR1:EDCINV"&amp;AR$2&amp;""&amp;AR$3&amp;"DAYKWH.UNIT1@NET1",Overall!$A$27,Overall!$B$27,"1d","total","time-weighted",0,1,0,"")</f>
        <v>1909.0821478493549</v>
      </c>
      <c r="AS27" s="11">
        <f>_xll.PIAdvCalcDat("\\CEDPI\SEMPRA_MSR1:EDCINV"&amp;AR$2&amp;""&amp;AS$3&amp;"DAYKWH.UNIT1@NET1",Overall!$A$27,Overall!$B$27,"1d","total","time-weighted",0,1,0,"")</f>
        <v>1837.6584997853806</v>
      </c>
      <c r="AT27" s="11">
        <f>_xll.PIAdvCalcDat("\\CEDPI\SEMPRA_MSR1:EDCINV"&amp;AR$2&amp;""&amp;AT$3&amp;"DAYKWH.UNIT1@NET1",Overall!$A$27,Overall!$B$27,"1d","total","time-weighted",0,1,0,"")</f>
        <v>1847.7650369183716</v>
      </c>
      <c r="AU27" s="12">
        <f>_xll.PIAdvCalcDat("\\CEDPI\SEMPRA_MSR1:EDCINV"&amp;AR$2&amp;""&amp;AU$3&amp;"DAYKWH.UNIT1@NET1",Overall!$A$27,Overall!$B$27,"1d","total","time-weighted",0,1,0,"")</f>
        <v>1904.6513002806987</v>
      </c>
      <c r="AV27" s="1"/>
      <c r="AW27" s="10">
        <f>_xll.PIAdvCalcDat("\\CEDPI\SEMPRA_MSR1:EDCINV"&amp;AW$2&amp;""&amp;AW$3&amp;"DAYKWH.UNIT1@NET1",Overall!$A$27,Overall!$B$27,"1d","total","time-weighted",0,1,0,"")</f>
        <v>1927.8453717059317</v>
      </c>
      <c r="AX27" s="11">
        <f>_xll.PIAdvCalcDat("\\CEDPI\SEMPRA_MSR1:EDCINV"&amp;AW$2&amp;""&amp;AX$3&amp;"DAYKWH.UNIT1@NET1",Overall!$A$27,Overall!$B$27,"1d","total","time-weighted",0,1,0,"")</f>
        <v>1853.8865537688919</v>
      </c>
      <c r="AY27" s="11">
        <f>_xll.PIAdvCalcDat("\\CEDPI\SEMPRA_MSR1:EDCINV"&amp;AW$2&amp;""&amp;AY$3&amp;"DAYKWH.UNIT1@NET1",Overall!$A$27,Overall!$B$27,"1d","total","time-weighted",0,1,0,"")</f>
        <v>1851.4224132902982</v>
      </c>
      <c r="AZ27" s="12">
        <f>_xll.PIAdvCalcDat("\\CEDPI\SEMPRA_MSR1:EDCINV"&amp;AW$2&amp;""&amp;AZ$3&amp;"DAYKWH.UNIT1@NET1",Overall!$A$27,Overall!$B$27,"1d","total","time-weighted",0,1,0,"")</f>
        <v>1924.5376513206961</v>
      </c>
      <c r="BA27" s="1"/>
      <c r="BB27" s="10">
        <f>_xll.PIAdvCalcDat("\\CEDPI\SEMPRA_MSR1:EDCINV"&amp;BB$2&amp;""&amp;BB$3&amp;"DAYKWH.UNIT1@NET1",Overall!$A$27,Overall!$B$27,"1d","total","time-weighted",0,1,0,"")</f>
        <v>1904.4878524043297</v>
      </c>
      <c r="BC27" s="11">
        <f>_xll.PIAdvCalcDat("\\CEDPI\SEMPRA_MSR1:EDCINV"&amp;BB$2&amp;""&amp;BC$3&amp;"DAYKWH.UNIT1@NET1",Overall!$A$27,Overall!$B$27,"1d","total","time-weighted",0,1,0,"")</f>
        <v>1855.4706802298188</v>
      </c>
      <c r="BD27" s="11">
        <f>_xll.PIAdvCalcDat("\\CEDPI\SEMPRA_MSR1:EDCINV"&amp;BB$2&amp;""&amp;BD$3&amp;"DAYKWH.UNIT1@NET1",Overall!$A$27,Overall!$B$27,"1d","total","time-weighted",0,1,0,"")</f>
        <v>1845.5363301833374</v>
      </c>
      <c r="BE27" s="12">
        <f>_xll.PIAdvCalcDat("\\CEDPI\SEMPRA_MSR1:EDCINV"&amp;BB$2&amp;""&amp;BE$3&amp;"DAYKWH.UNIT1@NET1",Overall!$A$27,Overall!$B$27,"1d","total","time-weighted",0,1,0,"")</f>
        <v>1918.6161515115573</v>
      </c>
      <c r="BF27" s="1"/>
      <c r="BG27" s="10">
        <f>_xll.PIAdvCalcDat("\\CEDPI\SEMPRA_MSR1:EDCINV"&amp;BG$2&amp;""&amp;BG$3&amp;"DAYKWH.UNIT1@NET1",Overall!$A$27,Overall!$B$27,"1d","total","time-weighted",0,1,0,"")</f>
        <v>1918.4072205118987</v>
      </c>
      <c r="BH27" s="11">
        <f>_xll.PIAdvCalcDat("\\CEDPI\SEMPRA_MSR1:EDCINV"&amp;BG$2&amp;""&amp;BH$3&amp;"DAYKWH.UNIT1@NET1",Overall!$A$27,Overall!$B$27,"1d","total","time-weighted",0,1,0,"")</f>
        <v>1860.122030126694</v>
      </c>
      <c r="BI27" s="11">
        <f>_xll.PIAdvCalcDat("\\CEDPI\SEMPRA_MSR1:EDCINV"&amp;BG$2&amp;""&amp;BI$3&amp;"DAYKWH.UNIT1@NET1",Overall!$A$27,Overall!$B$27,"1d","total","time-weighted",0,1,0,"")</f>
        <v>1825.9407336516326</v>
      </c>
      <c r="BJ27" s="12">
        <f>_xll.PIAdvCalcDat("\\CEDPI\SEMPRA_MSR1:EDCINV"&amp;BG$2&amp;""&amp;BJ$3&amp;"DAYKWH.UNIT1@NET1",Overall!$A$27,Overall!$B$27,"1d","total","time-weighted",0,1,0,"")</f>
        <v>1877.1583688608459</v>
      </c>
      <c r="BK27" s="1"/>
      <c r="BL27" s="10">
        <f>_xll.PIAdvCalcDat("\\CEDPI\SEMPRA_MSR1:EDCINV"&amp;BL$2&amp;""&amp;BL$3&amp;"DAYKWH.UNIT1@NET1",Overall!$A$27,Overall!$B$27,"1d","total","time-weighted",0,1,0,"")</f>
        <v>1907.6931989828277</v>
      </c>
      <c r="BM27" s="11">
        <f>_xll.PIAdvCalcDat("\\CEDPI\SEMPRA_MSR1:EDCINV"&amp;BL$2&amp;""&amp;BM$3&amp;"DAYKWH.UNIT1@NET1",Overall!$A$27,Overall!$B$27,"1d","total","time-weighted",0,1,0,"")</f>
        <v>1843.1875684049835</v>
      </c>
      <c r="BN27" s="11">
        <f>_xll.PIAdvCalcDat("\\CEDPI\SEMPRA_MSR1:EDCINV"&amp;BL$2&amp;""&amp;BN$3&amp;"DAYKWH.UNIT1@NET1",Overall!$A$27,Overall!$B$27,"1d","total","time-weighted",0,1,0,"")</f>
        <v>1847.3042992488633</v>
      </c>
      <c r="BO27" s="12">
        <f>_xll.PIAdvCalcDat("\\CEDPI\SEMPRA_MSR1:EDCINV"&amp;BL$2&amp;""&amp;BO$3&amp;"DAYKWH.UNIT1@NET1",Overall!$A$27,Overall!$B$27,"1d","total","time-weighted",0,1,0,"")</f>
        <v>1901.5861944976359</v>
      </c>
      <c r="BP27" s="1"/>
      <c r="BQ27" s="10">
        <f>_xll.PIAdvCalcDat("\\CEDPI\SEMPRA_MSR1:EDCINV"&amp;BQ$2&amp;""&amp;BQ$3&amp;"DAYKWH.UNIT1@NET1",Overall!$A$27,Overall!$B$27,"1d","total","time-weighted",0,1,0,"")</f>
        <v>1910.7434989411861</v>
      </c>
      <c r="BR27" s="11">
        <f>_xll.PIAdvCalcDat("\\CEDPI\SEMPRA_MSR1:EDCINV"&amp;BQ$2&amp;""&amp;BR$3&amp;"DAYKWH.UNIT1@NET1",Overall!$A$27,Overall!$B$27,"1d","total","time-weighted",0,1,0,"")</f>
        <v>1877.053254210964</v>
      </c>
      <c r="BS27" s="11">
        <f>_xll.PIAdvCalcDat("\\CEDPI\SEMPRA_MSR1:EDCINV"&amp;BQ$2&amp;""&amp;BS$3&amp;"DAYKWH.UNIT1@NET1",Overall!$A$27,Overall!$B$27,"1d","total","time-weighted",0,1,0,"")</f>
        <v>1829.5031768848551</v>
      </c>
      <c r="BT27" s="12">
        <f>_xll.PIAdvCalcDat("\\CEDPI\SEMPRA_MSR1:EDCINV"&amp;BQ$2&amp;""&amp;BT$3&amp;"DAYKWH.UNIT1@NET1",Overall!$A$27,Overall!$B$27,"1d","total","time-weighted",0,1,0,"")</f>
        <v>1888.2193309316501</v>
      </c>
      <c r="BU27" s="1"/>
      <c r="BV27" s="10">
        <f>_xll.PIAdvCalcDat("\\CEDPI\SEMPRA_MSR1:EDCINV"&amp;BV$2&amp;""&amp;BV$3&amp;"DAYKWH.UNIT1@NET1",Overall!$A$27,Overall!$B$27,"1d","total","time-weighted",0,1,0,"")</f>
        <v>1918.3537849195109</v>
      </c>
      <c r="BW27" s="11">
        <f>_xll.PIAdvCalcDat("\\CEDPI\SEMPRA_MSR1:EDCINV"&amp;BV$2&amp;""&amp;BW$3&amp;"DAYKWH.UNIT1@NET1",Overall!$A$27,Overall!$B$27,"1d","total","time-weighted",0,1,0,"")</f>
        <v>1843.5055656860866</v>
      </c>
      <c r="BX27" s="11">
        <f>_xll.PIAdvCalcDat("\\CEDPI\SEMPRA_MSR1:EDCINV"&amp;BV$2&amp;""&amp;BX$3&amp;"DAYKWH.UNIT1@NET1",Overall!$A$27,Overall!$B$27,"1d","total","time-weighted",0,1,0,"")</f>
        <v>1844.0147997258828</v>
      </c>
      <c r="BY27" s="12">
        <f>_xll.PIAdvCalcDat("\\CEDPI\SEMPRA_MSR1:EDCINV"&amp;BV$2&amp;""&amp;BY$3&amp;"DAYKWH.UNIT1@NET1",Overall!$A$27,Overall!$B$27,"1d","total","time-weighted",0,1,0,"")</f>
        <v>1906.1234751818929</v>
      </c>
      <c r="BZ27" s="1"/>
      <c r="CA27" s="10">
        <f>_xll.PIAdvCalcDat("\\CEDPI\SEMPRA_MSR1:EDCINV"&amp;CA$2&amp;""&amp;CA$3&amp;"DAYKWH.UNIT1@NET1",Overall!$A$27,Overall!$B$27,"1d","total","time-weighted",0,1,0,"")</f>
        <v>1914.4162404484418</v>
      </c>
      <c r="CB27" s="11">
        <f>_xll.PIAdvCalcDat("\\CEDPI\SEMPRA_MSR1:EDCINV"&amp;CA$2&amp;""&amp;CB$3&amp;"DAYKWH.UNIT1@NET1",Overall!$A$27,Overall!$B$27,"1d","total","time-weighted",0,1,0,"")</f>
        <v>1865.2940900297035</v>
      </c>
      <c r="CC27" s="11">
        <f>_xll.PIAdvCalcDat("\\CEDPI\SEMPRA_MSR1:EDCINV"&amp;CA$2&amp;""&amp;CC$3&amp;"DAYKWH.UNIT1@NET1",Overall!$A$27,Overall!$B$27,"1d","total","time-weighted",0,1,0,"")</f>
        <v>1861.8028099221915</v>
      </c>
      <c r="CD27" s="12">
        <f>_xll.PIAdvCalcDat("\\CEDPI\SEMPRA_MSR1:EDCINV"&amp;CA$2&amp;""&amp;CD$3&amp;"DAYKWH.UNIT1@NET1",Overall!$A$27,Overall!$B$27,"1d","total","time-weighted",0,1,0,"")</f>
        <v>1894.3905553066782</v>
      </c>
      <c r="CE27" s="1"/>
      <c r="CF27" s="10">
        <f>_xll.PIAdvCalcDat("\\CEDPI\SEMPRA_MSR1:EDCINV"&amp;CF$2&amp;""&amp;CF$3&amp;"DAYKWH.UNIT1@NET1",Overall!$A$27,Overall!$B$27,"1d","total","time-weighted",0,1,0,"")</f>
        <v>2012.680802911219</v>
      </c>
      <c r="CG27" s="11">
        <f>_xll.PIAdvCalcDat("\\CEDPI\SEMPRA_MSR1:EDCINV"&amp;CF$2&amp;""&amp;CG$3&amp;"DAYKWH.UNIT1@NET1",Overall!$A$27,Overall!$B$27,"1d","total","time-weighted",0,1,0,"")</f>
        <v>1943.1387910939177</v>
      </c>
      <c r="CH27" s="11">
        <f>_xll.PIAdvCalcDat("\\CEDPI\SEMPRA_MSR1:EDCINV"&amp;CF$2&amp;""&amp;CH$3&amp;"DAYKWH.UNIT1@NET1",Overall!$A$27,Overall!$B$27,"1d","total","time-weighted",0,1,0,"")</f>
        <v>1889.8944730402691</v>
      </c>
      <c r="CI27" s="12">
        <f>_xll.PIAdvCalcDat("\\CEDPI\SEMPRA_MSR1:EDCINV"&amp;CF$2&amp;""&amp;CI$3&amp;"DAYKWH.UNIT1@NET1",Overall!$A$27,Overall!$B$27,"1d","total","time-weighted",0,1,0,"")</f>
        <v>1912.5412544439966</v>
      </c>
      <c r="CJ27" s="1"/>
      <c r="CK27" s="10">
        <f>_xll.PIAdvCalcDat("\\CEDPI\SEMPRA_MSR1:EDCINV"&amp;CK$2&amp;""&amp;CK$3&amp;"DAYKWH.UNIT1@NET1",Overall!$A$27,Overall!$B$27,"1d","total","time-weighted",0,1,0,"")</f>
        <v>2045.8163681770388</v>
      </c>
      <c r="CL27" s="11">
        <f>_xll.PIAdvCalcDat("\\CEDPI\SEMPRA_MSR1:EDCINV"&amp;CK$2&amp;""&amp;CL$3&amp;"DAYKWH.UNIT1@NET1",Overall!$A$27,Overall!$B$27,"1d","total","time-weighted",0,1,0,"")</f>
        <v>1942.6906245529237</v>
      </c>
      <c r="CM27" s="11">
        <f>_xll.PIAdvCalcDat("\\CEDPI\SEMPRA_MSR1:EDCINV"&amp;CK$2&amp;""&amp;CM$3&amp;"DAYKWH.UNIT1@NET1",Overall!$A$27,Overall!$B$27,"1d","total","time-weighted",0,1,0,"")</f>
        <v>1880.6019625577183</v>
      </c>
      <c r="CN27" s="12">
        <f>_xll.PIAdvCalcDat("\\CEDPI\SEMPRA_MSR1:EDCINV"&amp;CK$2&amp;""&amp;CN$3&amp;"DAYKWH.UNIT1@NET1",Overall!$A$27,Overall!$B$27,"1d","total","time-weighted",0,1,0,"")</f>
        <v>2024.2256211003605</v>
      </c>
      <c r="CO27" s="1"/>
      <c r="CP27" s="10">
        <f>_xll.PIAdvCalcDat("\\CEDPI\SEMPRA_MSR1:EDCINV"&amp;CP$2&amp;""&amp;CP$3&amp;"DAYKWH.UNIT1@NET1",Overall!$A$27,Overall!$B$27,"1d","total","time-weighted",0,1,0,"")</f>
        <v>2043.65520548568</v>
      </c>
      <c r="CQ27" s="11">
        <f>_xll.PIAdvCalcDat("\\CEDPI\SEMPRA_MSR1:EDCINV"&amp;CP$2&amp;""&amp;CQ$3&amp;"DAYKWH.UNIT1@NET1",Overall!$A$27,Overall!$B$27,"1d","total","time-weighted",0,1,0,"")</f>
        <v>1950.4894445580651</v>
      </c>
      <c r="CR27" s="11">
        <f>_xll.PIAdvCalcDat("\\CEDPI\SEMPRA_MSR1:EDCINV"&amp;CP$2&amp;""&amp;CR$3&amp;"DAYKWH.UNIT1@NET1",Overall!$A$27,Overall!$B$27,"1d","total","time-weighted",0,1,0,"")</f>
        <v>1883.3488862133274</v>
      </c>
      <c r="CS27" s="12">
        <f>_xll.PIAdvCalcDat("\\CEDPI\SEMPRA_MSR1:EDCINV"&amp;CP$2&amp;""&amp;CS$3&amp;"DAYKWH.UNIT1@NET1",Overall!$A$27,Overall!$B$27,"1d","total","time-weighted",0,1,0,"")</f>
        <v>2016.4157357575682</v>
      </c>
      <c r="CT27" s="1"/>
      <c r="CU27" s="10">
        <f>_xll.PIAdvCalcDat("\\CEDPI\SEMPRA_MSR1:EDCINV"&amp;CU$2&amp;""&amp;CU$3&amp;"DAYKWH.UNIT1@NET1",Overall!$A$27,Overall!$B$27,"1d","total","time-weighted",0,1,0,"")</f>
        <v>1982.0982175749971</v>
      </c>
      <c r="CV27" s="11">
        <f>_xll.PIAdvCalcDat("\\CEDPI\SEMPRA_MSR1:EDCINV"&amp;CU$2&amp;""&amp;CV$3&amp;"DAYKWH.UNIT1@NET1",Overall!$A$27,Overall!$B$27,"1d","total","time-weighted",0,1,0,"")</f>
        <v>1868.3197167478929</v>
      </c>
      <c r="CW27" s="11">
        <f>_xll.PIAdvCalcDat("\\CEDPI\SEMPRA_MSR1:EDCINV"&amp;CU$2&amp;""&amp;CW$3&amp;"DAYKWH.UNIT1@NET1",Overall!$A$27,Overall!$B$27,"1d","total","time-weighted",0,1,0,"")</f>
        <v>1841.6225692993082</v>
      </c>
      <c r="CX27" s="12">
        <f>_xll.PIAdvCalcDat("\\CEDPI\SEMPRA_MSR1:EDCINV"&amp;CU$2&amp;""&amp;CX$3&amp;"DAYKWH.UNIT1@NET1",Overall!$A$27,Overall!$B$27,"1d","total","time-weighted",0,1,0,"")</f>
        <v>2010.7088610763178</v>
      </c>
      <c r="CY27" s="1"/>
      <c r="CZ27" s="10">
        <f>_xll.PIAdvCalcDat("\\CEDPI\SEMPRA_MSR1:EDCINV"&amp;CZ$2&amp;""&amp;CZ$3&amp;"DAYKWH.UNIT1@NET1",Overall!$A$27,Overall!$B$27,"1d","total","time-weighted",0,1,0,"")</f>
        <v>1956.7544773849872</v>
      </c>
      <c r="DA27" s="11">
        <f>_xll.PIAdvCalcDat("\\CEDPI\SEMPRA_MSR1:EDCINV"&amp;CZ$2&amp;""&amp;DA$3&amp;"DAYKWH.UNIT1@NET1",Overall!$A$27,Overall!$B$27,"1d","total","time-weighted",0,1,0,"")</f>
        <v>1987.8398345073692</v>
      </c>
      <c r="DB27" s="11">
        <f>_xll.PIAdvCalcDat("\\CEDPI\SEMPRA_MSR1:EDCINV"&amp;CZ$2&amp;""&amp;DB$3&amp;"DAYKWH.UNIT1@NET1",Overall!$A$27,Overall!$B$27,"1d","total","time-weighted",0,1,0,"")</f>
        <v>1926.0251912581052</v>
      </c>
      <c r="DC27" s="12">
        <f>_xll.PIAdvCalcDat("\\CEDPI\SEMPRA_MSR1:EDCINV"&amp;CZ$2&amp;""&amp;DC$3&amp;"DAYKWH.UNIT1@NET1",Overall!$A$27,Overall!$B$27,"1d","total","time-weighted",0,1,0,"")</f>
        <v>2077.524153842021</v>
      </c>
      <c r="DD27" s="1"/>
      <c r="DE27" s="10">
        <f>_xll.PIAdvCalcDat("\\CEDPI\SEMPRA_MSR1:EDCINV"&amp;DE$2&amp;""&amp;DE$3&amp;"DAYKWH.UNIT1@NET1",Overall!$A$27,Overall!$B$27,"1d","total","time-weighted",0,1,0,"")</f>
        <v>2033.0130019354197</v>
      </c>
      <c r="DF27" s="11">
        <f>_xll.PIAdvCalcDat("\\CEDPI\SEMPRA_MSR1:EDCINV"&amp;DE$2&amp;""&amp;DF$3&amp;"DAYKWH.UNIT1@NET1",Overall!$A$27,Overall!$B$27,"1d","total","time-weighted",0,1,0,"")</f>
        <v>1925.2178357255159</v>
      </c>
      <c r="DG27" s="11">
        <f>_xll.PIAdvCalcDat("\\CEDPI\SEMPRA_MSR1:EDCINV"&amp;DE$2&amp;""&amp;DG$3&amp;"DAYKWH.UNIT1@NET1",Overall!$A$27,Overall!$B$27,"1d","total","time-weighted",0,1,0,"")</f>
        <v>1799.3382023225045</v>
      </c>
      <c r="DH27" s="12">
        <f>_xll.PIAdvCalcDat("\\CEDPI\SEMPRA_MSR1:EDCINV"&amp;DE$2&amp;""&amp;DH$3&amp;"DAYKWH.UNIT1@NET1",Overall!$A$27,Overall!$B$27,"1d","total","time-weighted",0,1,0,"")</f>
        <v>1959.1538156669096</v>
      </c>
      <c r="DI27" s="1"/>
      <c r="DJ27" s="10">
        <f>_xll.PIAdvCalcDat("\\CEDPI\SEMPRA_MSR1:EDCINV"&amp;DJ$2&amp;""&amp;DJ$3&amp;"DAYKWH.UNIT1@NET1",Overall!$A$27,Overall!$B$27,"1d","total","time-weighted",0,1,0,"")</f>
        <v>2043.725528916304</v>
      </c>
      <c r="DK27" s="11">
        <f>_xll.PIAdvCalcDat("\\CEDPI\SEMPRA_MSR1:EDCINV"&amp;DJ$2&amp;""&amp;DK$3&amp;"DAYKWH.UNIT1@NET1",Overall!$A$27,Overall!$B$27,"1d","total","time-weighted",0,1,0,"")</f>
        <v>1978.2291384450359</v>
      </c>
      <c r="DL27" s="11" t="str">
        <f>_xll.PIAdvCalcDat("\\CEDPI\SEMPRA_MSR1:EDCINV"&amp;DJ$2&amp;""&amp;DL$3&amp;"DAYKWH.UNIT1@NET1",Overall!$A$27,Overall!$B$27,"1d","total","time-weighted",0,1,0,"")</f>
        <v>Tag not found</v>
      </c>
      <c r="DM27" s="12">
        <f>_xll.PIAdvCalcDat("\\CEDPI\SEMPRA_MSR1:EDCINV"&amp;DJ$2&amp;""&amp;DM$3&amp;"DAYKWH.UNIT1@NET1",Overall!$A$27,Overall!$B$27,"1d","total","time-weighted",0,1,0,"")</f>
        <v>2042.2963198261518</v>
      </c>
      <c r="DN27" s="1"/>
      <c r="DO27" s="10">
        <f>_xll.PIAdvCalcDat("\\CEDPI\SEMPRA_MSR1:EDCINV"&amp;DO$2&amp;""&amp;DO$3&amp;"DAYKWH.UNIT1@NET1",Overall!$A$27,Overall!$B$27,"1d","total","time-weighted",0,1,0,"")</f>
        <v>2014.6264099363073</v>
      </c>
      <c r="DP27" s="11">
        <f>_xll.PIAdvCalcDat("\\CEDPI\SEMPRA_MSR1:EDCINV"&amp;DO$2&amp;""&amp;DP$3&amp;"DAYKWH.UNIT1@NET1",Overall!$A$27,Overall!$B$27,"1d","total","time-weighted",0,1,0,"")</f>
        <v>1978.9952638223367</v>
      </c>
      <c r="DQ27" s="11">
        <f>_xll.PIAdvCalcDat("\\CEDPI\SEMPRA_MSR1:EDCINV"&amp;DO$2&amp;""&amp;DQ$3&amp;"DAYKWH.UNIT1@NET1",Overall!$A$27,Overall!$B$27,"1d","total","time-weighted",0,1,0,"")</f>
        <v>1936.5444372377185</v>
      </c>
      <c r="DR27" s="12">
        <f>_xll.PIAdvCalcDat("\\CEDPI\SEMPRA_MSR1:EDCINV"&amp;DO$2&amp;""&amp;DR$3&amp;"DAYKWH.UNIT1@NET1",Overall!$A$27,Overall!$B$27,"1d","total","time-weighted",0,1,0,"")</f>
        <v>1880.8039299077534</v>
      </c>
      <c r="DS27" s="1"/>
      <c r="DT27" s="10">
        <f>_xll.PIAdvCalcDat("\\CEDPI\SEMPRA_MSR1:EDCINV"&amp;DT$2&amp;""&amp;DT$3&amp;"DAYKWH.UNIT1@NET1",Overall!$A$27,Overall!$B$27,"1d","total","time-weighted",0,1,0,"")</f>
        <v>1887.2230637087582</v>
      </c>
      <c r="DU27" s="11">
        <f>_xll.PIAdvCalcDat("\\CEDPI\SEMPRA_MSR1:EDCINV"&amp;DT$2&amp;""&amp;DU$3&amp;"DAYKWH.UNIT1@NET1",Overall!$A$27,Overall!$B$27,"1d","total","time-weighted",0,1,0,"")</f>
        <v>1943.5479400848562</v>
      </c>
      <c r="DV27" s="11">
        <f>_xll.PIAdvCalcDat("\\CEDPI\SEMPRA_MSR1:EDCINV"&amp;DT$2&amp;""&amp;DV$3&amp;"DAYKWH.UNIT1@NET1",Overall!$A$27,Overall!$B$27,"1d","total","time-weighted",0,1,0,"")</f>
        <v>1915.9431337734275</v>
      </c>
      <c r="DW27" s="12">
        <f>_xll.PIAdvCalcDat("\\CEDPI\SEMPRA_MSR1:EDCINV"&amp;DT$2&amp;""&amp;DW$3&amp;"DAYKWH.UNIT1@NET1",Overall!$A$27,Overall!$B$27,"1d","total","time-weighted",0,1,0,"")</f>
        <v>1984.6324736595507</v>
      </c>
      <c r="DX27" s="1"/>
      <c r="DY27" s="10">
        <f>_xll.PIAdvCalcDat("\\CEDPI\SEMPRA_MSR1:EDCINV"&amp;DY$2&amp;""&amp;DY$3&amp;"DAYKWH.UNIT1@NET1",Overall!$A$27,Overall!$B$27,"1d","total","time-weighted",0,1,0,"")</f>
        <v>1931.9301969177086</v>
      </c>
      <c r="DZ27" s="11">
        <f>_xll.PIAdvCalcDat("\\CEDPI\SEMPRA_MSR1:EDCINV"&amp;DY$2&amp;""&amp;DZ$3&amp;"DAYKWH.UNIT1@NET1",Overall!$A$27,Overall!$B$27,"1d","total","time-weighted",0,1,0,"")</f>
        <v>1925.7110613272018</v>
      </c>
      <c r="EA27" s="11">
        <f>_xll.PIAdvCalcDat("\\CEDPI\SEMPRA_MSR1:EDCINV"&amp;DY$2&amp;""&amp;EA$3&amp;"DAYKWH.UNIT1@NET1",Overall!$A$27,Overall!$B$27,"1d","total","time-weighted",0,1,0,"")</f>
        <v>1877.2737723642849</v>
      </c>
      <c r="EB27" s="12">
        <f>_xll.PIAdvCalcDat("\\CEDPI\SEMPRA_MSR1:EDCINV"&amp;DY$2&amp;""&amp;EB$3&amp;"DAYKWH.UNIT1@NET1",Overall!$A$27,Overall!$B$27,"1d","total","time-weighted",0,1,0,"")</f>
        <v>1916.1017607870635</v>
      </c>
      <c r="EC27" s="1"/>
      <c r="ED27" s="10">
        <f>_xll.PIAdvCalcDat("\\CEDPI\SEMPRA_MSR1:EDCINV"&amp;ED$2&amp;""&amp;ED$3&amp;"DAYKWH.UNIT1@NET1",Overall!$A$27,Overall!$B$27,"1d","total","time-weighted",0,1,0,"")</f>
        <v>2048.9584612460467</v>
      </c>
      <c r="EE27" s="11">
        <f>_xll.PIAdvCalcDat("\\CEDPI\SEMPRA_MSR1:EDCINV"&amp;ED$2&amp;""&amp;EE$3&amp;"DAYKWH.UNIT1@NET1",Overall!$A$27,Overall!$B$27,"1d","total","time-weighted",0,1,0,"")</f>
        <v>2040.1228811257395</v>
      </c>
      <c r="EF27" s="11">
        <f>_xll.PIAdvCalcDat("\\CEDPI\SEMPRA_MSR1:EDCINV"&amp;ED$2&amp;""&amp;EF$3&amp;"DAYKWH.UNIT1@NET1",Overall!$A$27,Overall!$B$27,"1d","total","time-weighted",0,1,0,"")</f>
        <v>2000.4178010311225</v>
      </c>
      <c r="EG27" s="12">
        <f>_xll.PIAdvCalcDat("\\CEDPI\SEMPRA_MSR1:EDCINV"&amp;ED$2&amp;""&amp;EG$3&amp;"DAYKWH.UNIT1@NET1",Overall!$A$27,Overall!$B$27,"1d","total","time-weighted",0,1,0,"")</f>
        <v>1962.3087160482955</v>
      </c>
      <c r="EH27" s="1"/>
      <c r="EI27" s="10">
        <f>_xll.PIAdvCalcDat("\\CEDPI\SEMPRA_MSR1:EDCINV"&amp;EI$2&amp;""&amp;EI$3&amp;"DAYKWH.UNIT1@NET1",Overall!$A$27,Overall!$B$27,"1d","total","time-weighted",0,1,0,"")</f>
        <v>2009.3752755482592</v>
      </c>
      <c r="EJ27" s="11">
        <f>_xll.PIAdvCalcDat("\\CEDPI\SEMPRA_MSR1:EDCINV"&amp;EI$2&amp;""&amp;EJ$3&amp;"DAYKWH.UNIT1@NET1",Overall!$A$27,Overall!$B$27,"1d","total","time-weighted",0,1,0,"")</f>
        <v>1831.9714692451419</v>
      </c>
      <c r="EK27" s="11">
        <f>_xll.PIAdvCalcDat("\\CEDPI\SEMPRA_MSR1:EDCINV"&amp;EI$2&amp;""&amp;EK$3&amp;"DAYKWH.UNIT1@NET1",Overall!$A$27,Overall!$B$27,"1d","total","time-weighted",0,1,0,"")</f>
        <v>1900.4210446418642</v>
      </c>
      <c r="EL27" s="12">
        <f>_xll.PIAdvCalcDat("\\CEDPI\SEMPRA_MSR1:EDCINV"&amp;EI$2&amp;""&amp;EL$3&amp;"DAYKWH.UNIT1@NET1",Overall!$A$27,Overall!$B$27,"1d","total","time-weighted",0,1,0,"")</f>
        <v>1952.7961928350355</v>
      </c>
      <c r="EM27" s="1"/>
      <c r="EN27" s="10">
        <f>_xll.PIAdvCalcDat("\\CEDPI\SEMPRA_MSR1:EDCINV"&amp;EN$2&amp;""&amp;EN$3&amp;"DAYKWH.UNIT1@NET1",Overall!$A$27,Overall!$B$27,"1d","total","time-weighted",0,1,0,"")</f>
        <v>2053.1158500534366</v>
      </c>
      <c r="EO27" s="11">
        <f>_xll.PIAdvCalcDat("\\CEDPI\SEMPRA_MSR1:EDCINV"&amp;EN$2&amp;""&amp;EO$3&amp;"DAYKWH.UNIT1@NET1",Overall!$A$27,Overall!$B$27,"1d","total","time-weighted",0,1,0,"")</f>
        <v>1984.5942785341824</v>
      </c>
      <c r="EP27" s="11">
        <f>_xll.PIAdvCalcDat("\\CEDPI\SEMPRA_MSR1:EDCINV"&amp;EN$2&amp;""&amp;EP$3&amp;"DAYKWH.UNIT1@NET1",Overall!$A$27,Overall!$B$27,"1d","total","time-weighted",0,1,0,"")</f>
        <v>1956.3238300294747</v>
      </c>
      <c r="EQ27" s="12">
        <f>_xll.PIAdvCalcDat("\\CEDPI\SEMPRA_MSR1:EDCINV"&amp;EN$2&amp;""&amp;EQ$3&amp;"DAYKWH.UNIT1@NET1",Overall!$A$27,Overall!$B$27,"1d","total","time-weighted",0,1,0,"")</f>
        <v>2070.9152361293809</v>
      </c>
      <c r="ER27" s="1"/>
      <c r="ES27" s="10">
        <f>_xll.PIAdvCalcDat("\\CEDPI\SEMPRA_MSR1:EDCINV"&amp;ES$2&amp;""&amp;ES$3&amp;"DAYKWH.UNIT1@NET1",Overall!$A$27,Overall!$B$27,"1d","total","time-weighted",0,1,0,"")</f>
        <v>2061.960288165089</v>
      </c>
      <c r="ET27" s="11">
        <f>_xll.PIAdvCalcDat("\\CEDPI\SEMPRA_MSR1:EDCINV"&amp;ES$2&amp;""&amp;ET$3&amp;"DAYKWH.UNIT1@NET1",Overall!$A$27,Overall!$B$27,"1d","total","time-weighted",0,1,0,"")</f>
        <v>1964.9315746309635</v>
      </c>
      <c r="EU27" s="11">
        <f>_xll.PIAdvCalcDat("\\CEDPI\SEMPRA_MSR1:EDCINV"&amp;ES$2&amp;""&amp;EU$3&amp;"DAYKWH.UNIT1@NET1",Overall!$A$27,Overall!$B$27,"1d","total","time-weighted",0,1,0,"")</f>
        <v>1975.2037599444732</v>
      </c>
      <c r="EV27" s="12">
        <f>_xll.PIAdvCalcDat("\\CEDPI\SEMPRA_MSR1:EDCINV"&amp;ES$2&amp;""&amp;EV$3&amp;"DAYKWH.UNIT1@NET1",Overall!$A$27,Overall!$B$27,"1d","total","time-weighted",0,1,0,"")</f>
        <v>2011.5897258926177</v>
      </c>
      <c r="EW27" s="1"/>
      <c r="EX27" s="10">
        <f>_xll.PIAdvCalcDat("\\CEDPI\SEMPRA_MSR1:EDCINV"&amp;EX$2&amp;""&amp;EX$3&amp;"DAYKWH.UNIT1@NET1",Overall!$A$27,Overall!$B$27,"1d","total","time-weighted",0,1,0,"")</f>
        <v>1915.3803316628566</v>
      </c>
      <c r="EY27" s="11">
        <f>_xll.PIAdvCalcDat("\\CEDPI\SEMPRA_MSR1:EDCINV"&amp;EX$2&amp;""&amp;EY$3&amp;"DAYKWH.UNIT1@NET1",Overall!$A$27,Overall!$B$27,"1d","total","time-weighted",0,1,0,"")</f>
        <v>1850.1239472220286</v>
      </c>
      <c r="EZ27" s="11">
        <f>_xll.PIAdvCalcDat("\\CEDPI\SEMPRA_MSR1:EDCINV"&amp;EX$2&amp;""&amp;EZ$3&amp;"DAYKWH.UNIT1@NET1",Overall!$A$27,Overall!$B$27,"1d","total","time-weighted",0,1,0,"")</f>
        <v>1872.317807167241</v>
      </c>
      <c r="FA27" s="12">
        <f>_xll.PIAdvCalcDat("\\CEDPI\SEMPRA_MSR1:EDCINV"&amp;EX$2&amp;""&amp;FA$3&amp;"DAYKWH.UNIT1@NET1",Overall!$A$27,Overall!$B$27,"1d","total","time-weighted",0,1,0,"")</f>
        <v>1917.2144408677439</v>
      </c>
      <c r="FB27" s="1"/>
      <c r="FC27" s="10">
        <f>_xll.PIAdvCalcDat("\\CEDPI\SEMPRA_MSR1:EDCINV"&amp;FC$2&amp;""&amp;FC$3&amp;"DAYKWH.UNIT1@NET1",Overall!$A$27,Overall!$B$27,"1d","total","time-weighted",0,1,0,"")</f>
        <v>2017.8678213567352</v>
      </c>
      <c r="FD27" s="11">
        <f>_xll.PIAdvCalcDat("\\CEDPI\SEMPRA_MSR1:EDCINV"&amp;FC$2&amp;""&amp;FD$3&amp;"DAYKWH.UNIT1@NET1",Overall!$A$27,Overall!$B$27,"1d","total","time-weighted",0,1,0,"")</f>
        <v>1933.305359593684</v>
      </c>
      <c r="FE27" s="11">
        <f>_xll.PIAdvCalcDat("\\CEDPI\SEMPRA_MSR1:EDCINV"&amp;FC$2&amp;""&amp;FE$3&amp;"DAYKWH.UNIT1@NET1",Overall!$A$27,Overall!$B$27,"1d","total","time-weighted",0,1,0,"")</f>
        <v>1912.8810725188182</v>
      </c>
      <c r="FF27" s="12">
        <f>_xll.PIAdvCalcDat("\\CEDPI\SEMPRA_MSR1:EDCINV"&amp;FC$2&amp;""&amp;FF$3&amp;"DAYKWH.UNIT1@NET1",Overall!$A$27,Overall!$B$27,"1d","total","time-weighted",0,1,0,"")</f>
        <v>1976.6935927293002</v>
      </c>
      <c r="FG27" s="1"/>
      <c r="FH27" s="10">
        <f>_xll.PIAdvCalcDat("\\CEDPI\SEMPRA_MSR1:EDCINV"&amp;FH$2&amp;""&amp;FH$3&amp;"DAYKWH.UNIT1@NET1",Overall!$A$27,Overall!$B$27,"1d","total","time-weighted",0,1,0,"")</f>
        <v>1952.8555475096043</v>
      </c>
      <c r="FI27" s="11">
        <f>_xll.PIAdvCalcDat("\\CEDPI\SEMPRA_MSR1:EDCINV"&amp;FH$2&amp;""&amp;FI$3&amp;"DAYKWH.UNIT1@NET1",Overall!$A$27,Overall!$B$27,"1d","total","time-weighted",0,1,0,"")</f>
        <v>1883.8755894879225</v>
      </c>
      <c r="FJ27" s="11">
        <f>_xll.PIAdvCalcDat("\\CEDPI\SEMPRA_MSR1:EDCINV"&amp;FH$2&amp;""&amp;FJ$3&amp;"DAYKWH.UNIT1@NET1",Overall!$A$27,Overall!$B$27,"1d","total","time-weighted",0,1,0,"")</f>
        <v>1909.9755613336856</v>
      </c>
      <c r="FK27" s="12">
        <f>_xll.PIAdvCalcDat("\\CEDPI\SEMPRA_MSR1:EDCINV"&amp;FH$2&amp;""&amp;FK$3&amp;"DAYKWH.UNIT1@NET1",Overall!$A$27,Overall!$B$27,"1d","total","time-weighted",0,1,0,"")</f>
        <v>1876.5006491638344</v>
      </c>
      <c r="FL27" s="1"/>
      <c r="FM27" s="10">
        <f>_xll.PIAdvCalcDat("\\CEDPI\SEMPRA_MSR1:EDCINV"&amp;FM$2&amp;""&amp;FM$3&amp;"DAYKWH.UNIT1@NET1",Overall!$A$27,Overall!$B$27,"1d","total","time-weighted",0,1,0,"")</f>
        <v>2011.0012340357816</v>
      </c>
      <c r="FN27" s="11">
        <f>_xll.PIAdvCalcDat("\\CEDPI\SEMPRA_MSR1:EDCINV"&amp;FM$2&amp;""&amp;FN$3&amp;"DAYKWH.UNIT1@NET1",Overall!$A$27,Overall!$B$27,"1d","total","time-weighted",0,1,0,"")</f>
        <v>1967.0072157692875</v>
      </c>
      <c r="FO27" s="11">
        <f>_xll.PIAdvCalcDat("\\CEDPI\SEMPRA_MSR1:EDCINV"&amp;FM$2&amp;""&amp;FO$3&amp;"DAYKWH.UNIT1@NET1",Overall!$A$27,Overall!$B$27,"1d","total","time-weighted",0,1,0,"")</f>
        <v>1801.6974455655698</v>
      </c>
      <c r="FP27" s="12">
        <f>_xll.PIAdvCalcDat("\\CEDPI\SEMPRA_MSR1:EDCINV"&amp;FM$2&amp;""&amp;FP$3&amp;"DAYKWH.UNIT1@NET1",Overall!$A$27,Overall!$B$27,"1d","total","time-weighted",0,1,0,"")</f>
        <v>1725.7639468809755</v>
      </c>
      <c r="FQ27" s="1"/>
      <c r="FR27" s="10">
        <f>_xll.PIAdvCalcDat("\\CEDPI\SEMPRA_MSR1:EDCINV"&amp;FR$2&amp;""&amp;FR$3&amp;"DAYKWH.UNIT1@NET1",Overall!$A$27,Overall!$B$27,"1d","total","time-weighted",0,1,0,"")</f>
        <v>1998.58240433009</v>
      </c>
      <c r="FS27" s="11">
        <f>_xll.PIAdvCalcDat("\\CEDPI\SEMPRA_MSR1:EDCINV"&amp;FR$2&amp;""&amp;FS$3&amp;"DAYKWH.UNIT1@NET1",Overall!$A$27,Overall!$B$27,"1d","total","time-weighted",0,1,0,"")</f>
        <v>1943.9336502623651</v>
      </c>
      <c r="FT27" s="11">
        <f>_xll.PIAdvCalcDat("\\CEDPI\SEMPRA_MSR1:EDCINV"&amp;FR$2&amp;""&amp;FT$3&amp;"DAYKWH.UNIT1@NET1",Overall!$A$27,Overall!$B$27,"1d","total","time-weighted",0,1,0,"")</f>
        <v>1951.2770914703808</v>
      </c>
      <c r="FU27" s="12">
        <f>_xll.PIAdvCalcDat("\\CEDPI\SEMPRA_MSR1:EDCINV"&amp;FR$2&amp;""&amp;FU$3&amp;"DAYKWH.UNIT1@NET1",Overall!$A$27,Overall!$B$27,"1d","total","time-weighted",0,1,0,"")</f>
        <v>2038.1429841020392</v>
      </c>
      <c r="FV27" s="1"/>
      <c r="FW27" s="10">
        <f>_xll.PIAdvCalcDat("\\CEDPI\SEMPRA_MSR1:EDCINV"&amp;FW$2&amp;""&amp;FW$3&amp;"DAYKWH.UNIT1@NET1",Overall!$A$27,Overall!$B$27,"1d","total","time-weighted",0,1,0,"")</f>
        <v>1981.9002928972081</v>
      </c>
      <c r="FX27" s="11">
        <f>_xll.PIAdvCalcDat("\\CEDPI\SEMPRA_MSR1:EDCINV"&amp;FW$2&amp;""&amp;FX$3&amp;"DAYKWH.UNIT1@NET1",Overall!$A$27,Overall!$B$27,"1d","total","time-weighted",0,1,0,"")</f>
        <v>1917.2530572847181</v>
      </c>
      <c r="FY27" s="11">
        <f>_xll.PIAdvCalcDat("\\CEDPI\SEMPRA_MSR1:EDCINV"&amp;FW$2&amp;""&amp;FY$3&amp;"DAYKWH.UNIT1@NET1",Overall!$A$27,Overall!$B$27,"1d","total","time-weighted",0,1,0,"")</f>
        <v>1849.6774667048655</v>
      </c>
      <c r="FZ27" s="12">
        <f>_xll.PIAdvCalcDat("\\CEDPI\SEMPRA_MSR1:EDCINV"&amp;FW$2&amp;""&amp;FZ$3&amp;"DAYKWH.UNIT1@NET1",Overall!$A$27,Overall!$B$27,"1d","total","time-weighted",0,1,0,"")</f>
        <v>1781.8843561555939</v>
      </c>
      <c r="GA27" s="1"/>
      <c r="GB27" s="10">
        <f>_xll.PIAdvCalcDat("\\CEDPI\SEMPRA_MSR1:EDCINV"&amp;GB$2&amp;""&amp;GB$3&amp;"DAYKWH.UNIT1@NET1",Overall!$A$27,Overall!$B$27,"1d","total","time-weighted",0,1,0,"")</f>
        <v>2005.7381720634451</v>
      </c>
      <c r="GC27" s="11">
        <f>_xll.PIAdvCalcDat("\\CEDPI\SEMPRA_MSR1:EDCINV"&amp;GB$2&amp;""&amp;GC$3&amp;"DAYKWH.UNIT1@NET1",Overall!$A$27,Overall!$B$27,"1d","total","time-weighted",0,1,0,"")</f>
        <v>1882.8864357189982</v>
      </c>
      <c r="GD27" s="11">
        <f>_xll.PIAdvCalcDat("\\CEDPI\SEMPRA_MSR1:EDCINV"&amp;GB$2&amp;""&amp;GD$3&amp;"DAYKWH.UNIT1@NET1",Overall!$A$27,Overall!$B$27,"1d","total","time-weighted",0,1,0,"")</f>
        <v>1991.8234221256009</v>
      </c>
      <c r="GE27" s="12">
        <f>_xll.PIAdvCalcDat("\\CEDPI\SEMPRA_MSR1:EDCINV"&amp;GB$2&amp;""&amp;GE$3&amp;"DAYKWH.UNIT1@NET1",Overall!$A$27,Overall!$B$27,"1d","total","time-weighted",0,1,0,"")</f>
        <v>1959.986786519675</v>
      </c>
      <c r="GF27" s="1"/>
      <c r="GG27" s="10">
        <f>_xll.PIAdvCalcDat("\\CEDPI\SEMPRA_MSR1:EDCINV"&amp;GG$2&amp;""&amp;GG$3&amp;"DAYKWH.UNIT1@NET1",Overall!$A$27,Overall!$B$27,"1d","total","time-weighted",0,1,0,"")</f>
        <v>1914.690062357251</v>
      </c>
      <c r="GH27" s="11">
        <f>_xll.PIAdvCalcDat("\\CEDPI\SEMPRA_MSR1:EDCINV"&amp;GG$2&amp;""&amp;GH$3&amp;"DAYKWH.UNIT1@NET1",Overall!$A$27,Overall!$B$27,"1d","total","time-weighted",0,1,0,"")</f>
        <v>1975.1908766124204</v>
      </c>
      <c r="GI27" s="11">
        <f>_xll.PIAdvCalcDat("\\CEDPI\SEMPRA_MSR1:EDCINV"&amp;GG$2&amp;""&amp;GI$3&amp;"DAYKWH.UNIT1@NET1",Overall!$A$27,Overall!$B$27,"1d","total","time-weighted",0,1,0,"")</f>
        <v>1779.6314713059016</v>
      </c>
      <c r="GJ27" s="12">
        <f>_xll.PIAdvCalcDat("\\CEDPI\SEMPRA_MSR1:EDCINV"&amp;GG$2&amp;""&amp;GJ$3&amp;"DAYKWH.UNIT1@NET1",Overall!$A$27,Overall!$B$27,"1d","total","time-weighted",0,1,0,"")</f>
        <v>1674.564613178447</v>
      </c>
      <c r="GK27" s="1"/>
      <c r="GL27" s="10">
        <f>_xll.PIAdvCalcDat("\\CEDPI\SEMPRA_MSR1:EDCINV"&amp;GL$2&amp;""&amp;GL$3&amp;"DAYKWH.UNIT1@NET1",Overall!$A$27,Overall!$B$27,"1d","total","time-weighted",0,1,0,"")</f>
        <v>1951.7580012255396</v>
      </c>
      <c r="GM27" s="11">
        <f>_xll.PIAdvCalcDat("\\CEDPI\SEMPRA_MSR1:EDCINV"&amp;GL$2&amp;""&amp;GM$3&amp;"DAYKWH.UNIT1@NET1",Overall!$A$27,Overall!$B$27,"1d","total","time-weighted",0,1,0,"")</f>
        <v>1866.9359843988236</v>
      </c>
      <c r="GN27" s="11">
        <f>_xll.PIAdvCalcDat("\\CEDPI\SEMPRA_MSR1:EDCINV"&amp;GL$2&amp;""&amp;GN$3&amp;"DAYKWH.UNIT1@NET1",Overall!$A$27,Overall!$B$27,"1d","total","time-weighted",0,1,0,"")</f>
        <v>1937.3606889441323</v>
      </c>
      <c r="GO27" s="12">
        <f>_xll.PIAdvCalcDat("\\CEDPI\SEMPRA_MSR1:EDCINV"&amp;GL$2&amp;""&amp;GO$3&amp;"DAYKWH.UNIT1@NET1",Overall!$A$27,Overall!$B$27,"1d","total","time-weighted",0,1,0,"")</f>
        <v>1959.4514918056607</v>
      </c>
      <c r="GP27" s="1"/>
      <c r="GQ27" s="10">
        <f>_xll.PIAdvCalcDat("\\CEDPI\SEMPRA_MSR1:EDCINV"&amp;GQ$2&amp;""&amp;GQ$3&amp;"DAYKWH.UNIT1@NET1",Overall!$A$27,Overall!$B$27,"1d","total","time-weighted",0,1,0,"")</f>
        <v>1984.611518280203</v>
      </c>
      <c r="GR27" s="11">
        <f>_xll.PIAdvCalcDat("\\CEDPI\SEMPRA_MSR1:EDCINV"&amp;GQ$2&amp;""&amp;GR$3&amp;"DAYKWH.UNIT1@NET1",Overall!$A$27,Overall!$B$27,"1d","total","time-weighted",0,1,0,"")</f>
        <v>1962.2601118324187</v>
      </c>
      <c r="GS27" s="11">
        <f>_xll.PIAdvCalcDat("\\CEDPI\SEMPRA_MSR1:EDCINV"&amp;GQ$2&amp;""&amp;GS$3&amp;"DAYKWH.UNIT1@NET1",Overall!$A$27,Overall!$B$27,"1d","total","time-weighted",0,1,0,"")</f>
        <v>1751.4791230590677</v>
      </c>
      <c r="GT27" s="12">
        <f>_xll.PIAdvCalcDat("\\CEDPI\SEMPRA_MSR1:EDCINV"&amp;GQ$2&amp;""&amp;GT$3&amp;"DAYKWH.UNIT1@NET1",Overall!$A$27,Overall!$B$27,"1d","total","time-weighted",0,1,0,"")</f>
        <v>1739.4081975971296</v>
      </c>
      <c r="GU27" s="1"/>
      <c r="GV27" s="10">
        <f>_xll.PIAdvCalcDat("\\CEDPI\SEMPRA_MSR1:EDCINV"&amp;GV$2&amp;""&amp;GV$3&amp;"DAYKWH.UNIT1@NET1",Overall!$A$27,Overall!$B$27,"1d","total","time-weighted",0,1,0,"")</f>
        <v>1966.9055899757636</v>
      </c>
      <c r="GW27" s="11">
        <f>_xll.PIAdvCalcDat("\\CEDPI\SEMPRA_MSR1:EDCINV"&amp;GV$2&amp;""&amp;GW$3&amp;"DAYKWH.UNIT1@NET1",Overall!$A$27,Overall!$B$27,"1d","total","time-weighted",0,1,0,"")</f>
        <v>1975.2022224439688</v>
      </c>
      <c r="GX27" s="11">
        <f>_xll.PIAdvCalcDat("\\CEDPI\SEMPRA_MSR1:EDCINV"&amp;GV$2&amp;""&amp;GX$3&amp;"DAYKWH.UNIT1@NET1",Overall!$A$27,Overall!$B$27,"1d","total","time-weighted",0,1,0,"")</f>
        <v>1894.9179717158381</v>
      </c>
      <c r="GY27" s="12">
        <f>_xll.PIAdvCalcDat("\\CEDPI\SEMPRA_MSR1:EDCINV"&amp;GV$2&amp;""&amp;GY$3&amp;"DAYKWH.UNIT1@NET1",Overall!$A$27,Overall!$B$27,"1d","total","time-weighted",0,1,0,"")</f>
        <v>1910.0270999542004</v>
      </c>
      <c r="GZ27" s="1"/>
      <c r="HA27" s="10">
        <f>_xll.PIAdvCalcDat("\\CEDPI\SEMPRA_MSR1:EDCINV"&amp;HA$2&amp;""&amp;HA$3&amp;"DAYKWH.UNIT1@NET1",Overall!$A$27,Overall!$B$27,"1d","total","time-weighted",0,1,0,"")</f>
        <v>2011.0820955723796</v>
      </c>
      <c r="HB27" s="11">
        <f>_xll.PIAdvCalcDat("\\CEDPI\SEMPRA_MSR1:EDCINV"&amp;HA$2&amp;""&amp;HB$3&amp;"DAYKWH.UNIT1@NET1",Overall!$A$27,Overall!$B$27,"1d","total","time-weighted",0,1,0,"")</f>
        <v>1955.7435173847509</v>
      </c>
      <c r="HC27" s="11">
        <f>_xll.PIAdvCalcDat("\\CEDPI\SEMPRA_MSR1:EDCINV"&amp;HA$2&amp;""&amp;HC$3&amp;"DAYKWH.UNIT1@NET1",Overall!$A$27,Overall!$B$27,"1d","total","time-weighted",0,1,0,"")</f>
        <v>1919.4244949301326</v>
      </c>
      <c r="HD27" s="12">
        <f>_xll.PIAdvCalcDat("\\CEDPI\SEMPRA_MSR1:EDCINV"&amp;HA$2&amp;""&amp;HD$3&amp;"DAYKWH.UNIT1@NET1",Overall!$A$27,Overall!$B$27,"1d","total","time-weighted",0,1,0,"")</f>
        <v>1721.7661087166398</v>
      </c>
      <c r="HE27" s="1"/>
      <c r="HF27" s="10">
        <f>_xll.PIAdvCalcDat("\\CEDPI\SEMPRA_MSR1:EDCINV"&amp;HF$2&amp;""&amp;HF$3&amp;"DAYKWH.UNIT1@NET1",Overall!$A$27,Overall!$B$27,"1d","total","time-weighted",0,1,0,"")</f>
        <v>1892.9127284703211</v>
      </c>
      <c r="HG27" s="11">
        <f>_xll.PIAdvCalcDat("\\CEDPI\SEMPRA_MSR1:EDCINV"&amp;HF$2&amp;""&amp;HG$3&amp;"DAYKWH.UNIT1@NET1",Overall!$A$27,Overall!$B$27,"1d","total","time-weighted",0,1,0,"")</f>
        <v>1908.1811316671165</v>
      </c>
      <c r="HH27" s="11">
        <f>_xll.PIAdvCalcDat("\\CEDPI\SEMPRA_MSR1:EDCINV"&amp;HF$2&amp;""&amp;HH$3&amp;"DAYKWH.UNIT1@NET1",Overall!$A$27,Overall!$B$27,"1d","total","time-weighted",0,1,0,"")</f>
        <v>1864.2085617830935</v>
      </c>
      <c r="HI27" s="12">
        <f>_xll.PIAdvCalcDat("\\CEDPI\SEMPRA_MSR1:EDCINV"&amp;HF$2&amp;""&amp;HI$3&amp;"DAYKWH.UNIT1@NET1",Overall!$A$27,Overall!$B$27,"1d","total","time-weighted",0,1,0,"")</f>
        <v>1997.8090283876941</v>
      </c>
      <c r="HJ27" s="1"/>
      <c r="HK27" s="10">
        <f>_xll.PIAdvCalcDat("\\CEDPI\SEMPRA_MSR1:EDCINV"&amp;HK$2&amp;""&amp;HK$3&amp;"DAYKWH.UNIT1@NET1",Overall!$A$27,Overall!$B$27,"1d","total","time-weighted",0,1,0,"")</f>
        <v>1968.3893078077867</v>
      </c>
      <c r="HL27" s="11">
        <f>_xll.PIAdvCalcDat("\\CEDPI\SEMPRA_MSR1:EDCINV"&amp;HK$2&amp;""&amp;HL$3&amp;"DAYKWH.UNIT1@NET1",Overall!$A$27,Overall!$B$27,"1d","total","time-weighted",0,1,0,"")</f>
        <v>1955.0412028859789</v>
      </c>
      <c r="HM27" s="11">
        <f>_xll.PIAdvCalcDat("\\CEDPI\SEMPRA_MSR1:EDCINV"&amp;HK$2&amp;""&amp;HM$3&amp;"DAYKWH.UNIT1@NET1",Overall!$A$27,Overall!$B$27,"1d","total","time-weighted",0,1,0,"")</f>
        <v>1895.2143178468336</v>
      </c>
      <c r="HN27" s="12">
        <f>_xll.PIAdvCalcDat("\\CEDPI\SEMPRA_MSR1:EDCINV"&amp;HK$2&amp;""&amp;HN$3&amp;"DAYKWH.UNIT1@NET1",Overall!$A$27,Overall!$B$27,"1d","total","time-weighted",0,1,0,"")</f>
        <v>1730.7470421784888</v>
      </c>
      <c r="HO27" s="1"/>
      <c r="HP27" s="10">
        <f>_xll.PIAdvCalcDat("\\CEDPI\SEMPRA_MSR1:EDCINV"&amp;HP$2&amp;""&amp;HP$3&amp;"DAYKWH.UNIT1@NET1",Overall!$A$27,Overall!$B$27,"1d","total","time-weighted",0,1,0,"")</f>
        <v>1957.370117801097</v>
      </c>
      <c r="HQ27" s="11">
        <f>_xll.PIAdvCalcDat("\\CEDPI\SEMPRA_MSR1:EDCINV"&amp;HP$2&amp;""&amp;HQ$3&amp;"DAYKWH.UNIT1@NET1",Overall!$A$27,Overall!$B$27,"1d","total","time-weighted",0,1,0,"")</f>
        <v>1940.1571730722646</v>
      </c>
      <c r="HR27" s="11">
        <f>_xll.PIAdvCalcDat("\\CEDPI\SEMPRA_MSR1:EDCINV"&amp;HP$2&amp;""&amp;HR$3&amp;"DAYKWH.UNIT1@NET1",Overall!$A$27,Overall!$B$27,"1d","total","time-weighted",0,1,0,"")</f>
        <v>1923.2953799132231</v>
      </c>
      <c r="HS27" s="12">
        <f>_xll.PIAdvCalcDat("\\CEDPI\SEMPRA_MSR1:EDCINV"&amp;HP$2&amp;""&amp;HS$3&amp;"DAYKWH.UNIT1@NET1",Overall!$A$27,Overall!$B$27,"1d","total","time-weighted",0,1,0,"")</f>
        <v>2002.8132895148256</v>
      </c>
      <c r="HT27" s="1"/>
      <c r="HU27" s="10">
        <f>_xll.PIAdvCalcDat("\\CEDPI\SEMPRA_MSR1:EDCINV"&amp;HU$2&amp;""&amp;HU$3&amp;"DAYKWH.UNIT1@NET1",Overall!$A$27,Overall!$B$27,"1d","total","time-weighted",0,1,0,"")</f>
        <v>1993.882546172852</v>
      </c>
      <c r="HV27" s="11">
        <f>_xll.PIAdvCalcDat("\\CEDPI\SEMPRA_MSR1:EDCINV"&amp;HU$2&amp;""&amp;HV$3&amp;"DAYKWH.UNIT1@NET1",Overall!$A$27,Overall!$B$27,"1d","total","time-weighted",0,1,0,"")</f>
        <v>1885.56545703959</v>
      </c>
      <c r="HW27" s="11">
        <f>_xll.PIAdvCalcDat("\\CEDPI\SEMPRA_MSR1:EDCINV"&amp;HU$2&amp;""&amp;HW$3&amp;"DAYKWH.UNIT1@NET1",Overall!$A$27,Overall!$B$27,"1d","total","time-weighted",0,1,0,"")</f>
        <v>1754.5880628021955</v>
      </c>
      <c r="HX27" s="12">
        <f>_xll.PIAdvCalcDat("\\CEDPI\SEMPRA_MSR1:EDCINV"&amp;HU$2&amp;""&amp;HX$3&amp;"DAYKWH.UNIT1@NET1",Overall!$A$27,Overall!$B$27,"1d","total","time-weighted",0,1,0,"")</f>
        <v>1755.0483616309309</v>
      </c>
      <c r="HY27" s="1"/>
      <c r="HZ27" s="10">
        <f>_xll.PIAdvCalcDat("\\CEDPI\SEMPRA_MSR1:EDCINV"&amp;HZ$2&amp;""&amp;HZ$3&amp;"DAYKWH.UNIT1@NET1",Overall!$A$27,Overall!$B$27,"1d","total","time-weighted",0,1,0,"")</f>
        <v>1971.9919382743963</v>
      </c>
      <c r="IA27" s="11">
        <f>_xll.PIAdvCalcDat("\\CEDPI\SEMPRA_MSR1:EDCINV"&amp;HZ$2&amp;""&amp;IA$3&amp;"DAYKWH.UNIT1@NET1",Overall!$A$27,Overall!$B$27,"1d","total","time-weighted",0,1,0,"")</f>
        <v>1915.1125099357334</v>
      </c>
      <c r="IB27" s="11">
        <f>_xll.PIAdvCalcDat("\\CEDPI\SEMPRA_MSR1:EDCINV"&amp;HZ$2&amp;""&amp;IB$3&amp;"DAYKWH.UNIT1@NET1",Overall!$A$27,Overall!$B$27,"1d","total","time-weighted",0,1,0,"")</f>
        <v>1914.8589890404514</v>
      </c>
      <c r="IC27" s="12">
        <f>_xll.PIAdvCalcDat("\\CEDPI\SEMPRA_MSR1:EDCINV"&amp;HZ$2&amp;""&amp;IC$3&amp;"DAYKWH.UNIT1@NET1",Overall!$A$27,Overall!$B$27,"1d","total","time-weighted",0,1,0,"")</f>
        <v>1989.1871752747418</v>
      </c>
      <c r="ID27" s="1"/>
      <c r="IE27" s="10">
        <f>_xll.PIAdvCalcDat("\\CEDPI\SEMPRA_MSR1:EDCINV"&amp;IE$2&amp;""&amp;IE$3&amp;"DAYKWH.UNIT1@NET1",Overall!$A$27,Overall!$B$27,"1d","total","time-weighted",0,1,0,"")</f>
        <v>1966.2128362594369</v>
      </c>
      <c r="IF27" s="11">
        <f>_xll.PIAdvCalcDat("\\CEDPI\SEMPRA_MSR1:EDCINV"&amp;IE$2&amp;""&amp;IF$3&amp;"DAYKWH.UNIT1@NET1",Overall!$A$27,Overall!$B$27,"1d","total","time-weighted",0,1,0,"")</f>
        <v>1968.316784663494</v>
      </c>
      <c r="IG27" s="11">
        <f>_xll.PIAdvCalcDat("\\CEDPI\SEMPRA_MSR1:EDCINV"&amp;IE$2&amp;""&amp;IG$3&amp;"DAYKWH.UNIT1@NET1",Overall!$A$27,Overall!$B$27,"1d","total","time-weighted",0,1,0,"")</f>
        <v>1801.4743734688489</v>
      </c>
      <c r="IH27" s="12">
        <f>_xll.PIAdvCalcDat("\\CEDPI\SEMPRA_MSR1:EDCINV"&amp;IE$2&amp;""&amp;IH$3&amp;"DAYKWH.UNIT1@NET1",Overall!$A$27,Overall!$B$27,"1d","total","time-weighted",0,1,0,"")</f>
        <v>1711.5397907397585</v>
      </c>
      <c r="II27" s="1"/>
      <c r="IJ27" s="10">
        <f>_xll.PIAdvCalcDat("\\CEDPI\SEMPRA_MSR1:EDCINV"&amp;IJ$2&amp;""&amp;IJ$3&amp;"DAYKWH.UNIT1@NET1",Overall!$A$27,Overall!$B$27,"1d","total","time-weighted",0,1,0,"")</f>
        <v>2005.0739319004542</v>
      </c>
      <c r="IK27" s="11">
        <f>_xll.PIAdvCalcDat("\\CEDPI\SEMPRA_MSR1:EDCINV"&amp;IJ$2&amp;""&amp;IK$3&amp;"DAYKWH.UNIT1@NET1",Overall!$A$27,Overall!$B$27,"1d","total","time-weighted",0,1,0,"")</f>
        <v>1852.9892278604696</v>
      </c>
      <c r="IL27" s="11">
        <f>_xll.PIAdvCalcDat("\\CEDPI\SEMPRA_MSR1:EDCINV"&amp;IJ$2&amp;""&amp;IL$3&amp;"DAYKWH.UNIT1@NET1",Overall!$A$27,Overall!$B$27,"1d","total","time-weighted",0,1,0,"")</f>
        <v>1903.1911662791256</v>
      </c>
      <c r="IM27" s="12">
        <f>_xll.PIAdvCalcDat("\\CEDPI\SEMPRA_MSR1:EDCINV"&amp;IJ$2&amp;""&amp;IM$3&amp;"DAYKWH.UNIT1@NET1",Overall!$A$27,Overall!$B$27,"1d","total","time-weighted",0,1,0,"")</f>
        <v>1996.5998653121028</v>
      </c>
      <c r="IN27" s="1"/>
      <c r="IO27" s="10">
        <f>_xll.PIAdvCalcDat("\\CEDPI\SEMPRA_MSR1:EDCINV"&amp;IO$2&amp;""&amp;IO$3&amp;"DAYKWH.UNIT1@NET1",Overall!$A$27,Overall!$B$27,"1d","total","time-weighted",0,1,0,"")</f>
        <v>1927.4381554450722</v>
      </c>
      <c r="IP27" s="11">
        <f>_xll.PIAdvCalcDat("\\CEDPI\SEMPRA_MSR1:EDCINV"&amp;IO$2&amp;""&amp;IP$3&amp;"DAYKWH.UNIT1@NET1",Overall!$A$27,Overall!$B$27,"1d","total","time-weighted",0,1,0,"")</f>
        <v>1918.0904455223392</v>
      </c>
      <c r="IQ27" s="11">
        <f>_xll.PIAdvCalcDat("\\CEDPI\SEMPRA_MSR1:EDCINV"&amp;IO$2&amp;""&amp;IQ$3&amp;"DAYKWH.UNIT1@NET1",Overall!$A$27,Overall!$B$27,"1d","total","time-weighted",0,1,0,"")</f>
        <v>1845.1397610588492</v>
      </c>
      <c r="IR27" s="12">
        <f>_xll.PIAdvCalcDat("\\CEDPI\SEMPRA_MSR1:EDCINV"&amp;IO$2&amp;""&amp;IR$3&amp;"DAYKWH.UNIT1@NET1",Overall!$A$27,Overall!$B$27,"1d","total","time-weighted",0,1,0,"")</f>
        <v>1792.9299172503197</v>
      </c>
      <c r="IS27" s="1"/>
      <c r="IT27" s="10">
        <f>_xll.PIAdvCalcDat("\\CEDPI\SEMPRA_MSR1:EDCINV"&amp;IT$2&amp;""&amp;IT$3&amp;"DAYKWH.UNIT1@NET1",Overall!$A$27,Overall!$B$27,"1d","total","time-weighted",0,1,0,"")</f>
        <v>2014.3620461013161</v>
      </c>
      <c r="IU27" s="11">
        <f>_xll.PIAdvCalcDat("\\CEDPI\SEMPRA_MSR1:EDCINV"&amp;IT$2&amp;""&amp;IU$3&amp;"DAYKWH.UNIT1@NET1",Overall!$A$27,Overall!$B$27,"1d","total","time-weighted",0,1,0,"")</f>
        <v>1975.5630296022312</v>
      </c>
      <c r="IV27" s="11">
        <f>_xll.PIAdvCalcDat("\\CEDPI\SEMPRA_MSR1:EDCINV"&amp;IT$2&amp;""&amp;IV$3&amp;"DAYKWH.UNIT1@NET1",Overall!$A$27,Overall!$B$27,"1d","total","time-weighted",0,1,0,"")</f>
        <v>1967.4321563714111</v>
      </c>
      <c r="IW27" s="12">
        <f>_xll.PIAdvCalcDat("\\CEDPI\SEMPRA_MSR1:EDCINV"&amp;IT$2&amp;""&amp;IW$3&amp;"DAYKWH.UNIT1@NET1",Overall!$A$27,Overall!$B$27,"1d","total","time-weighted",0,1,0,"")</f>
        <v>1914.3600148759976</v>
      </c>
      <c r="IX27" s="1"/>
      <c r="IY27" s="10">
        <f>_xll.PIAdvCalcDat("\\CEDPI\SEMPRA_MSR1:EDCINV"&amp;IY$2&amp;""&amp;IY$3&amp;"DAYKWH.UNIT1@NET1",Overall!$A$27,Overall!$B$27,"1d","total","time-weighted",0,1,0,"")</f>
        <v>1939.48299599653</v>
      </c>
      <c r="IZ27" s="11">
        <f>_xll.PIAdvCalcDat("\\CEDPI\SEMPRA_MSR1:EDCINV"&amp;IY$2&amp;""&amp;IZ$3&amp;"DAYKWH.UNIT1@NET1",Overall!$A$27,Overall!$B$27,"1d","total","time-weighted",0,1,0,"")</f>
        <v>1923.9424408532982</v>
      </c>
      <c r="JA27" s="11">
        <f>_xll.PIAdvCalcDat("\\CEDPI\SEMPRA_MSR1:EDCINV"&amp;IY$2&amp;""&amp;JA$3&amp;"DAYKWH.UNIT1@NET1",Overall!$A$27,Overall!$B$27,"1d","total","time-weighted",0,1,0,"")</f>
        <v>1919.1810110774504</v>
      </c>
      <c r="JB27" s="12">
        <f>_xll.PIAdvCalcDat("\\CEDPI\SEMPRA_MSR1:EDCINV"&amp;IY$2&amp;""&amp;JB$3&amp;"DAYKWH.UNIT1@NET1",Overall!$A$27,Overall!$B$27,"1d","total","time-weighted",0,1,0,"")</f>
        <v>1706.1087329290137</v>
      </c>
      <c r="JC27" s="1"/>
      <c r="JD27" s="10">
        <f>_xll.PIAdvCalcDat("\\CEDPI\SEMPRA_MSR1:EDCINV"&amp;JD$2&amp;""&amp;JD$3&amp;"DAYKWH.UNIT1@NET1",Overall!$A$27,Overall!$B$27,"1d","total","time-weighted",0,1,0,"")</f>
        <v>1929.3473171865023</v>
      </c>
      <c r="JE27" s="11">
        <f>_xll.PIAdvCalcDat("\\CEDPI\SEMPRA_MSR1:EDCINV"&amp;JD$2&amp;""&amp;JE$3&amp;"DAYKWH.UNIT1@NET1",Overall!$A$27,Overall!$B$27,"1d","total","time-weighted",0,1,0,"")</f>
        <v>1921.6991447405958</v>
      </c>
      <c r="JF27" s="11">
        <f>_xll.PIAdvCalcDat("\\CEDPI\SEMPRA_MSR1:EDCINV"&amp;JD$2&amp;""&amp;JF$3&amp;"DAYKWH.UNIT1@NET1",Overall!$A$27,Overall!$B$27,"1d","total","time-weighted",0,1,0,"")</f>
        <v>1838.3257728284759</v>
      </c>
      <c r="JG27" s="12">
        <f>_xll.PIAdvCalcDat("\\CEDPI\SEMPRA_MSR1:EDCINV"&amp;JD$2&amp;""&amp;JG$3&amp;"DAYKWH.UNIT1@NET1",Overall!$A$27,Overall!$B$27,"1d","total","time-weighted",0,1,0,"")</f>
        <v>1937.4768002953354</v>
      </c>
      <c r="JH27" s="1"/>
      <c r="JI27" s="10">
        <f>_xll.PIAdvCalcDat("\\CEDPI\SEMPRA_MSR1:EDCINV"&amp;JI$2&amp;""&amp;JI$3&amp;"DAYKWH.UNIT1@NET1",Overall!$A$27,Overall!$B$27,"1d","total","time-weighted",0,1,0,"")</f>
        <v>1909.1413183112004</v>
      </c>
      <c r="JJ27" s="11">
        <f>_xll.PIAdvCalcDat("\\CEDPI\SEMPRA_MSR1:EDCINV"&amp;JI$2&amp;""&amp;JJ$3&amp;"DAYKWH.UNIT1@NET1",Overall!$A$27,Overall!$B$27,"1d","total","time-weighted",0,1,0,"")</f>
        <v>1898.1758806866503</v>
      </c>
      <c r="JK27" s="11">
        <f>_xll.PIAdvCalcDat("\\CEDPI\SEMPRA_MSR1:EDCINV"&amp;JI$2&amp;""&amp;JK$3&amp;"DAYKWH.UNIT1@NET1",Overall!$A$27,Overall!$B$27,"1d","total","time-weighted",0,1,0,"")</f>
        <v>1742.7609587535931</v>
      </c>
      <c r="JL27" s="12">
        <f>_xll.PIAdvCalcDat("\\CEDPI\SEMPRA_MSR1:EDCINV"&amp;JI$2&amp;""&amp;JL$3&amp;"DAYKWH.UNIT1@NET1",Overall!$A$27,Overall!$B$27,"1d","total","time-weighted",0,1,0,"")</f>
        <v>1750.0626104165096</v>
      </c>
      <c r="JM27" s="1"/>
      <c r="JN27" s="10">
        <f>_xll.PIAdvCalcDat("\\CEDPI\SEMPRA_MSR1:EDCINV"&amp;JN$2&amp;""&amp;JN$3&amp;"DAYKWH.UNIT1@NET1",Overall!$A$27,Overall!$B$27,"1d","total","time-weighted",0,1,0,"")</f>
        <v>2014.7748599621439</v>
      </c>
      <c r="JO27" s="11">
        <f>_xll.PIAdvCalcDat("\\CEDPI\SEMPRA_MSR1:EDCINV"&amp;JN$2&amp;""&amp;JO$3&amp;"DAYKWH.UNIT1@NET1",Overall!$A$27,Overall!$B$27,"1d","total","time-weighted",0,1,0,"")</f>
        <v>1870.4705992429865</v>
      </c>
      <c r="JP27" s="11">
        <f>_xll.PIAdvCalcDat("\\CEDPI\SEMPRA_MSR1:EDCINV"&amp;JN$2&amp;""&amp;JP$3&amp;"DAYKWH.UNIT1@NET1",Overall!$A$27,Overall!$B$27,"1d","total","time-weighted",0,1,0,"")</f>
        <v>1992.3170371562649</v>
      </c>
      <c r="JQ27" s="12">
        <f>_xll.PIAdvCalcDat("\\CEDPI\SEMPRA_MSR1:EDCINV"&amp;JN$2&amp;""&amp;JQ$3&amp;"DAYKWH.UNIT1@NET1",Overall!$A$27,Overall!$B$27,"1d","total","time-weighted",0,1,0,"")</f>
        <v>1965.476188735149</v>
      </c>
      <c r="JR27" s="1"/>
      <c r="JS27" s="10">
        <f>_xll.PIAdvCalcDat("\\CEDPI\SEMPRA_MSR1:EDCINV"&amp;JS$2&amp;""&amp;JS$3&amp;"DAYKWH.UNIT1@NET1",Overall!$A$27,Overall!$B$27,"1d","total","time-weighted",0,1,0,"")</f>
        <v>1959.5858940815901</v>
      </c>
      <c r="JT27" s="11">
        <f>_xll.PIAdvCalcDat("\\CEDPI\SEMPRA_MSR1:EDCINV"&amp;JS$2&amp;""&amp;JT$3&amp;"DAYKWH.UNIT1@NET1",Overall!$A$27,Overall!$B$27,"1d","total","time-weighted",0,1,0,"")</f>
        <v>1916.95563902766</v>
      </c>
      <c r="JU27" s="11">
        <f>_xll.PIAdvCalcDat("\\CEDPI\SEMPRA_MSR1:EDCINV"&amp;JS$2&amp;""&amp;JU$3&amp;"DAYKWH.UNIT1@NET1",Overall!$A$27,Overall!$B$27,"1d","total","time-weighted",0,1,0,"")</f>
        <v>1723.423978527564</v>
      </c>
      <c r="JV27" s="12">
        <f>_xll.PIAdvCalcDat("\\CEDPI\SEMPRA_MSR1:EDCINV"&amp;JS$2&amp;""&amp;JV$3&amp;"DAYKWH.UNIT1@NET1",Overall!$A$27,Overall!$B$27,"1d","total","time-weighted",0,1,0,"")</f>
        <v>1690.2255883766418</v>
      </c>
      <c r="JW27" s="1"/>
      <c r="JX27" s="10">
        <f>_xll.PIAdvCalcDat("\\CEDPI\SEMPRA_MSR1:EDCINV"&amp;JX$2&amp;""&amp;JX$3&amp;"DAYKWH.UNIT1@NET1",Overall!$A$27,Overall!$B$27,"1d","total","time-weighted",0,1,0,"")</f>
        <v>1892.3823530819905</v>
      </c>
      <c r="JY27" s="11">
        <f>_xll.PIAdvCalcDat("\\CEDPI\SEMPRA_MSR1:EDCINV"&amp;JX$2&amp;""&amp;JY$3&amp;"DAYKWH.UNIT1@NET1",Overall!$A$27,Overall!$B$27,"1d","total","time-weighted",0,1,0,"")</f>
        <v>1896.3638176423269</v>
      </c>
      <c r="JZ27" s="11">
        <f>_xll.PIAdvCalcDat("\\CEDPI\SEMPRA_MSR1:EDCINV"&amp;JX$2&amp;""&amp;JZ$3&amp;"DAYKWH.UNIT1@NET1",Overall!$A$27,Overall!$B$27,"1d","total","time-weighted",0,1,0,"")</f>
        <v>1890.0347964441432</v>
      </c>
      <c r="KA27" s="12">
        <f>_xll.PIAdvCalcDat("\\CEDPI\SEMPRA_MSR1:EDCINV"&amp;JX$2&amp;""&amp;KA$3&amp;"DAYKWH.UNIT1@NET1",Overall!$A$27,Overall!$B$27,"1d","total","time-weighted",0,1,0,"")</f>
        <v>1945.4053860259921</v>
      </c>
      <c r="KB27" s="1"/>
      <c r="KC27" s="10">
        <f>_xll.PIAdvCalcDat("\\CEDPI\SEMPRA_MSR1:EDCINV"&amp;KC$2&amp;""&amp;KC$3&amp;"DAYKWH.UNIT1@NET1",Overall!$A$27,Overall!$B$27,"1d","total","time-weighted",0,1,0,"")</f>
        <v>1996.6461057049339</v>
      </c>
      <c r="KD27" s="11">
        <f>_xll.PIAdvCalcDat("\\CEDPI\SEMPRA_MSR1:EDCINV"&amp;KC$2&amp;""&amp;KD$3&amp;"DAYKWH.UNIT1@NET1",Overall!$A$27,Overall!$B$27,"1d","total","time-weighted",0,1,0,"")</f>
        <v>1906.7972967734756</v>
      </c>
      <c r="KE27" s="11">
        <f>_xll.PIAdvCalcDat("\\CEDPI\SEMPRA_MSR1:EDCINV"&amp;KC$2&amp;""&amp;KE$3&amp;"DAYKWH.UNIT1@NET1",Overall!$A$27,Overall!$B$27,"1d","total","time-weighted",0,1,0,"")</f>
        <v>1882.6393784680372</v>
      </c>
      <c r="KF27" s="12">
        <f>_xll.PIAdvCalcDat("\\CEDPI\SEMPRA_MSR1:EDCINV"&amp;KC$2&amp;""&amp;KF$3&amp;"DAYKWH.UNIT1@NET1",Overall!$A$27,Overall!$B$27,"1d","total","time-weighted",0,1,0,"")</f>
        <v>2757.7843609454035</v>
      </c>
      <c r="KG27" s="1"/>
      <c r="KH27" s="10">
        <f>_xll.PIAdvCalcDat("\\CEDPI\SEMPRA_MSR1:EDCINV"&amp;KH$2&amp;""&amp;KH$3&amp;"DAYKWH.UNIT1@NET1",Overall!$A$27,Overall!$B$27,"1d","total","time-weighted",0,1,0,"")</f>
        <v>2020.3795346454435</v>
      </c>
      <c r="KI27" s="11">
        <f>_xll.PIAdvCalcDat("\\CEDPI\SEMPRA_MSR1:EDCINV"&amp;KH$2&amp;""&amp;KI$3&amp;"DAYKWH.UNIT1@NET1",Overall!$A$27,Overall!$B$27,"1d","total","time-weighted",0,1,0,"")</f>
        <v>1844.1199735735568</v>
      </c>
      <c r="KJ27" s="11">
        <f>_xll.PIAdvCalcDat("\\CEDPI\SEMPRA_MSR1:EDCINV"&amp;KH$2&amp;""&amp;KJ$3&amp;"DAYKWH.UNIT1@NET1",Overall!$A$27,Overall!$B$27,"1d","total","time-weighted",0,1,0,"")</f>
        <v>1914.4436238322687</v>
      </c>
      <c r="KK27" s="12">
        <f>_xll.PIAdvCalcDat("\\CEDPI\SEMPRA_MSR1:EDCINV"&amp;KH$2&amp;""&amp;KK$3&amp;"DAYKWH.UNIT1@NET1",Overall!$A$27,Overall!$B$27,"1d","total","time-weighted",0,1,0,"")</f>
        <v>1964.1759299834555</v>
      </c>
      <c r="KL27" s="1"/>
      <c r="KM27" s="10">
        <f>_xll.PIAdvCalcDat("\\CEDPI\SEMPRA_MSR1:EDCINV"&amp;KM$2&amp;""&amp;KM$3&amp;"DAYKWH.UNIT1@NET1",Overall!$A$27,Overall!$B$27,"1d","total","time-weighted",0,1,0,"")</f>
        <v>1978.9778592510258</v>
      </c>
      <c r="KN27" s="11">
        <f>_xll.PIAdvCalcDat("\\CEDPI\SEMPRA_MSR1:EDCINV"&amp;KM$2&amp;""&amp;KN$3&amp;"DAYKWH.UNIT1@NET1",Overall!$A$27,Overall!$B$27,"1d","total","time-weighted",0,1,0,"")</f>
        <v>1921.3258295383407</v>
      </c>
      <c r="KO27" s="11">
        <f>_xll.PIAdvCalcDat("\\CEDPI\SEMPRA_MSR1:EDCINV"&amp;KM$2&amp;""&amp;KO$3&amp;"DAYKWH.UNIT1@NET1",Overall!$A$27,Overall!$B$27,"1d","total","time-weighted",0,1,0,"")</f>
        <v>1913.500449606305</v>
      </c>
      <c r="KP27" s="12">
        <f>_xll.PIAdvCalcDat("\\CEDPI\SEMPRA_MSR1:EDCINV"&amp;KM$2&amp;""&amp;KP$3&amp;"DAYKWH.UNIT1@NET1",Overall!$A$27,Overall!$B$27,"1d","total","time-weighted",0,1,0,"")</f>
        <v>1685.5021707765206</v>
      </c>
      <c r="KQ27" s="1"/>
      <c r="KR27" s="10">
        <f>_xll.PIAdvCalcDat("\\CEDPI\SEMPRA_MSR1:EDCINV"&amp;KR$2&amp;""&amp;KR$3&amp;"DAYKWH.UNIT1@NET1",Overall!$A$27,Overall!$B$27,"1d","total","time-weighted",0,1,0,"")</f>
        <v>1973.9618917542782</v>
      </c>
      <c r="KS27" s="11">
        <f>_xll.PIAdvCalcDat("\\CEDPI\SEMPRA_MSR1:EDCINV"&amp;KR$2&amp;""&amp;KS$3&amp;"DAYKWH.UNIT1@NET1",Overall!$A$27,Overall!$B$27,"1d","total","time-weighted",0,1,0,"")</f>
        <v>1888.1886912271666</v>
      </c>
      <c r="KT27" s="11">
        <f>_xll.PIAdvCalcDat("\\CEDPI\SEMPRA_MSR1:EDCINV"&amp;KR$2&amp;""&amp;KT$3&amp;"DAYKWH.UNIT1@NET1",Overall!$A$27,Overall!$B$27,"1d","total","time-weighted",0,1,0,"")</f>
        <v>1876.656375168754</v>
      </c>
      <c r="KU27" s="12">
        <f>_xll.PIAdvCalcDat("\\CEDPI\SEMPRA_MSR1:EDCINV"&amp;KR$2&amp;""&amp;KU$3&amp;"DAYKWH.UNIT1@NET1",Overall!$A$27,Overall!$B$27,"1d","total","time-weighted",0,1,0,"")</f>
        <v>2076.2622816414219</v>
      </c>
      <c r="KV27" s="1"/>
      <c r="KW27" s="10">
        <f>_xll.PIAdvCalcDat("\\CEDPI\SEMPRA_MSR1:EDCINV"&amp;KW$2&amp;""&amp;KW$3&amp;"DAYKWH.UNIT1@NET1",Overall!$A$27,Overall!$B$27,"1d","total","time-weighted",0,1,0,"")</f>
        <v>1986.7934324806122</v>
      </c>
      <c r="KX27" s="11">
        <f>_xll.PIAdvCalcDat("\\CEDPI\SEMPRA_MSR1:EDCINV"&amp;KW$2&amp;""&amp;KX$3&amp;"DAYKWH.UNIT1@NET1",Overall!$A$27,Overall!$B$27,"1d","total","time-weighted",0,1,0,"")</f>
        <v>1953.5058400220487</v>
      </c>
      <c r="KY27" s="11">
        <f>_xll.PIAdvCalcDat("\\CEDPI\SEMPRA_MSR1:EDCINV"&amp;KW$2&amp;""&amp;KY$3&amp;"DAYKWH.UNIT1@NET1",Overall!$A$27,Overall!$B$27,"1d","total","time-weighted",0,1,0,"")</f>
        <v>1745.8899060203066</v>
      </c>
      <c r="KZ27" s="12">
        <f>_xll.PIAdvCalcDat("\\CEDPI\SEMPRA_MSR1:EDCINV"&amp;KW$2&amp;""&amp;KZ$3&amp;"DAYKWH.UNIT1@NET1",Overall!$A$27,Overall!$B$27,"1d","total","time-weighted",0,1,0,"")</f>
        <v>1685.5694067595896</v>
      </c>
      <c r="LA27" s="1"/>
      <c r="LB27" s="10">
        <f>_xll.PIAdvCalcDat("\\CEDPI\SEMPRA_MSR1:EDCINV"&amp;LB$2&amp;""&amp;LB$3&amp;"DAYKWH.UNIT1@NET1",Overall!$A$27,Overall!$B$27,"1d","total","time-weighted",0,1,0,"")</f>
        <v>1949.1748337936142</v>
      </c>
      <c r="LC27" s="11">
        <f>_xll.PIAdvCalcDat("\\CEDPI\SEMPRA_MSR1:EDCINV"&amp;LB$2&amp;""&amp;LC$3&amp;"DAYKWH.UNIT1@NET1",Overall!$A$27,Overall!$B$27,"1d","total","time-weighted",0,1,0,"")</f>
        <v>1929.3087176865083</v>
      </c>
      <c r="LD27" s="11">
        <f>_xll.PIAdvCalcDat("\\CEDPI\SEMPRA_MSR1:EDCINV"&amp;LB$2&amp;""&amp;LD$3&amp;"DAYKWH.UNIT1@NET1",Overall!$A$27,Overall!$B$27,"1d","total","time-weighted",0,1,0,"")</f>
        <v>1938.3514358389123</v>
      </c>
      <c r="LE27" s="12">
        <f>_xll.PIAdvCalcDat("\\CEDPI\SEMPRA_MSR1:EDCINV"&amp;LB$2&amp;""&amp;LE$3&amp;"DAYKWH.UNIT1@NET1",Overall!$A$27,Overall!$B$27,"1d","total","time-weighted",0,1,0,"")</f>
        <v>1968.8404660665312</v>
      </c>
      <c r="LF27" s="1"/>
      <c r="LG27" s="10">
        <f>_xll.PIAdvCalcDat("\\CEDPI\SEMPRA_MSR1:EDCINV"&amp;LG$2&amp;""&amp;LG$3&amp;"DAYKWH.UNIT1@NET1",Overall!$A$27,Overall!$B$27,"1d","total","time-weighted",0,1,0,"")</f>
        <v>1904.5735649867124</v>
      </c>
      <c r="LH27" s="11">
        <f>_xll.PIAdvCalcDat("\\CEDPI\SEMPRA_MSR1:EDCINV"&amp;LG$2&amp;""&amp;LH$3&amp;"DAYKWH.UNIT1@NET1",Overall!$A$27,Overall!$B$27,"1d","total","time-weighted",0,1,0,"")</f>
        <v>1905.8648631339693</v>
      </c>
      <c r="LI27" s="11">
        <f>_xll.PIAdvCalcDat("\\CEDPI\SEMPRA_MSR1:EDCINV"&amp;LG$2&amp;""&amp;LI$3&amp;"DAYKWH.UNIT1@NET1",Overall!$A$27,Overall!$B$27,"1d","total","time-weighted",0,1,0,"")</f>
        <v>1765.9306498050744</v>
      </c>
      <c r="LJ27" s="12">
        <f>_xll.PIAdvCalcDat("\\CEDPI\SEMPRA_MSR1:EDCINV"&amp;LG$2&amp;""&amp;LJ$3&amp;"DAYKWH.UNIT1@NET1",Overall!$A$27,Overall!$B$27,"1d","total","time-weighted",0,1,0,"")</f>
        <v>1692.3735510283846</v>
      </c>
      <c r="LK27" s="1"/>
      <c r="LL27" s="10">
        <f>_xll.PIAdvCalcDat("\\CEDPI\SEMPRA_MSR1:EDCINV"&amp;LL$2&amp;""&amp;LL$3&amp;"DAYKWH.UNIT1@NET1",Overall!$A$27,Overall!$B$27,"1d","total","time-weighted",0,1,0,"")</f>
        <v>1821.5936928775438</v>
      </c>
      <c r="LM27" s="11">
        <f>_xll.PIAdvCalcDat("\\CEDPI\SEMPRA_MSR1:EDCINV"&amp;LL$2&amp;""&amp;LM$3&amp;"DAYKWH.UNIT1@NET1",Overall!$A$27,Overall!$B$27,"1d","total","time-weighted",0,1,0,"")</f>
        <v>1717.6277863595117</v>
      </c>
      <c r="LN27" s="11">
        <f>_xll.PIAdvCalcDat("\\CEDPI\SEMPRA_MSR1:EDCINV"&amp;LL$2&amp;""&amp;LN$3&amp;"DAYKWH.UNIT1@NET1",Overall!$A$27,Overall!$B$27,"1d","total","time-weighted",0,1,0,"")</f>
        <v>1823.3715378267104</v>
      </c>
      <c r="LO27" s="12">
        <f>_xll.PIAdvCalcDat("\\CEDPI\SEMPRA_MSR1:EDCINV"&amp;LL$2&amp;""&amp;LO$3&amp;"DAYKWH.UNIT1@NET1",Overall!$A$27,Overall!$B$27,"1d","total","time-weighted",0,1,0,"")</f>
        <v>1722.7214645190516</v>
      </c>
      <c r="LP27" s="1"/>
      <c r="LQ27" s="10">
        <f>_xll.PIAdvCalcDat("\\CEDPI\SEMPRA_MSR1:EDCINV"&amp;LQ$2&amp;""&amp;LQ$3&amp;"DAYKWH.UNIT1@NET1",Overall!$A$27,Overall!$B$27,"1d","total","time-weighted",0,1,0,"")</f>
        <v>1799.434208301569</v>
      </c>
      <c r="LR27" s="11">
        <f>_xll.PIAdvCalcDat("\\CEDPI\SEMPRA_MSR1:EDCINV"&amp;LQ$2&amp;""&amp;LR$3&amp;"DAYKWH.UNIT1@NET1",Overall!$A$27,Overall!$B$27,"1d","total","time-weighted",0,1,0,"")</f>
        <v>1824.0475284709112</v>
      </c>
      <c r="LS27" s="11">
        <f>_xll.PIAdvCalcDat("\\CEDPI\SEMPRA_MSR1:EDCINV"&amp;LQ$2&amp;""&amp;LS$3&amp;"DAYKWH.UNIT1@NET1",Overall!$A$27,Overall!$B$27,"1d","total","time-weighted",0,1,0,"")</f>
        <v>1613.550760352553</v>
      </c>
      <c r="LT27" s="12">
        <f>_xll.PIAdvCalcDat("\\CEDPI\SEMPRA_MSR1:EDCINV"&amp;LQ$2&amp;""&amp;LT$3&amp;"DAYKWH.UNIT1@NET1",Overall!$A$27,Overall!$B$27,"1d","total","time-weighted",0,1,0,"")</f>
        <v>1848.4866667342542</v>
      </c>
      <c r="LU27" s="1"/>
      <c r="LV27" s="10">
        <f>_xll.PIAdvCalcDat("\\CEDPI\SEMPRA_MSR1:EDCINV"&amp;LV$2&amp;""&amp;LV$3&amp;"DAYKWH.UNIT1@NET1",Overall!$A$27,Overall!$B$27,"1d","total","time-weighted",0,1,0,"")</f>
        <v>1616.7840717756769</v>
      </c>
      <c r="LW27" s="11">
        <f>_xll.PIAdvCalcDat("\\CEDPI\SEMPRA_MSR1:EDCINV"&amp;LV$2&amp;""&amp;LW$3&amp;"DAYKWH.UNIT1@NET1",Overall!$A$27,Overall!$B$27,"1d","total","time-weighted",0,1,0,"")</f>
        <v>1885.4621372058878</v>
      </c>
      <c r="LX27" s="11">
        <f>_xll.PIAdvCalcDat("\\CEDPI\SEMPRA_MSR1:EDCINV"&amp;LV$2&amp;""&amp;LX$3&amp;"DAYKWH.UNIT1@NET1",Overall!$A$27,Overall!$B$27,"1d","total","time-weighted",0,1,0,"")</f>
        <v>1638.3303134076084</v>
      </c>
      <c r="LY27" s="12">
        <f>_xll.PIAdvCalcDat("\\CEDPI\SEMPRA_MSR1:EDCINV"&amp;LV$2&amp;""&amp;LY$3&amp;"DAYKWH.UNIT1@NET1",Overall!$A$27,Overall!$B$27,"1d","total","time-weighted",0,1,0,"")</f>
        <v>1863.0475447451365</v>
      </c>
      <c r="LZ27" s="1"/>
      <c r="MA27" s="10">
        <f>_xll.PIAdvCalcDat("\\CEDPI\SEMPRA_MSR1:EDCINV"&amp;MA$2&amp;""&amp;MA$3&amp;"DAYKWH.UNIT1@NET1",Overall!$A$27,Overall!$B$27,"1d","total","time-weighted",0,1,0,"")</f>
        <v>1821.8465552664281</v>
      </c>
      <c r="MB27" s="11" t="str">
        <f>_xll.PIAdvCalcDat("\\CEDPI\SEMPRA_MSR1:EDCINV"&amp;MA$2&amp;""&amp;MB$3&amp;"DAYKWH.UNIT1@NET1",Overall!$A$27,Overall!$B$27,"1d","total","time-weighted",0,1,0,"")</f>
        <v>[-11059] No Good Data For Calculation</v>
      </c>
      <c r="MC27" s="11">
        <f>_xll.PIAdvCalcDat("\\CEDPI\SEMPRA_MSR1:EDCINV"&amp;MA$2&amp;""&amp;MC$3&amp;"DAYKWH.UNIT1@NET1",Overall!$A$27,Overall!$B$27,"1d","total","time-weighted",0,1,0,"")</f>
        <v>1829.9410290744559</v>
      </c>
      <c r="MD27" s="12">
        <f>_xll.PIAdvCalcDat("\\CEDPI\SEMPRA_MSR1:EDCINV"&amp;MA$2&amp;""&amp;MD$3&amp;"DAYKWH.UNIT1@NET1",Overall!$A$27,Overall!$B$27,"1d","total","time-weighted",0,1,0,"")</f>
        <v>1856.6424195263528</v>
      </c>
      <c r="ME27" s="1"/>
      <c r="MF27" s="10">
        <f>_xll.PIAdvCalcDat("\\CEDPI\SEMPRA_MSR1:EDCINV"&amp;MF$2&amp;""&amp;MF$3&amp;"DAYKWH.UNIT1@NET1",Overall!$A$27,Overall!$B$27,"1d","total","time-weighted",0,1,0,"")</f>
        <v>1860.9815247256249</v>
      </c>
      <c r="MG27" s="11">
        <f>_xll.PIAdvCalcDat("\\CEDPI\SEMPRA_MSR1:EDCINV"&amp;MF$2&amp;""&amp;MG$3&amp;"DAYKWH.UNIT1@NET1",Overall!$A$27,Overall!$B$27,"1d","total","time-weighted",0,1,0,"")</f>
        <v>1825.2881763511609</v>
      </c>
      <c r="MH27" s="11">
        <f>_xll.PIAdvCalcDat("\\CEDPI\SEMPRA_MSR1:EDCINV"&amp;MF$2&amp;""&amp;MH$3&amp;"DAYKWH.UNIT1@NET1",Overall!$A$27,Overall!$B$27,"1d","total","time-weighted",0,1,0,"")</f>
        <v>1687.6563864308928</v>
      </c>
      <c r="MI27" s="12">
        <f>_xll.PIAdvCalcDat("\\CEDPI\SEMPRA_MSR1:EDCINV"&amp;MF$2&amp;""&amp;MI$3&amp;"DAYKWH.UNIT1@NET1",Overall!$A$27,Overall!$B$27,"1d","total","time-weighted",0,1,0,"")</f>
        <v>1849.8341375454854</v>
      </c>
      <c r="MJ27" s="1"/>
      <c r="MK27" s="10">
        <f>_xll.PIAdvCalcDat("\\CEDPI\SEMPRA_MSR1:EDCINV"&amp;MK$2&amp;""&amp;MK$3&amp;"DAYKWH.UNIT1@NET1",Overall!$A$27,Overall!$B$27,"1d","total","time-weighted",0,1,0,"")</f>
        <v>1638.455605702394</v>
      </c>
      <c r="ML27" s="11">
        <f>_xll.PIAdvCalcDat("\\CEDPI\SEMPRA_MSR1:EDCINV"&amp;MK$2&amp;""&amp;ML$3&amp;"DAYKWH.UNIT1@NET1",Overall!$A$27,Overall!$B$27,"1d","total","time-weighted",0,1,0,"")</f>
        <v>1818.1558581190425</v>
      </c>
      <c r="MM27" s="11">
        <f>_xll.PIAdvCalcDat("\\CEDPI\SEMPRA_MSR1:EDCINV"&amp;MK$2&amp;""&amp;MM$3&amp;"DAYKWH.UNIT1@NET1",Overall!$A$27,Overall!$B$27,"1d","total","time-weighted",0,1,0,"")</f>
        <v>1593.5007688503454</v>
      </c>
      <c r="MN27" s="12">
        <f>_xll.PIAdvCalcDat("\\CEDPI\SEMPRA_MSR1:EDCINV"&amp;MK$2&amp;""&amp;MN$3&amp;"DAYKWH.UNIT1@NET1",Overall!$A$27,Overall!$B$27,"1d","total","time-weighted",0,1,0,"")</f>
        <v>1836.4621604921806</v>
      </c>
      <c r="MO27" s="1"/>
      <c r="MP27" s="10">
        <f>_xll.PIAdvCalcDat("\\CEDPI\SEMPRA_MSR1:EDCINV"&amp;MP$2&amp;""&amp;MP$3&amp;"DAYKWH.UNIT1@NET1",Overall!$A$27,Overall!$B$27,"1d","total","time-weighted",0,1,0,"")</f>
        <v>1984.9486744795406</v>
      </c>
      <c r="MQ27" s="11">
        <f>_xll.PIAdvCalcDat("\\CEDPI\SEMPRA_MSR1:EDCINV"&amp;MP$2&amp;""&amp;MQ$3&amp;"DAYKWH.UNIT1@NET1",Overall!$A$27,Overall!$B$27,"1d","total","time-weighted",0,1,0,"")</f>
        <v>1980.4913919784763</v>
      </c>
      <c r="MR27" s="11">
        <f>_xll.PIAdvCalcDat("\\CEDPI\SEMPRA_MSR1:EDCINV"&amp;MP$2&amp;""&amp;MR$3&amp;"DAYKWH.UNIT1@NET1",Overall!$A$27,Overall!$B$27,"1d","total","time-weighted",0,1,0,"")</f>
        <v>1983.1254174820858</v>
      </c>
      <c r="MS27" s="12">
        <f>_xll.PIAdvCalcDat("\\CEDPI\SEMPRA_MSR1:EDCINV"&amp;MP$2&amp;""&amp;MS$3&amp;"DAYKWH.UNIT1@NET1",Overall!$A$27,Overall!$B$27,"1d","total","time-weighted",0,1,0,"")</f>
        <v>1960.2684441346651</v>
      </c>
      <c r="MT27" s="1"/>
      <c r="MU27" s="10">
        <f>_xll.PIAdvCalcDat("\\CEDPI\SEMPRA_MSR1:EDCINV"&amp;MU$2&amp;""&amp;MU$3&amp;"DAYKWH.UNIT1@NET1",Overall!$A$27,Overall!$B$27,"1d","total","time-weighted",0,1,0,"")</f>
        <v>1699.932973659618</v>
      </c>
      <c r="MV27" s="11">
        <f>_xll.PIAdvCalcDat("\\CEDPI\SEMPRA_MSR1:EDCINV"&amp;MU$2&amp;""&amp;MV$3&amp;"DAYKWH.UNIT1@NET1",Overall!$A$27,Overall!$B$27,"1d","total","time-weighted",0,1,0,"")</f>
        <v>1847.7614872131567</v>
      </c>
      <c r="MW27" s="11">
        <f>_xll.PIAdvCalcDat("\\CEDPI\SEMPRA_MSR1:EDCINV"&amp;MU$2&amp;""&amp;MW$3&amp;"DAYKWH.UNIT1@NET1",Overall!$A$27,Overall!$B$27,"1d","total","time-weighted",0,1,0,"")</f>
        <v>1689.2192678877404</v>
      </c>
      <c r="MX27" s="12">
        <f>_xll.PIAdvCalcDat("\\CEDPI\SEMPRA_MSR1:EDCINV"&amp;MU$2&amp;""&amp;MX$3&amp;"DAYKWH.UNIT1@NET1",Overall!$A$27,Overall!$B$27,"1d","total","time-weighted",0,1,0,"")</f>
        <v>1799.6286831106629</v>
      </c>
      <c r="MY27" s="1"/>
      <c r="MZ27" s="10">
        <f>_xll.PIAdvCalcDat("\\CEDPI\SEMPRA_MSR1:EDCINV"&amp;MZ$2&amp;""&amp;MZ$3&amp;"DAYKWH.UNIT1@NET1",Overall!$A$27,Overall!$B$27,"1d","total","time-weighted",0,1,0,"")</f>
        <v>1606.1610470642254</v>
      </c>
      <c r="NA27" s="11">
        <f>_xll.PIAdvCalcDat("\\CEDPI\SEMPRA_MSR1:EDCINV"&amp;MZ$2&amp;""&amp;NA$3&amp;"DAYKWH.UNIT1@NET1",Overall!$A$27,Overall!$B$27,"1d","total","time-weighted",0,1,0,"")</f>
        <v>1866.6236272226461</v>
      </c>
      <c r="NB27" s="11">
        <f>_xll.PIAdvCalcDat("\\CEDPI\SEMPRA_MSR1:EDCINV"&amp;MZ$2&amp;""&amp;NB$3&amp;"DAYKWH.UNIT1@NET1",Overall!$A$27,Overall!$B$27,"1d","total","time-weighted",0,1,0,"")</f>
        <v>1679.9209781511915</v>
      </c>
      <c r="NC27" s="12">
        <f>_xll.PIAdvCalcDat("\\CEDPI\SEMPRA_MSR1:EDCINV"&amp;MZ$2&amp;""&amp;NC$3&amp;"DAYKWH.UNIT1@NET1",Overall!$A$27,Overall!$B$27,"1d","total","time-weighted",0,1,0,"")</f>
        <v>1883.2679247033475</v>
      </c>
      <c r="ND27" s="1"/>
      <c r="NE27" s="10">
        <f>_xll.PIAdvCalcDat("\\CEDPI\SEMPRA_MSR1:EDCINV"&amp;NE$2&amp;""&amp;NE$3&amp;"DAYKWH.UNIT1@NET1",Overall!$A$27,Overall!$B$27,"1d","total","time-weighted",0,1,0,"")</f>
        <v>1995.3261024624192</v>
      </c>
      <c r="NF27" s="11">
        <f>_xll.PIAdvCalcDat("\\CEDPI\SEMPRA_MSR1:EDCINV"&amp;NE$2&amp;""&amp;NF$3&amp;"DAYKWH.UNIT1@NET1",Overall!$A$27,Overall!$B$27,"1d","total","time-weighted",0,1,0,"")</f>
        <v>1968.2982606235496</v>
      </c>
      <c r="NG27" s="11">
        <f>_xll.PIAdvCalcDat("\\CEDPI\SEMPRA_MSR1:EDCINV"&amp;NE$2&amp;""&amp;NG$3&amp;"DAYKWH.UNIT1@NET1",Overall!$A$27,Overall!$B$27,"1d","total","time-weighted",0,1,0,"")</f>
        <v>1973.806841553645</v>
      </c>
      <c r="NH27" s="12">
        <f>_xll.PIAdvCalcDat("\\CEDPI\SEMPRA_MSR1:EDCINV"&amp;NE$2&amp;""&amp;NH$3&amp;"DAYKWH.UNIT1@NET1",Overall!$A$27,Overall!$B$27,"1d","total","time-weighted",0,1,0,"")</f>
        <v>1967.6112821974039</v>
      </c>
      <c r="NI27" s="1"/>
      <c r="NJ27" s="10">
        <f>_xll.PIAdvCalcDat("\\CEDPI\SEMPRA_MSR1:EDCINV"&amp;NJ$2&amp;""&amp;NJ$3&amp;"DAYKWH.UNIT1@NET1",Overall!$A$27,Overall!$B$27,"1d","total","time-weighted",0,1,0,"")</f>
        <v>1630.4675405878343</v>
      </c>
      <c r="NK27" s="11">
        <f>_xll.PIAdvCalcDat("\\CEDPI\SEMPRA_MSR1:EDCINV"&amp;NJ$2&amp;""&amp;NK$3&amp;"DAYKWH.UNIT1@NET1",Overall!$A$27,Overall!$B$27,"1d","total","time-weighted",0,1,0,"")</f>
        <v>1808.5925184613552</v>
      </c>
      <c r="NL27" s="11">
        <f>_xll.PIAdvCalcDat("\\CEDPI\SEMPRA_MSR1:EDCINV"&amp;NJ$2&amp;""&amp;NL$3&amp;"DAYKWH.UNIT1@NET1",Overall!$A$27,Overall!$B$27,"1d","total","time-weighted",0,1,0,"")</f>
        <v>1624.0732605101164</v>
      </c>
      <c r="NM27" s="12">
        <f>_xll.PIAdvCalcDat("\\CEDPI\SEMPRA_MSR1:EDCINV"&amp;NJ$2&amp;""&amp;NM$3&amp;"DAYKWH.UNIT1@NET1",Overall!$A$27,Overall!$B$27,"1d","total","time-weighted",0,1,0,"")</f>
        <v>1814.9938929599189</v>
      </c>
      <c r="NN27" s="1"/>
      <c r="NO27" s="10">
        <f>_xll.PIAdvCalcDat("\\CEDPI\SEMPRA_MSR1:EDCINV"&amp;NO$2&amp;""&amp;NO$3&amp;"DAYKWH.UNIT1@NET1",Overall!$A$27,Overall!$B$27,"1d","total","time-weighted",0,1,0,"")</f>
        <v>1700.5754094914198</v>
      </c>
      <c r="NP27" s="11">
        <f>_xll.PIAdvCalcDat("\\CEDPI\SEMPRA_MSR1:EDCINV"&amp;NO$2&amp;""&amp;NP$3&amp;"DAYKWH.UNIT1@NET1",Overall!$A$27,Overall!$B$27,"1d","total","time-weighted",0,1,0,"")</f>
        <v>1797.64411318917</v>
      </c>
      <c r="NQ27" s="11">
        <f>_xll.PIAdvCalcDat("\\CEDPI\SEMPRA_MSR1:EDCINV"&amp;NO$2&amp;""&amp;NQ$3&amp;"DAYKWH.UNIT1@NET1",Overall!$A$27,Overall!$B$27,"1d","total","time-weighted",0,1,0,"")</f>
        <v>1655.5320494188941</v>
      </c>
      <c r="NR27" s="12">
        <f>_xll.PIAdvCalcDat("\\CEDPI\SEMPRA_MSR1:EDCINV"&amp;NO$2&amp;""&amp;NR$3&amp;"DAYKWH.UNIT1@NET1",Overall!$A$27,Overall!$B$27,"1d","total","time-weighted",0,1,0,"")</f>
        <v>1872.4215892321845</v>
      </c>
      <c r="NS27" s="1"/>
      <c r="NT27" s="10">
        <f>_xll.PIAdvCalcDat("\\CEDPI\SEMPRA_MSR1:EDCINV"&amp;NT$2&amp;""&amp;NT$3&amp;"DAYKWH.UNIT1@NET1",Overall!$A$27,Overall!$B$27,"1d","total","time-weighted",0,1,0,"")</f>
        <v>1885.3881679557624</v>
      </c>
      <c r="NU27" s="11">
        <f>_xll.PIAdvCalcDat("\\CEDPI\SEMPRA_MSR1:EDCINV"&amp;NT$2&amp;""&amp;NU$3&amp;"DAYKWH.UNIT1@NET1",Overall!$A$27,Overall!$B$27,"1d","total","time-weighted",0,1,0,"")</f>
        <v>1872.7520601222457</v>
      </c>
      <c r="NV27" s="11">
        <f>_xll.PIAdvCalcDat("\\CEDPI\SEMPRA_MSR1:EDCINV"&amp;NT$2&amp;""&amp;NV$3&amp;"DAYKWH.UNIT1@NET1",Overall!$A$27,Overall!$B$27,"1d","total","time-weighted",0,1,0,"")</f>
        <v>1880.3253252294487</v>
      </c>
      <c r="NW27" s="12">
        <f>_xll.PIAdvCalcDat("\\CEDPI\SEMPRA_MSR1:EDCINV"&amp;NT$2&amp;""&amp;NW$3&amp;"DAYKWH.UNIT1@NET1",Overall!$A$27,Overall!$B$27,"1d","total","time-weighted",0,1,0,"")</f>
        <v>1878.1925286754213</v>
      </c>
      <c r="NX27" s="1"/>
      <c r="NY27" s="10">
        <f>_xll.PIAdvCalcDat("\\CEDPI\SEMPRA_MSR1:EDCINV"&amp;NY$2&amp;""&amp;NY$3&amp;"DAYKWH.UNIT1@NET1",Overall!$A$27,Overall!$B$27,"1d","total","time-weighted",0,1,0,"")</f>
        <v>1871.6013778867268</v>
      </c>
      <c r="NZ27" s="11">
        <f>_xll.PIAdvCalcDat("\\CEDPI\SEMPRA_MSR1:EDCINV"&amp;NY$2&amp;""&amp;NZ$3&amp;"DAYKWH.UNIT1@NET1",Overall!$A$27,Overall!$B$27,"1d","total","time-weighted",0,1,0,"")</f>
        <v>1886.2276473597512</v>
      </c>
      <c r="OA27" s="11">
        <f>_xll.PIAdvCalcDat("\\CEDPI\SEMPRA_MSR1:EDCINV"&amp;NY$2&amp;""&amp;OA$3&amp;"DAYKWH.UNIT1@NET1",Overall!$A$27,Overall!$B$27,"1d","total","time-weighted",0,1,0,"")</f>
        <v>1865.9120143513392</v>
      </c>
      <c r="OB27" s="12">
        <f>_xll.PIAdvCalcDat("\\CEDPI\SEMPRA_MSR1:EDCINV"&amp;NY$2&amp;""&amp;OB$3&amp;"DAYKWH.UNIT1@NET1",Overall!$A$27,Overall!$B$27,"1d","total","time-weighted",0,1,0,"")</f>
        <v>1861.8290206316099</v>
      </c>
      <c r="OC27" s="1"/>
      <c r="OD27" s="10">
        <f>_xll.PIAdvCalcDat("\\CEDPI\SEMPRA_MSR1:EDCINV"&amp;OD$2&amp;""&amp;OD$3&amp;"DAYKWH.UNIT1@NET1",Overall!$A$27,Overall!$B$27,"1d","total","time-weighted",0,1,0,"")</f>
        <v>1888.6189257078152</v>
      </c>
      <c r="OE27" s="11">
        <f>_xll.PIAdvCalcDat("\\CEDPI\SEMPRA_MSR1:EDCINV"&amp;OD$2&amp;""&amp;OE$3&amp;"DAYKWH.UNIT1@NET1",Overall!$A$27,Overall!$B$27,"1d","total","time-weighted",0,1,0,"")</f>
        <v>1895.83736116203</v>
      </c>
      <c r="OF27" s="11">
        <f>_xll.PIAdvCalcDat("\\CEDPI\SEMPRA_MSR1:EDCINV"&amp;OD$2&amp;""&amp;OF$3&amp;"DAYKWH.UNIT1@NET1",Overall!$A$27,Overall!$B$27,"1d","total","time-weighted",0,1,0,"")</f>
        <v>1875.5053725970356</v>
      </c>
      <c r="OG27" s="12">
        <f>_xll.PIAdvCalcDat("\\CEDPI\SEMPRA_MSR1:EDCINV"&amp;OD$2&amp;""&amp;OG$3&amp;"DAYKWH.UNIT1@NET1",Overall!$A$27,Overall!$B$27,"1d","total","time-weighted",0,1,0,"")</f>
        <v>1883.8779680259981</v>
      </c>
      <c r="OH27" s="1"/>
      <c r="OI27" s="10">
        <f>_xll.PIAdvCalcDat("\\CEDPI\SEMPRA_MSR1:EDCINV"&amp;OI$2&amp;""&amp;OI$3&amp;"DAYKWH.UNIT1@NET1",Overall!$A$27,Overall!$B$27,"1d","total","time-weighted",0,1,0,"")</f>
        <v>1878.5435639932252</v>
      </c>
      <c r="OJ27" s="11">
        <f>_xll.PIAdvCalcDat("\\CEDPI\SEMPRA_MSR1:EDCINV"&amp;OI$2&amp;""&amp;OJ$3&amp;"DAYKWH.UNIT1@NET1",Overall!$A$27,Overall!$B$27,"1d","total","time-weighted",0,1,0,"")</f>
        <v>1891.18564105309</v>
      </c>
      <c r="OK27" s="11">
        <f>_xll.PIAdvCalcDat("\\CEDPI\SEMPRA_MSR1:EDCINV"&amp;OI$2&amp;""&amp;OK$3&amp;"DAYKWH.UNIT1@NET1",Overall!$A$27,Overall!$B$27,"1d","total","time-weighted",0,1,0,"")</f>
        <v>1871.6254522764496</v>
      </c>
      <c r="OL27" s="12">
        <f>_xll.PIAdvCalcDat("\\CEDPI\SEMPRA_MSR1:EDCINV"&amp;OI$2&amp;""&amp;OL$3&amp;"DAYKWH.UNIT1@NET1",Overall!$A$27,Overall!$B$27,"1d","total","time-weighted",0,1,0,"")</f>
        <v>1863.3566328102661</v>
      </c>
      <c r="OM27" s="1"/>
      <c r="ON27" s="10">
        <f>_xll.PIAdvCalcDat("\\CEDPI\SEMPRA_MSR1:EDCINV"&amp;ON$2&amp;""&amp;ON$3&amp;"DAYKWH.UNIT1@NET1",Overall!$A$27,Overall!$B$27,"1d","total","time-weighted",0,1,0,"")</f>
        <v>1880.1646709311201</v>
      </c>
      <c r="OO27" s="11">
        <f>_xll.PIAdvCalcDat("\\CEDPI\SEMPRA_MSR1:EDCINV"&amp;ON$2&amp;""&amp;OO$3&amp;"DAYKWH.UNIT1@NET1",Overall!$A$27,Overall!$B$27,"1d","total","time-weighted",0,1,0,"")</f>
        <v>1886.2257285858198</v>
      </c>
      <c r="OP27" s="11">
        <f>_xll.PIAdvCalcDat("\\CEDPI\SEMPRA_MSR1:EDCINV"&amp;ON$2&amp;""&amp;OP$3&amp;"DAYKWH.UNIT1@NET1",Overall!$A$27,Overall!$B$27,"1d","total","time-weighted",0,1,0,"")</f>
        <v>1888.7394271789694</v>
      </c>
      <c r="OQ27" s="12">
        <f>_xll.PIAdvCalcDat("\\CEDPI\SEMPRA_MSR1:EDCINV"&amp;ON$2&amp;""&amp;OQ$3&amp;"DAYKWH.UNIT1@NET1",Overall!$A$27,Overall!$B$27,"1d","total","time-weighted",0,1,0,"")</f>
        <v>1887.9700600961519</v>
      </c>
      <c r="OR27" s="1"/>
      <c r="OS27" s="10">
        <f>_xll.PIAdvCalcDat("\\CEDPI\SEMPRA_MSR1:EDCINV"&amp;OS$2&amp;""&amp;OS$3&amp;"DAYKWH.UNIT1@NET1",Overall!$A$27,Overall!$B$27,"1d","total","time-weighted",0,1,0,"")</f>
        <v>1959.7573304059633</v>
      </c>
      <c r="OT27" s="11">
        <f>_xll.PIAdvCalcDat("\\CEDPI\SEMPRA_MSR1:EDCINV"&amp;OS$2&amp;""&amp;OT$3&amp;"DAYKWH.UNIT1@NET1",Overall!$A$27,Overall!$B$27,"1d","total","time-weighted",0,1,0,"")</f>
        <v>1961.5122158441914</v>
      </c>
      <c r="OU27" s="11">
        <f>_xll.PIAdvCalcDat("\\CEDPI\SEMPRA_MSR1:EDCINV"&amp;OS$2&amp;""&amp;OU$3&amp;"DAYKWH.UNIT1@NET1",Overall!$A$27,Overall!$B$27,"1d","total","time-weighted",0,1,0,"")</f>
        <v>1948.2446484896529</v>
      </c>
      <c r="OV27" s="12">
        <f>_xll.PIAdvCalcDat("\\CEDPI\SEMPRA_MSR1:EDCINV"&amp;OS$2&amp;""&amp;OV$3&amp;"DAYKWH.UNIT1@NET1",Overall!$A$27,Overall!$B$27,"1d","total","time-weighted",0,1,0,"")</f>
        <v>1962.1424293059208</v>
      </c>
      <c r="OW27" s="1"/>
      <c r="OX27" s="10">
        <f>_xll.PIAdvCalcDat("\\CEDPI\SEMPRA_MSR1:EDCINV"&amp;OX$2&amp;""&amp;OX$3&amp;"DAYKWH.UNIT1@NET1",Overall!$A$27,Overall!$B$27,"1d","total","time-weighted",0,1,0,"")</f>
        <v>1871.6416568772242</v>
      </c>
      <c r="OY27" s="11">
        <f>_xll.PIAdvCalcDat("\\CEDPI\SEMPRA_MSR1:EDCINV"&amp;OX$2&amp;""&amp;OY$3&amp;"DAYKWH.UNIT1@NET1",Overall!$A$27,Overall!$B$27,"1d","total","time-weighted",0,1,0,"")</f>
        <v>1967.6217834576109</v>
      </c>
      <c r="OZ27" s="11">
        <f>_xll.PIAdvCalcDat("\\CEDPI\SEMPRA_MSR1:EDCINV"&amp;OX$2&amp;""&amp;OZ$3&amp;"DAYKWH.UNIT1@NET1",Overall!$A$27,Overall!$B$27,"1d","total","time-weighted",0,1,0,"")</f>
        <v>2005.4848561131516</v>
      </c>
      <c r="PA27" s="12">
        <f>_xll.PIAdvCalcDat("\\CEDPI\SEMPRA_MSR1:EDCINV"&amp;OX$2&amp;""&amp;PA$3&amp;"DAYKWH.UNIT1@NET1",Overall!$A$27,Overall!$B$27,"1d","total","time-weighted",0,1,0,"")</f>
        <v>2005.3746133535042</v>
      </c>
      <c r="PB27" s="1"/>
      <c r="PC27" s="10">
        <f>_xll.PIAdvCalcDat("\\CEDPI\SEMPRA_MSR1:EDCINV"&amp;PC$2&amp;""&amp;PC$3&amp;"DAYKWH.UNIT1@NET1",Overall!$A$27,Overall!$B$27,"1d","total","time-weighted",0,1,0,"")</f>
        <v>1958.1286967321971</v>
      </c>
      <c r="PD27" s="11">
        <f>_xll.PIAdvCalcDat("\\CEDPI\SEMPRA_MSR1:EDCINV"&amp;PC$2&amp;""&amp;PD$3&amp;"DAYKWH.UNIT1@NET1",Overall!$A$27,Overall!$B$27,"1d","total","time-weighted",0,1,0,"")</f>
        <v>1951.2880276789747</v>
      </c>
      <c r="PE27" s="11">
        <f>_xll.PIAdvCalcDat("\\CEDPI\SEMPRA_MSR1:EDCINV"&amp;PC$2&amp;""&amp;PE$3&amp;"DAYKWH.UNIT1@NET1",Overall!$A$27,Overall!$B$27,"1d","total","time-weighted",0,1,0,"")</f>
        <v>1953.9935344810463</v>
      </c>
      <c r="PF27" s="12">
        <f>_xll.PIAdvCalcDat("\\CEDPI\SEMPRA_MSR1:EDCINV"&amp;PC$2&amp;""&amp;PF$3&amp;"DAYKWH.UNIT1@NET1",Overall!$A$27,Overall!$B$27,"1d","total","time-weighted",0,1,0,"")</f>
        <v>1920.563339921574</v>
      </c>
      <c r="PG27" s="1"/>
      <c r="PH27" s="10">
        <f>_xll.PIAdvCalcDat("\\CEDPI\SEMPRA_MSR1:EDCINV"&amp;PH$2&amp;""&amp;PH$3&amp;"DAYKWH.UNIT1@NET1",Overall!$A$27,Overall!$B$27,"1d","total","time-weighted",0,1,0,"")</f>
        <v>2006.2534750017724</v>
      </c>
      <c r="PI27" s="11">
        <f>_xll.PIAdvCalcDat("\\CEDPI\SEMPRA_MSR1:EDCINV"&amp;PH$2&amp;""&amp;PI$3&amp;"DAYKWH.UNIT1@NET1",Overall!$A$27,Overall!$B$27,"1d","total","time-weighted",0,1,0,"")</f>
        <v>1898.608592314494</v>
      </c>
      <c r="PJ27" s="11">
        <f>_xll.PIAdvCalcDat("\\CEDPI\SEMPRA_MSR1:EDCINV"&amp;PH$2&amp;""&amp;PJ$3&amp;"DAYKWH.UNIT1@NET1",Overall!$A$27,Overall!$B$27,"1d","total","time-weighted",0,1,0,"")</f>
        <v>1991.9323291555995</v>
      </c>
      <c r="PK27" s="12">
        <f>_xll.PIAdvCalcDat("\\CEDPI\SEMPRA_MSR1:EDCINV"&amp;PH$2&amp;""&amp;PK$3&amp;"DAYKWH.UNIT1@NET1",Overall!$A$27,Overall!$B$27,"1d","total","time-weighted",0,1,0,"")</f>
        <v>2076.7228202072852</v>
      </c>
    </row>
    <row r="28" spans="1:427" ht="30" x14ac:dyDescent="0.25">
      <c r="A28" s="8">
        <v>42607</v>
      </c>
      <c r="B28" s="8">
        <v>42608</v>
      </c>
      <c r="C28" s="16">
        <v>6.7465826520919796</v>
      </c>
      <c r="D28" s="7">
        <f>_xll.PIAdvCalcDat("\\CEDPI\SEMPRA_MSR1:EDCINV"&amp;$D$2&amp;""&amp;D$3&amp;"DAYKWH.UNIT1@NET1",Overall!$A$28,Overall!$B$28,"1d","total","time-weighted",0,1,0,"")</f>
        <v>1761.1218678836935</v>
      </c>
      <c r="E28" s="9">
        <f>_xll.PIAdvCalcDat("\\CEDPI\SEMPRA_MSR1:EDCINV"&amp;$D$2&amp;""&amp;E$3&amp;"DAYKWH.UNIT1@NET1",Overall!$A$28,Overall!$B$28,"1d","total","time-weighted",0,1,0,"")</f>
        <v>1746.1706393128813</v>
      </c>
      <c r="F28" s="9">
        <f>_xll.PIAdvCalcDat("\\CEDPI\SEMPRA_MSR1:EDCINV"&amp;$D$2&amp;""&amp;F$3&amp;"DAYKWH.UNIT1@NET1",Overall!$A$28,Overall!$B$28,"1d","total","time-weighted",0,1,0,"")</f>
        <v>1758.5083443615381</v>
      </c>
      <c r="G28" s="9">
        <f>_xll.PIAdvCalcDat("\\CEDPI\SEMPRA_MSR1:EDCINV"&amp;$D$2&amp;""&amp;G$3&amp;"DAYKWH.UNIT1@NET1",Overall!$A$28,Overall!$B$28,"1d","total","time-weighted",0,1,0,"")</f>
        <v>1819.985237092545</v>
      </c>
      <c r="H28" s="7"/>
      <c r="I28" s="10">
        <f>_xll.PIAdvCalcDat("\\CEDPI\SEMPRA_MSR1:EDCINV"&amp;I$2&amp;""&amp;I$3&amp;"DAYKWH.UNIT1@NET1",Overall!$A$28,Overall!$B$28,"1d","total","time-weighted",0,1,0,"")</f>
        <v>1744.8969574816003</v>
      </c>
      <c r="J28" s="11">
        <f>_xll.PIAdvCalcDat("\\CEDPI\SEMPRA_MSR1:EDCINV"&amp;I$2&amp;""&amp;J$3&amp;"DAYKWH.UNIT1@NET1",Overall!$A$28,Overall!$B$28,"1d","total","time-weighted",0,1,0,"")</f>
        <v>1703.6640538971913</v>
      </c>
      <c r="K28" s="11">
        <f>_xll.PIAdvCalcDat("\\CEDPI\SEMPRA_MSR1:EDCINV"&amp;I$2&amp;""&amp;K$3&amp;"DAYKWH.UNIT1@NET1",Overall!$A$28,Overall!$B$28,"1d","total","time-weighted",0,1,0,"")</f>
        <v>1704.634443029682</v>
      </c>
      <c r="L28" s="12">
        <f>_xll.PIAdvCalcDat("\\CEDPI\SEMPRA_MSR1:EDCINV"&amp;I$2&amp;""&amp;L$3&amp;"DAYKWH.UNIT1@NET1",Overall!$A$28,Overall!$B$28,"1d","total","time-weighted",0,1,0,"")</f>
        <v>1758.2395850457451</v>
      </c>
      <c r="M28" s="1"/>
      <c r="N28" s="10">
        <f>_xll.PIAdvCalcDat("\\CEDPI\SEMPRA_MSR1:EDCINV"&amp;N$2&amp;""&amp;N$3&amp;"DAYKWH.UNIT1@NET1",Overall!$A$28,Overall!$B$28,"1d","total","time-weighted",0,1,0,"")</f>
        <v>1814.9640422436353</v>
      </c>
      <c r="O28" s="11">
        <f>_xll.PIAdvCalcDat("\\CEDPI\SEMPRA_MSR1:EDCINV"&amp;N$2&amp;""&amp;O$3&amp;"DAYKWH.UNIT1@NET1",Overall!$A$28,Overall!$B$28,"1d","total","time-weighted",0,1,0,"")</f>
        <v>1710.1142600175594</v>
      </c>
      <c r="P28" s="11">
        <f>_xll.PIAdvCalcDat("\\CEDPI\SEMPRA_MSR1:EDCINV"&amp;N$2&amp;""&amp;P$3&amp;"DAYKWH.UNIT1@NET1",Overall!$A$28,Overall!$B$28,"1d","total","time-weighted",0,1,0,"")</f>
        <v>1702.2908722570967</v>
      </c>
      <c r="Q28" s="12">
        <f>_xll.PIAdvCalcDat("\\CEDPI\SEMPRA_MSR1:EDCINV"&amp;N$2&amp;""&amp;Q$3&amp;"DAYKWH.UNIT1@NET1",Overall!$A$28,Overall!$B$28,"1d","total","time-weighted",0,1,0,"")</f>
        <v>1752.8166932686615</v>
      </c>
      <c r="R28" s="1"/>
      <c r="S28" s="10">
        <f>_xll.PIAdvCalcDat("\\CEDPI\SEMPRA_MSR1:EDCINV"&amp;S$2&amp;""&amp;S$3&amp;"DAYKWH.UNIT1@NET1",Overall!$A$28,Overall!$B$28,"1d","total","time-weighted",0,1,0,"")</f>
        <v>1745.6400315797036</v>
      </c>
      <c r="T28" s="11">
        <f>_xll.PIAdvCalcDat("\\CEDPI\SEMPRA_MSR1:EDCINV"&amp;S$2&amp;""&amp;T$3&amp;"DAYKWH.UNIT1@NET1",Overall!$A$28,Overall!$B$28,"1d","total","time-weighted",0,1,0,"")</f>
        <v>1694.3102947630762</v>
      </c>
      <c r="U28" s="11">
        <f>_xll.PIAdvCalcDat("\\CEDPI\SEMPRA_MSR1:EDCINV"&amp;S$2&amp;""&amp;U$3&amp;"DAYKWH.UNIT1@NET1",Overall!$A$28,Overall!$B$28,"1d","total","time-weighted",0,1,0,"")</f>
        <v>1689.7255408340461</v>
      </c>
      <c r="V28" s="12">
        <f>_xll.PIAdvCalcDat("\\CEDPI\SEMPRA_MSR1:EDCINV"&amp;S$2&amp;""&amp;V$3&amp;"DAYKWH.UNIT1@NET1",Overall!$A$28,Overall!$B$28,"1d","total","time-weighted",0,1,0,"")</f>
        <v>1742.2030003825209</v>
      </c>
      <c r="W28" s="1"/>
      <c r="X28" s="10">
        <f>_xll.PIAdvCalcDat("\\CEDPI\SEMPRA_MSR1:EDCINV"&amp;X$2&amp;""&amp;X$3&amp;"DAYKWH.UNIT1@NET1",Overall!$A$28,Overall!$B$28,"1d","total","time-weighted",0,1,0,"")</f>
        <v>1765.260931380712</v>
      </c>
      <c r="Y28" s="11">
        <f>_xll.PIAdvCalcDat("\\CEDPI\SEMPRA_MSR1:EDCINV"&amp;X$2&amp;""&amp;Y$3&amp;"DAYKWH.UNIT1@NET1",Overall!$A$28,Overall!$B$28,"1d","total","time-weighted",0,1,0,"")</f>
        <v>1699.9292307632595</v>
      </c>
      <c r="Z28" s="11">
        <f>_xll.PIAdvCalcDat("\\CEDPI\SEMPRA_MSR1:EDCINV"&amp;X$2&amp;""&amp;Z$3&amp;"DAYKWH.UNIT1@NET1",Overall!$A$28,Overall!$B$28,"1d","total","time-weighted",0,1,0,"")</f>
        <v>1708.9566194572092</v>
      </c>
      <c r="AA28" s="12">
        <f>_xll.PIAdvCalcDat("\\CEDPI\SEMPRA_MSR1:EDCINV"&amp;X$2&amp;""&amp;AA$3&amp;"DAYKWH.UNIT1@NET1",Overall!$A$28,Overall!$B$28,"1d","total","time-weighted",0,1,0,"")</f>
        <v>1745.2110712428018</v>
      </c>
      <c r="AB28" s="1"/>
      <c r="AC28" s="10">
        <f>_xll.PIAdvCalcDat("\\CEDPI\SEMPRA_MSR1:EDCINV"&amp;AC$2&amp;""&amp;AC$3&amp;"DAYKWH.UNIT1@NET1",Overall!$A$28,Overall!$B$28,"1d","total","time-weighted",0,1,0,"")</f>
        <v>1761.9527894092087</v>
      </c>
      <c r="AD28" s="11">
        <f>_xll.PIAdvCalcDat("\\CEDPI\SEMPRA_MSR1:EDCINV"&amp;AC$2&amp;""&amp;AD$3&amp;"DAYKWH.UNIT1@NET1",Overall!$A$28,Overall!$B$28,"1d","total","time-weighted",0,1,0,"")</f>
        <v>1699.6053407840961</v>
      </c>
      <c r="AE28" s="11">
        <f>_xll.PIAdvCalcDat("\\CEDPI\SEMPRA_MSR1:EDCINV"&amp;AC$2&amp;""&amp;AE$3&amp;"DAYKWH.UNIT1@NET1",Overall!$A$28,Overall!$B$28,"1d","total","time-weighted",0,1,0,"")</f>
        <v>1697.8528821248058</v>
      </c>
      <c r="AF28" s="12">
        <f>_xll.PIAdvCalcDat("\\CEDPI\SEMPRA_MSR1:EDCINV"&amp;AC$2&amp;""&amp;AF$3&amp;"DAYKWH.UNIT1@NET1",Overall!$A$28,Overall!$B$28,"1d","total","time-weighted",0,1,0,"")</f>
        <v>1744.5018410089488</v>
      </c>
      <c r="AG28" s="1"/>
      <c r="AH28" s="10">
        <f>_xll.PIAdvCalcDat("\\CEDPI\SEMPRA_MSR1:EDCINV"&amp;AH$2&amp;""&amp;AH$3&amp;"DAYKWH.UNIT1@NET1",Overall!$A$28,Overall!$B$28,"1d","total","time-weighted",0,1,0,"")</f>
        <v>1747.2804597024433</v>
      </c>
      <c r="AI28" s="11">
        <f>_xll.PIAdvCalcDat("\\CEDPI\SEMPRA_MSR1:EDCINV"&amp;AH$2&amp;""&amp;AI$3&amp;"DAYKWH.UNIT1@NET1",Overall!$A$28,Overall!$B$28,"1d","total","time-weighted",0,1,0,"")</f>
        <v>1702.2709927368671</v>
      </c>
      <c r="AJ28" s="11">
        <f>_xll.PIAdvCalcDat("\\CEDPI\SEMPRA_MSR1:EDCINV"&amp;AH$2&amp;""&amp;AJ$3&amp;"DAYKWH.UNIT1@NET1",Overall!$A$28,Overall!$B$28,"1d","total","time-weighted",0,1,0,"")</f>
        <v>1704.1662407205679</v>
      </c>
      <c r="AK28" s="12">
        <f>_xll.PIAdvCalcDat("\\CEDPI\SEMPRA_MSR1:EDCINV"&amp;AH$2&amp;""&amp;AK$3&amp;"DAYKWH.UNIT1@NET1",Overall!$A$28,Overall!$B$28,"1d","total","time-weighted",0,1,0,"")</f>
        <v>1760.1070176845112</v>
      </c>
      <c r="AL28" s="1"/>
      <c r="AM28" s="10">
        <f>_xll.PIAdvCalcDat("\\CEDPI\SEMPRA_MSR1:EDCINV"&amp;AM$2&amp;""&amp;AM$3&amp;"DAYKWH.UNIT1@NET1",Overall!$A$28,Overall!$B$28,"1d","total","time-weighted",0,1,0,"")</f>
        <v>1755.1889850287073</v>
      </c>
      <c r="AN28" s="11">
        <f>_xll.PIAdvCalcDat("\\CEDPI\SEMPRA_MSR1:EDCINV"&amp;AM$2&amp;""&amp;AN$3&amp;"DAYKWH.UNIT1@NET1",Overall!$A$28,Overall!$B$28,"1d","total","time-weighted",0,1,0,"")</f>
        <v>1712.2043491652628</v>
      </c>
      <c r="AO28" s="11">
        <f>_xll.PIAdvCalcDat("\\CEDPI\SEMPRA_MSR1:EDCINV"&amp;AM$2&amp;""&amp;AO$3&amp;"DAYKWH.UNIT1@NET1",Overall!$A$28,Overall!$B$28,"1d","total","time-weighted",0,1,0,"")</f>
        <v>1707.359057762458</v>
      </c>
      <c r="AP28" s="12">
        <f>_xll.PIAdvCalcDat("\\CEDPI\SEMPRA_MSR1:EDCINV"&amp;AM$2&amp;""&amp;AP$3&amp;"DAYKWH.UNIT1@NET1",Overall!$A$28,Overall!$B$28,"1d","total","time-weighted",0,1,0,"")</f>
        <v>1751.9173282480413</v>
      </c>
      <c r="AQ28" s="1"/>
      <c r="AR28" s="10">
        <f>_xll.PIAdvCalcDat("\\CEDPI\SEMPRA_MSR1:EDCINV"&amp;AR$2&amp;""&amp;AR$3&amp;"DAYKWH.UNIT1@NET1",Overall!$A$28,Overall!$B$28,"1d","total","time-weighted",0,1,0,"")</f>
        <v>1759.3327206376089</v>
      </c>
      <c r="AS28" s="11">
        <f>_xll.PIAdvCalcDat("\\CEDPI\SEMPRA_MSR1:EDCINV"&amp;AR$2&amp;""&amp;AS$3&amp;"DAYKWH.UNIT1@NET1",Overall!$A$28,Overall!$B$28,"1d","total","time-weighted",0,1,0,"")</f>
        <v>1698.6855257298514</v>
      </c>
      <c r="AT28" s="11">
        <f>_xll.PIAdvCalcDat("\\CEDPI\SEMPRA_MSR1:EDCINV"&amp;AR$2&amp;""&amp;AT$3&amp;"DAYKWH.UNIT1@NET1",Overall!$A$28,Overall!$B$28,"1d","total","time-weighted",0,1,0,"")</f>
        <v>1713.4569868010815</v>
      </c>
      <c r="AU28" s="12">
        <f>_xll.PIAdvCalcDat("\\CEDPI\SEMPRA_MSR1:EDCINV"&amp;AR$2&amp;""&amp;AU$3&amp;"DAYKWH.UNIT1@NET1",Overall!$A$28,Overall!$B$28,"1d","total","time-weighted",0,1,0,"")</f>
        <v>1765.509030164236</v>
      </c>
      <c r="AV28" s="1"/>
      <c r="AW28" s="10">
        <f>_xll.PIAdvCalcDat("\\CEDPI\SEMPRA_MSR1:EDCINV"&amp;AW$2&amp;""&amp;AW$3&amp;"DAYKWH.UNIT1@NET1",Overall!$A$28,Overall!$B$28,"1d","total","time-weighted",0,1,0,"")</f>
        <v>1787.4153793154444</v>
      </c>
      <c r="AX28" s="11">
        <f>_xll.PIAdvCalcDat("\\CEDPI\SEMPRA_MSR1:EDCINV"&amp;AW$2&amp;""&amp;AX$3&amp;"DAYKWH.UNIT1@NET1",Overall!$A$28,Overall!$B$28,"1d","total","time-weighted",0,1,0,"")</f>
        <v>1734.146588885797</v>
      </c>
      <c r="AY28" s="11">
        <f>_xll.PIAdvCalcDat("\\CEDPI\SEMPRA_MSR1:EDCINV"&amp;AW$2&amp;""&amp;AY$3&amp;"DAYKWH.UNIT1@NET1",Overall!$A$28,Overall!$B$28,"1d","total","time-weighted",0,1,0,"")</f>
        <v>1732.8227111911035</v>
      </c>
      <c r="AZ28" s="12">
        <f>_xll.PIAdvCalcDat("\\CEDPI\SEMPRA_MSR1:EDCINV"&amp;AW$2&amp;""&amp;AZ$3&amp;"DAYKWH.UNIT1@NET1",Overall!$A$28,Overall!$B$28,"1d","total","time-weighted",0,1,0,"")</f>
        <v>1793.7498917720345</v>
      </c>
      <c r="BA28" s="1"/>
      <c r="BB28" s="10">
        <f>_xll.PIAdvCalcDat("\\CEDPI\SEMPRA_MSR1:EDCINV"&amp;BB$2&amp;""&amp;BB$3&amp;"DAYKWH.UNIT1@NET1",Overall!$A$28,Overall!$B$28,"1d","total","time-weighted",0,1,0,"")</f>
        <v>1766.8185923797391</v>
      </c>
      <c r="BC28" s="11">
        <f>_xll.PIAdvCalcDat("\\CEDPI\SEMPRA_MSR1:EDCINV"&amp;BB$2&amp;""&amp;BC$3&amp;"DAYKWH.UNIT1@NET1",Overall!$A$28,Overall!$B$28,"1d","total","time-weighted",0,1,0,"")</f>
        <v>1725.8613531474268</v>
      </c>
      <c r="BD28" s="11">
        <f>_xll.PIAdvCalcDat("\\CEDPI\SEMPRA_MSR1:EDCINV"&amp;BB$2&amp;""&amp;BD$3&amp;"DAYKWH.UNIT1@NET1",Overall!$A$28,Overall!$B$28,"1d","total","time-weighted",0,1,0,"")</f>
        <v>1722.8169063918072</v>
      </c>
      <c r="BE28" s="12">
        <f>_xll.PIAdvCalcDat("\\CEDPI\SEMPRA_MSR1:EDCINV"&amp;BB$2&amp;""&amp;BE$3&amp;"DAYKWH.UNIT1@NET1",Overall!$A$28,Overall!$B$28,"1d","total","time-weighted",0,1,0,"")</f>
        <v>1789.8814843857433</v>
      </c>
      <c r="BF28" s="1"/>
      <c r="BG28" s="10">
        <f>_xll.PIAdvCalcDat("\\CEDPI\SEMPRA_MSR1:EDCINV"&amp;BG$2&amp;""&amp;BG$3&amp;"DAYKWH.UNIT1@NET1",Overall!$A$28,Overall!$B$28,"1d","total","time-weighted",0,1,0,"")</f>
        <v>1791.6143741662256</v>
      </c>
      <c r="BH28" s="11">
        <f>_xll.PIAdvCalcDat("\\CEDPI\SEMPRA_MSR1:EDCINV"&amp;BG$2&amp;""&amp;BH$3&amp;"DAYKWH.UNIT1@NET1",Overall!$A$28,Overall!$B$28,"1d","total","time-weighted",0,1,0,"")</f>
        <v>1743.0026592643007</v>
      </c>
      <c r="BI28" s="11">
        <f>_xll.PIAdvCalcDat("\\CEDPI\SEMPRA_MSR1:EDCINV"&amp;BG$2&amp;""&amp;BI$3&amp;"DAYKWH.UNIT1@NET1",Overall!$A$28,Overall!$B$28,"1d","total","time-weighted",0,1,0,"")</f>
        <v>1715.6186211578884</v>
      </c>
      <c r="BJ28" s="12">
        <f>_xll.PIAdvCalcDat("\\CEDPI\SEMPRA_MSR1:EDCINV"&amp;BG$2&amp;""&amp;BJ$3&amp;"DAYKWH.UNIT1@NET1",Overall!$A$28,Overall!$B$28,"1d","total","time-weighted",0,1,0,"")</f>
        <v>1751.7998797657817</v>
      </c>
      <c r="BK28" s="1"/>
      <c r="BL28" s="10">
        <f>_xll.PIAdvCalcDat("\\CEDPI\SEMPRA_MSR1:EDCINV"&amp;BL$2&amp;""&amp;BL$3&amp;"DAYKWH.UNIT1@NET1",Overall!$A$28,Overall!$B$28,"1d","total","time-weighted",0,1,0,"")</f>
        <v>1775.9025926425584</v>
      </c>
      <c r="BM28" s="11">
        <f>_xll.PIAdvCalcDat("\\CEDPI\SEMPRA_MSR1:EDCINV"&amp;BL$2&amp;""&amp;BM$3&amp;"DAYKWH.UNIT1@NET1",Overall!$A$28,Overall!$B$28,"1d","total","time-weighted",0,1,0,"")</f>
        <v>1720.725351098281</v>
      </c>
      <c r="BN28" s="11">
        <f>_xll.PIAdvCalcDat("\\CEDPI\SEMPRA_MSR1:EDCINV"&amp;BL$2&amp;""&amp;BN$3&amp;"DAYKWH.UNIT1@NET1",Overall!$A$28,Overall!$B$28,"1d","total","time-weighted",0,1,0,"")</f>
        <v>1730.8023137820478</v>
      </c>
      <c r="BO28" s="12">
        <f>_xll.PIAdvCalcDat("\\CEDPI\SEMPRA_MSR1:EDCINV"&amp;BL$2&amp;""&amp;BO$3&amp;"DAYKWH.UNIT1@NET1",Overall!$A$28,Overall!$B$28,"1d","total","time-weighted",0,1,0,"")</f>
        <v>1760.5241052579952</v>
      </c>
      <c r="BP28" s="1"/>
      <c r="BQ28" s="10">
        <f>_xll.PIAdvCalcDat("\\CEDPI\SEMPRA_MSR1:EDCINV"&amp;BQ$2&amp;""&amp;BQ$3&amp;"DAYKWH.UNIT1@NET1",Overall!$A$28,Overall!$B$28,"1d","total","time-weighted",0,1,0,"")</f>
        <v>1785.5044066328155</v>
      </c>
      <c r="BR28" s="11">
        <f>_xll.PIAdvCalcDat("\\CEDPI\SEMPRA_MSR1:EDCINV"&amp;BQ$2&amp;""&amp;BR$3&amp;"DAYKWH.UNIT1@NET1",Overall!$A$28,Overall!$B$28,"1d","total","time-weighted",0,1,0,"")</f>
        <v>1755.9544934086571</v>
      </c>
      <c r="BS28" s="11">
        <f>_xll.PIAdvCalcDat("\\CEDPI\SEMPRA_MSR1:EDCINV"&amp;BQ$2&amp;""&amp;BS$3&amp;"DAYKWH.UNIT1@NET1",Overall!$A$28,Overall!$B$28,"1d","total","time-weighted",0,1,0,"")</f>
        <v>1715.1877995663742</v>
      </c>
      <c r="BT28" s="12">
        <f>_xll.PIAdvCalcDat("\\CEDPI\SEMPRA_MSR1:EDCINV"&amp;BQ$2&amp;""&amp;BT$3&amp;"DAYKWH.UNIT1@NET1",Overall!$A$28,Overall!$B$28,"1d","total","time-weighted",0,1,0,"")</f>
        <v>1764.39098398532</v>
      </c>
      <c r="BU28" s="1"/>
      <c r="BV28" s="10">
        <f>_xll.PIAdvCalcDat("\\CEDPI\SEMPRA_MSR1:EDCINV"&amp;BV$2&amp;""&amp;BV$3&amp;"DAYKWH.UNIT1@NET1",Overall!$A$28,Overall!$B$28,"1d","total","time-weighted",0,1,0,"")</f>
        <v>1799.2195135270804</v>
      </c>
      <c r="BW28" s="11">
        <f>_xll.PIAdvCalcDat("\\CEDPI\SEMPRA_MSR1:EDCINV"&amp;BV$2&amp;""&amp;BW$3&amp;"DAYKWH.UNIT1@NET1",Overall!$A$28,Overall!$B$28,"1d","total","time-weighted",0,1,0,"")</f>
        <v>1731.9686410863662</v>
      </c>
      <c r="BX28" s="11">
        <f>_xll.PIAdvCalcDat("\\CEDPI\SEMPRA_MSR1:EDCINV"&amp;BV$2&amp;""&amp;BX$3&amp;"DAYKWH.UNIT1@NET1",Overall!$A$28,Overall!$B$28,"1d","total","time-weighted",0,1,0,"")</f>
        <v>1730.6804219413625</v>
      </c>
      <c r="BY28" s="12">
        <f>_xll.PIAdvCalcDat("\\CEDPI\SEMPRA_MSR1:EDCINV"&amp;BV$2&amp;""&amp;BY$3&amp;"DAYKWH.UNIT1@NET1",Overall!$A$28,Overall!$B$28,"1d","total","time-weighted",0,1,0,"")</f>
        <v>1789.1519118402116</v>
      </c>
      <c r="BZ28" s="1"/>
      <c r="CA28" s="10">
        <f>_xll.PIAdvCalcDat("\\CEDPI\SEMPRA_MSR1:EDCINV"&amp;CA$2&amp;""&amp;CA$3&amp;"DAYKWH.UNIT1@NET1",Overall!$A$28,Overall!$B$28,"1d","total","time-weighted",0,1,0,"")</f>
        <v>1793.7290123605303</v>
      </c>
      <c r="CB28" s="11">
        <f>_xll.PIAdvCalcDat("\\CEDPI\SEMPRA_MSR1:EDCINV"&amp;CA$2&amp;""&amp;CB$3&amp;"DAYKWH.UNIT1@NET1",Overall!$A$28,Overall!$B$28,"1d","total","time-weighted",0,1,0,"")</f>
        <v>1699.4471598370242</v>
      </c>
      <c r="CC28" s="11">
        <f>_xll.PIAdvCalcDat("\\CEDPI\SEMPRA_MSR1:EDCINV"&amp;CA$2&amp;""&amp;CC$3&amp;"DAYKWH.UNIT1@NET1",Overall!$A$28,Overall!$B$28,"1d","total","time-weighted",0,1,0,"")</f>
        <v>1742.971601011858</v>
      </c>
      <c r="CD28" s="12">
        <f>_xll.PIAdvCalcDat("\\CEDPI\SEMPRA_MSR1:EDCINV"&amp;CA$2&amp;""&amp;CD$3&amp;"DAYKWH.UNIT1@NET1",Overall!$A$28,Overall!$B$28,"1d","total","time-weighted",0,1,0,"")</f>
        <v>1767.6296718525487</v>
      </c>
      <c r="CE28" s="1"/>
      <c r="CF28" s="10">
        <f>_xll.PIAdvCalcDat("\\CEDPI\SEMPRA_MSR1:EDCINV"&amp;CF$2&amp;""&amp;CF$3&amp;"DAYKWH.UNIT1@NET1",Overall!$A$28,Overall!$B$28,"1d","total","time-weighted",0,1,0,"")</f>
        <v>1892.8205569128652</v>
      </c>
      <c r="CG28" s="11">
        <f>_xll.PIAdvCalcDat("\\CEDPI\SEMPRA_MSR1:EDCINV"&amp;CF$2&amp;""&amp;CG$3&amp;"DAYKWH.UNIT1@NET1",Overall!$A$28,Overall!$B$28,"1d","total","time-weighted",0,1,0,"")</f>
        <v>1829.1378035786299</v>
      </c>
      <c r="CH28" s="11">
        <f>_xll.PIAdvCalcDat("\\CEDPI\SEMPRA_MSR1:EDCINV"&amp;CF$2&amp;""&amp;CH$3&amp;"DAYKWH.UNIT1@NET1",Overall!$A$28,Overall!$B$28,"1d","total","time-weighted",0,1,0,"")</f>
        <v>1781.4311528318563</v>
      </c>
      <c r="CI28" s="12">
        <f>_xll.PIAdvCalcDat("\\CEDPI\SEMPRA_MSR1:EDCINV"&amp;CF$2&amp;""&amp;CI$3&amp;"DAYKWH.UNIT1@NET1",Overall!$A$28,Overall!$B$28,"1d","total","time-weighted",0,1,0,"")</f>
        <v>1790.9920906166335</v>
      </c>
      <c r="CJ28" s="1"/>
      <c r="CK28" s="10">
        <f>_xll.PIAdvCalcDat("\\CEDPI\SEMPRA_MSR1:EDCINV"&amp;CK$2&amp;""&amp;CK$3&amp;"DAYKWH.UNIT1@NET1",Overall!$A$28,Overall!$B$28,"1d","total","time-weighted",0,1,0,"")</f>
        <v>1921.4357189050434</v>
      </c>
      <c r="CL28" s="11">
        <f>_xll.PIAdvCalcDat("\\CEDPI\SEMPRA_MSR1:EDCINV"&amp;CK$2&amp;""&amp;CL$3&amp;"DAYKWH.UNIT1@NET1",Overall!$A$28,Overall!$B$28,"1d","total","time-weighted",0,1,0,"")</f>
        <v>1825.4797055139766</v>
      </c>
      <c r="CM28" s="11">
        <f>_xll.PIAdvCalcDat("\\CEDPI\SEMPRA_MSR1:EDCINV"&amp;CK$2&amp;""&amp;CM$3&amp;"DAYKWH.UNIT1@NET1",Overall!$A$28,Overall!$B$28,"1d","total","time-weighted",0,1,0,"")</f>
        <v>1765.7634376898918</v>
      </c>
      <c r="CN28" s="12">
        <f>_xll.PIAdvCalcDat("\\CEDPI\SEMPRA_MSR1:EDCINV"&amp;CK$2&amp;""&amp;CN$3&amp;"DAYKWH.UNIT1@NET1",Overall!$A$28,Overall!$B$28,"1d","total","time-weighted",0,1,0,"")</f>
        <v>1896.1351241272637</v>
      </c>
      <c r="CO28" s="1"/>
      <c r="CP28" s="10">
        <f>_xll.PIAdvCalcDat("\\CEDPI\SEMPRA_MSR1:EDCINV"&amp;CP$2&amp;""&amp;CP$3&amp;"DAYKWH.UNIT1@NET1",Overall!$A$28,Overall!$B$28,"1d","total","time-weighted",0,1,0,"")</f>
        <v>1923.2883376006721</v>
      </c>
      <c r="CQ28" s="11">
        <f>_xll.PIAdvCalcDat("\\CEDPI\SEMPRA_MSR1:EDCINV"&amp;CP$2&amp;""&amp;CQ$3&amp;"DAYKWH.UNIT1@NET1",Overall!$A$28,Overall!$B$28,"1d","total","time-weighted",0,1,0,"")</f>
        <v>1840.5071360395266</v>
      </c>
      <c r="CR28" s="11">
        <f>_xll.PIAdvCalcDat("\\CEDPI\SEMPRA_MSR1:EDCINV"&amp;CP$2&amp;""&amp;CR$3&amp;"DAYKWH.UNIT1@NET1",Overall!$A$28,Overall!$B$28,"1d","total","time-weighted",0,1,0,"")</f>
        <v>1774.4841388229488</v>
      </c>
      <c r="CS28" s="12">
        <f>_xll.PIAdvCalcDat("\\CEDPI\SEMPRA_MSR1:EDCINV"&amp;CP$2&amp;""&amp;CS$3&amp;"DAYKWH.UNIT1@NET1",Overall!$A$28,Overall!$B$28,"1d","total","time-weighted",0,1,0,"")</f>
        <v>1896.8970239453038</v>
      </c>
      <c r="CT28" s="1"/>
      <c r="CU28" s="10">
        <f>_xll.PIAdvCalcDat("\\CEDPI\SEMPRA_MSR1:EDCINV"&amp;CU$2&amp;""&amp;CU$3&amp;"DAYKWH.UNIT1@NET1",Overall!$A$28,Overall!$B$28,"1d","total","time-weighted",0,1,0,"")</f>
        <v>1863.0582145412886</v>
      </c>
      <c r="CV28" s="11">
        <f>_xll.PIAdvCalcDat("\\CEDPI\SEMPRA_MSR1:EDCINV"&amp;CU$2&amp;""&amp;CV$3&amp;"DAYKWH.UNIT1@NET1",Overall!$A$28,Overall!$B$28,"1d","total","time-weighted",0,1,0,"")</f>
        <v>1753.0499273594987</v>
      </c>
      <c r="CW28" s="11">
        <f>_xll.PIAdvCalcDat("\\CEDPI\SEMPRA_MSR1:EDCINV"&amp;CU$2&amp;""&amp;CW$3&amp;"DAYKWH.UNIT1@NET1",Overall!$A$28,Overall!$B$28,"1d","total","time-weighted",0,1,0,"")</f>
        <v>1728.4119569102882</v>
      </c>
      <c r="CX28" s="12">
        <f>_xll.PIAdvCalcDat("\\CEDPI\SEMPRA_MSR1:EDCINV"&amp;CU$2&amp;""&amp;CX$3&amp;"DAYKWH.UNIT1@NET1",Overall!$A$28,Overall!$B$28,"1d","total","time-weighted",0,1,0,"")</f>
        <v>1893.848431405766</v>
      </c>
      <c r="CY28" s="1"/>
      <c r="CZ28" s="10">
        <f>_xll.PIAdvCalcDat("\\CEDPI\SEMPRA_MSR1:EDCINV"&amp;CZ$2&amp;""&amp;CZ$3&amp;"DAYKWH.UNIT1@NET1",Overall!$A$28,Overall!$B$28,"1d","total","time-weighted",0,1,0,"")</f>
        <v>1846.7144363485932</v>
      </c>
      <c r="DA28" s="11">
        <f>_xll.PIAdvCalcDat("\\CEDPI\SEMPRA_MSR1:EDCINV"&amp;CZ$2&amp;""&amp;DA$3&amp;"DAYKWH.UNIT1@NET1",Overall!$A$28,Overall!$B$28,"1d","total","time-weighted",0,1,0,"")</f>
        <v>1879.5882518399578</v>
      </c>
      <c r="DB28" s="11">
        <f>_xll.PIAdvCalcDat("\\CEDPI\SEMPRA_MSR1:EDCINV"&amp;CZ$2&amp;""&amp;DB$3&amp;"DAYKWH.UNIT1@NET1",Overall!$A$28,Overall!$B$28,"1d","total","time-weighted",0,1,0,"")</f>
        <v>1817.7614849252857</v>
      </c>
      <c r="DC28" s="12">
        <f>_xll.PIAdvCalcDat("\\CEDPI\SEMPRA_MSR1:EDCINV"&amp;CZ$2&amp;""&amp;DC$3&amp;"DAYKWH.UNIT1@NET1",Overall!$A$28,Overall!$B$28,"1d","total","time-weighted",0,1,0,"")</f>
        <v>1957.9386225486239</v>
      </c>
      <c r="DD28" s="1"/>
      <c r="DE28" s="10">
        <f>_xll.PIAdvCalcDat("\\CEDPI\SEMPRA_MSR1:EDCINV"&amp;DE$2&amp;""&amp;DE$3&amp;"DAYKWH.UNIT1@NET1",Overall!$A$28,Overall!$B$28,"1d","total","time-weighted",0,1,0,"")</f>
        <v>1916.8861905545316</v>
      </c>
      <c r="DF28" s="11">
        <f>_xll.PIAdvCalcDat("\\CEDPI\SEMPRA_MSR1:EDCINV"&amp;DE$2&amp;""&amp;DF$3&amp;"DAYKWH.UNIT1@NET1",Overall!$A$28,Overall!$B$28,"1d","total","time-weighted",0,1,0,"")</f>
        <v>1817.8558744360671</v>
      </c>
      <c r="DG28" s="11">
        <f>_xll.PIAdvCalcDat("\\CEDPI\SEMPRA_MSR1:EDCINV"&amp;DE$2&amp;""&amp;DG$3&amp;"DAYKWH.UNIT1@NET1",Overall!$A$28,Overall!$B$28,"1d","total","time-weighted",0,1,0,"")</f>
        <v>1690.4600842894397</v>
      </c>
      <c r="DH28" s="12">
        <f>_xll.PIAdvCalcDat("\\CEDPI\SEMPRA_MSR1:EDCINV"&amp;DE$2&amp;""&amp;DH$3&amp;"DAYKWH.UNIT1@NET1",Overall!$A$28,Overall!$B$28,"1d","total","time-weighted",0,1,0,"")</f>
        <v>1848.0430157356755</v>
      </c>
      <c r="DI28" s="1"/>
      <c r="DJ28" s="10">
        <f>_xll.PIAdvCalcDat("\\CEDPI\SEMPRA_MSR1:EDCINV"&amp;DJ$2&amp;""&amp;DJ$3&amp;"DAYKWH.UNIT1@NET1",Overall!$A$28,Overall!$B$28,"1d","total","time-weighted",0,1,0,"")</f>
        <v>1922.8261045561389</v>
      </c>
      <c r="DK28" s="11">
        <f>_xll.PIAdvCalcDat("\\CEDPI\SEMPRA_MSR1:EDCINV"&amp;DJ$2&amp;""&amp;DK$3&amp;"DAYKWH.UNIT1@NET1",Overall!$A$28,Overall!$B$28,"1d","total","time-weighted",0,1,0,"")</f>
        <v>1862.4413779593381</v>
      </c>
      <c r="DL28" s="11" t="str">
        <f>_xll.PIAdvCalcDat("\\CEDPI\SEMPRA_MSR1:EDCINV"&amp;DJ$2&amp;""&amp;DL$3&amp;"DAYKWH.UNIT1@NET1",Overall!$A$28,Overall!$B$28,"1d","total","time-weighted",0,1,0,"")</f>
        <v>Tag not found</v>
      </c>
      <c r="DM28" s="12">
        <f>_xll.PIAdvCalcDat("\\CEDPI\SEMPRA_MSR1:EDCINV"&amp;DJ$2&amp;""&amp;DM$3&amp;"DAYKWH.UNIT1@NET1",Overall!$A$28,Overall!$B$28,"1d","total","time-weighted",0,1,0,"")</f>
        <v>1929.5673726293394</v>
      </c>
      <c r="DN28" s="1"/>
      <c r="DO28" s="10">
        <f>_xll.PIAdvCalcDat("\\CEDPI\SEMPRA_MSR1:EDCINV"&amp;DO$2&amp;""&amp;DO$3&amp;"DAYKWH.UNIT1@NET1",Overall!$A$28,Overall!$B$28,"1d","total","time-weighted",0,1,0,"")</f>
        <v>1896.2405462321208</v>
      </c>
      <c r="DP28" s="11">
        <f>_xll.PIAdvCalcDat("\\CEDPI\SEMPRA_MSR1:EDCINV"&amp;DO$2&amp;""&amp;DP$3&amp;"DAYKWH.UNIT1@NET1",Overall!$A$28,Overall!$B$28,"1d","total","time-weighted",0,1,0,"")</f>
        <v>1866.3240443883567</v>
      </c>
      <c r="DQ28" s="11">
        <f>_xll.PIAdvCalcDat("\\CEDPI\SEMPRA_MSR1:EDCINV"&amp;DO$2&amp;""&amp;DQ$3&amp;"DAYKWH.UNIT1@NET1",Overall!$A$28,Overall!$B$28,"1d","total","time-weighted",0,1,0,"")</f>
        <v>1824.0221904734647</v>
      </c>
      <c r="DR28" s="12">
        <f>_xll.PIAdvCalcDat("\\CEDPI\SEMPRA_MSR1:EDCINV"&amp;DO$2&amp;""&amp;DR$3&amp;"DAYKWH.UNIT1@NET1",Overall!$A$28,Overall!$B$28,"1d","total","time-weighted",0,1,0,"")</f>
        <v>1761.5501511115913</v>
      </c>
      <c r="DS28" s="1"/>
      <c r="DT28" s="10">
        <f>_xll.PIAdvCalcDat("\\CEDPI\SEMPRA_MSR1:EDCINV"&amp;DT$2&amp;""&amp;DT$3&amp;"DAYKWH.UNIT1@NET1",Overall!$A$28,Overall!$B$28,"1d","total","time-weighted",0,1,0,"")</f>
        <v>1764.8323030199929</v>
      </c>
      <c r="DU28" s="11">
        <f>_xll.PIAdvCalcDat("\\CEDPI\SEMPRA_MSR1:EDCINV"&amp;DT$2&amp;""&amp;DU$3&amp;"DAYKWH.UNIT1@NET1",Overall!$A$28,Overall!$B$28,"1d","total","time-weighted",0,1,0,"")</f>
        <v>1830.7260669894151</v>
      </c>
      <c r="DV28" s="11">
        <f>_xll.PIAdvCalcDat("\\CEDPI\SEMPRA_MSR1:EDCINV"&amp;DT$2&amp;""&amp;DV$3&amp;"DAYKWH.UNIT1@NET1",Overall!$A$28,Overall!$B$28,"1d","total","time-weighted",0,1,0,"")</f>
        <v>1797.4319344830285</v>
      </c>
      <c r="DW28" s="12">
        <f>_xll.PIAdvCalcDat("\\CEDPI\SEMPRA_MSR1:EDCINV"&amp;DT$2&amp;""&amp;DW$3&amp;"DAYKWH.UNIT1@NET1",Overall!$A$28,Overall!$B$28,"1d","total","time-weighted",0,1,0,"")</f>
        <v>1857.7782958293103</v>
      </c>
      <c r="DX28" s="1"/>
      <c r="DY28" s="10">
        <f>_xll.PIAdvCalcDat("\\CEDPI\SEMPRA_MSR1:EDCINV"&amp;DY$2&amp;""&amp;DY$3&amp;"DAYKWH.UNIT1@NET1",Overall!$A$28,Overall!$B$28,"1d","total","time-weighted",0,1,0,"")</f>
        <v>1812.6992828205</v>
      </c>
      <c r="DZ28" s="11">
        <f>_xll.PIAdvCalcDat("\\CEDPI\SEMPRA_MSR1:EDCINV"&amp;DY$2&amp;""&amp;DZ$3&amp;"DAYKWH.UNIT1@NET1",Overall!$A$28,Overall!$B$28,"1d","total","time-weighted",0,1,0,"")</f>
        <v>1809.8669749238638</v>
      </c>
      <c r="EA28" s="11">
        <f>_xll.PIAdvCalcDat("\\CEDPI\SEMPRA_MSR1:EDCINV"&amp;DY$2&amp;""&amp;EA$3&amp;"DAYKWH.UNIT1@NET1",Overall!$A$28,Overall!$B$28,"1d","total","time-weighted",0,1,0,"")</f>
        <v>1767.0352179956205</v>
      </c>
      <c r="EB28" s="12">
        <f>_xll.PIAdvCalcDat("\\CEDPI\SEMPRA_MSR1:EDCINV"&amp;DY$2&amp;""&amp;EB$3&amp;"DAYKWH.UNIT1@NET1",Overall!$A$28,Overall!$B$28,"1d","total","time-weighted",0,1,0,"")</f>
        <v>1805.715830279278</v>
      </c>
      <c r="EC28" s="1"/>
      <c r="ED28" s="10">
        <f>_xll.PIAdvCalcDat("\\CEDPI\SEMPRA_MSR1:EDCINV"&amp;ED$2&amp;""&amp;ED$3&amp;"DAYKWH.UNIT1@NET1",Overall!$A$28,Overall!$B$28,"1d","total","time-weighted",0,1,0,"")</f>
        <v>1922.0422037673231</v>
      </c>
      <c r="EE28" s="11">
        <f>_xll.PIAdvCalcDat("\\CEDPI\SEMPRA_MSR1:EDCINV"&amp;ED$2&amp;""&amp;EE$3&amp;"DAYKWH.UNIT1@NET1",Overall!$A$28,Overall!$B$28,"1d","total","time-weighted",0,1,0,"")</f>
        <v>1916.076621285086</v>
      </c>
      <c r="EF28" s="11">
        <f>_xll.PIAdvCalcDat("\\CEDPI\SEMPRA_MSR1:EDCINV"&amp;ED$2&amp;""&amp;EF$3&amp;"DAYKWH.UNIT1@NET1",Overall!$A$28,Overall!$B$28,"1d","total","time-weighted",0,1,0,"")</f>
        <v>1883.8907716409337</v>
      </c>
      <c r="EG28" s="12">
        <f>_xll.PIAdvCalcDat("\\CEDPI\SEMPRA_MSR1:EDCINV"&amp;ED$2&amp;""&amp;EG$3&amp;"DAYKWH.UNIT1@NET1",Overall!$A$28,Overall!$B$28,"1d","total","time-weighted",0,1,0,"")</f>
        <v>1840.9341874336285</v>
      </c>
      <c r="EH28" s="1"/>
      <c r="EI28" s="10">
        <f>_xll.PIAdvCalcDat("\\CEDPI\SEMPRA_MSR1:EDCINV"&amp;EI$2&amp;""&amp;EI$3&amp;"DAYKWH.UNIT1@NET1",Overall!$A$28,Overall!$B$28,"1d","total","time-weighted",0,1,0,"")</f>
        <v>1890.1365548892657</v>
      </c>
      <c r="EJ28" s="11">
        <f>_xll.PIAdvCalcDat("\\CEDPI\SEMPRA_MSR1:EDCINV"&amp;EI$2&amp;""&amp;EJ$3&amp;"DAYKWH.UNIT1@NET1",Overall!$A$28,Overall!$B$28,"1d","total","time-weighted",0,1,0,"")</f>
        <v>1724.3083844814144</v>
      </c>
      <c r="EK28" s="11">
        <f>_xll.PIAdvCalcDat("\\CEDPI\SEMPRA_MSR1:EDCINV"&amp;EI$2&amp;""&amp;EK$3&amp;"DAYKWH.UNIT1@NET1",Overall!$A$28,Overall!$B$28,"1d","total","time-weighted",0,1,0,"")</f>
        <v>1794.123889159373</v>
      </c>
      <c r="EL28" s="12">
        <f>_xll.PIAdvCalcDat("\\CEDPI\SEMPRA_MSR1:EDCINV"&amp;EI$2&amp;""&amp;EL$3&amp;"DAYKWH.UNIT1@NET1",Overall!$A$28,Overall!$B$28,"1d","total","time-weighted",0,1,0,"")</f>
        <v>1836.8472268686471</v>
      </c>
      <c r="EM28" s="1"/>
      <c r="EN28" s="10">
        <f>_xll.PIAdvCalcDat("\\CEDPI\SEMPRA_MSR1:EDCINV"&amp;EN$2&amp;""&amp;EN$3&amp;"DAYKWH.UNIT1@NET1",Overall!$A$28,Overall!$B$28,"1d","total","time-weighted",0,1,0,"")</f>
        <v>1925.7759343291732</v>
      </c>
      <c r="EO28" s="11">
        <f>_xll.PIAdvCalcDat("\\CEDPI\SEMPRA_MSR1:EDCINV"&amp;EN$2&amp;""&amp;EO$3&amp;"DAYKWH.UNIT1@NET1",Overall!$A$28,Overall!$B$28,"1d","total","time-weighted",0,1,0,"")</f>
        <v>1872.1632261955476</v>
      </c>
      <c r="EP28" s="11">
        <f>_xll.PIAdvCalcDat("\\CEDPI\SEMPRA_MSR1:EDCINV"&amp;EN$2&amp;""&amp;EP$3&amp;"DAYKWH.UNIT1@NET1",Overall!$A$28,Overall!$B$28,"1d","total","time-weighted",0,1,0,"")</f>
        <v>1842.4923856350324</v>
      </c>
      <c r="EQ28" s="12">
        <f>_xll.PIAdvCalcDat("\\CEDPI\SEMPRA_MSR1:EDCINV"&amp;EN$2&amp;""&amp;EQ$3&amp;"DAYKWH.UNIT1@NET1",Overall!$A$28,Overall!$B$28,"1d","total","time-weighted",0,1,0,"")</f>
        <v>1951.9252494569098</v>
      </c>
      <c r="ER28" s="1"/>
      <c r="ES28" s="10">
        <f>_xll.PIAdvCalcDat("\\CEDPI\SEMPRA_MSR1:EDCINV"&amp;ES$2&amp;""&amp;ES$3&amp;"DAYKWH.UNIT1@NET1",Overall!$A$28,Overall!$B$28,"1d","total","time-weighted",0,1,0,"")</f>
        <v>1950.0190675006691</v>
      </c>
      <c r="ET28" s="11">
        <f>_xll.PIAdvCalcDat("\\CEDPI\SEMPRA_MSR1:EDCINV"&amp;ES$2&amp;""&amp;ET$3&amp;"DAYKWH.UNIT1@NET1",Overall!$A$28,Overall!$B$28,"1d","total","time-weighted",0,1,0,"")</f>
        <v>1849.7755196764251</v>
      </c>
      <c r="EU28" s="11">
        <f>_xll.PIAdvCalcDat("\\CEDPI\SEMPRA_MSR1:EDCINV"&amp;ES$2&amp;""&amp;EU$3&amp;"DAYKWH.UNIT1@NET1",Overall!$A$28,Overall!$B$28,"1d","total","time-weighted",0,1,0,"")</f>
        <v>1862.0590845383442</v>
      </c>
      <c r="EV28" s="12">
        <f>_xll.PIAdvCalcDat("\\CEDPI\SEMPRA_MSR1:EDCINV"&amp;ES$2&amp;""&amp;EV$3&amp;"DAYKWH.UNIT1@NET1",Overall!$A$28,Overall!$B$28,"1d","total","time-weighted",0,1,0,"")</f>
        <v>1889.644122180659</v>
      </c>
      <c r="EW28" s="1"/>
      <c r="EX28" s="10">
        <f>_xll.PIAdvCalcDat("\\CEDPI\SEMPRA_MSR1:EDCINV"&amp;EX$2&amp;""&amp;EX$3&amp;"DAYKWH.UNIT1@NET1",Overall!$A$28,Overall!$B$28,"1d","total","time-weighted",0,1,0,"")</f>
        <v>1794.8208037131922</v>
      </c>
      <c r="EY28" s="11">
        <f>_xll.PIAdvCalcDat("\\CEDPI\SEMPRA_MSR1:EDCINV"&amp;EX$2&amp;""&amp;EY$3&amp;"DAYKWH.UNIT1@NET1",Overall!$A$28,Overall!$B$28,"1d","total","time-weighted",0,1,0,"")</f>
        <v>1738.7490896898071</v>
      </c>
      <c r="EZ28" s="11">
        <f>_xll.PIAdvCalcDat("\\CEDPI\SEMPRA_MSR1:EDCINV"&amp;EX$2&amp;""&amp;EZ$3&amp;"DAYKWH.UNIT1@NET1",Overall!$A$28,Overall!$B$28,"1d","total","time-weighted",0,1,0,"")</f>
        <v>1758.397555434429</v>
      </c>
      <c r="FA28" s="12">
        <f>_xll.PIAdvCalcDat("\\CEDPI\SEMPRA_MSR1:EDCINV"&amp;EX$2&amp;""&amp;FA$3&amp;"DAYKWH.UNIT1@NET1",Overall!$A$28,Overall!$B$28,"1d","total","time-weighted",0,1,0,"")</f>
        <v>1794.8523775888459</v>
      </c>
      <c r="FB28" s="1"/>
      <c r="FC28" s="10">
        <f>_xll.PIAdvCalcDat("\\CEDPI\SEMPRA_MSR1:EDCINV"&amp;FC$2&amp;""&amp;FC$3&amp;"DAYKWH.UNIT1@NET1",Overall!$A$28,Overall!$B$28,"1d","total","time-weighted",0,1,0,"")</f>
        <v>1891.7114947314187</v>
      </c>
      <c r="FD28" s="11">
        <f>_xll.PIAdvCalcDat("\\CEDPI\SEMPRA_MSR1:EDCINV"&amp;FC$2&amp;""&amp;FD$3&amp;"DAYKWH.UNIT1@NET1",Overall!$A$28,Overall!$B$28,"1d","total","time-weighted",0,1,0,"")</f>
        <v>1818.6958740786388</v>
      </c>
      <c r="FE28" s="11">
        <f>_xll.PIAdvCalcDat("\\CEDPI\SEMPRA_MSR1:EDCINV"&amp;FC$2&amp;""&amp;FE$3&amp;"DAYKWH.UNIT1@NET1",Overall!$A$28,Overall!$B$28,"1d","total","time-weighted",0,1,0,"")</f>
        <v>1793.4147773075811</v>
      </c>
      <c r="FF28" s="12">
        <f>_xll.PIAdvCalcDat("\\CEDPI\SEMPRA_MSR1:EDCINV"&amp;FC$2&amp;""&amp;FF$3&amp;"DAYKWH.UNIT1@NET1",Overall!$A$28,Overall!$B$28,"1d","total","time-weighted",0,1,0,"")</f>
        <v>1848.7621438716169</v>
      </c>
      <c r="FG28" s="1"/>
      <c r="FH28" s="10">
        <f>_xll.PIAdvCalcDat("\\CEDPI\SEMPRA_MSR1:EDCINV"&amp;FH$2&amp;""&amp;FH$3&amp;"DAYKWH.UNIT1@NET1",Overall!$A$28,Overall!$B$28,"1d","total","time-weighted",0,1,0,"")</f>
        <v>1818.9806899993928</v>
      </c>
      <c r="FI28" s="11">
        <f>_xll.PIAdvCalcDat("\\CEDPI\SEMPRA_MSR1:EDCINV"&amp;FH$2&amp;""&amp;FI$3&amp;"DAYKWH.UNIT1@NET1",Overall!$A$28,Overall!$B$28,"1d","total","time-weighted",0,1,0,"")</f>
        <v>1747.7449846621478</v>
      </c>
      <c r="FJ28" s="11">
        <f>_xll.PIAdvCalcDat("\\CEDPI\SEMPRA_MSR1:EDCINV"&amp;FH$2&amp;""&amp;FJ$3&amp;"DAYKWH.UNIT1@NET1",Overall!$A$28,Overall!$B$28,"1d","total","time-weighted",0,1,0,"")</f>
        <v>1688.3112044057314</v>
      </c>
      <c r="FK28" s="12">
        <f>_xll.PIAdvCalcDat("\\CEDPI\SEMPRA_MSR1:EDCINV"&amp;FH$2&amp;""&amp;FK$3&amp;"DAYKWH.UNIT1@NET1",Overall!$A$28,Overall!$B$28,"1d","total","time-weighted",0,1,0,"")</f>
        <v>1727.4023266852184</v>
      </c>
      <c r="FL28" s="1"/>
      <c r="FM28" s="10">
        <f>_xll.PIAdvCalcDat("\\CEDPI\SEMPRA_MSR1:EDCINV"&amp;FM$2&amp;""&amp;FM$3&amp;"DAYKWH.UNIT1@NET1",Overall!$A$28,Overall!$B$28,"1d","total","time-weighted",0,1,0,"")</f>
        <v>1856.6829575324127</v>
      </c>
      <c r="FN28" s="11">
        <f>_xll.PIAdvCalcDat("\\CEDPI\SEMPRA_MSR1:EDCINV"&amp;FM$2&amp;""&amp;FN$3&amp;"DAYKWH.UNIT1@NET1",Overall!$A$28,Overall!$B$28,"1d","total","time-weighted",0,1,0,"")</f>
        <v>1814.4097292151498</v>
      </c>
      <c r="FO28" s="11">
        <f>_xll.PIAdvCalcDat("\\CEDPI\SEMPRA_MSR1:EDCINV"&amp;FM$2&amp;""&amp;FO$3&amp;"DAYKWH.UNIT1@NET1",Overall!$A$28,Overall!$B$28,"1d","total","time-weighted",0,1,0,"")</f>
        <v>1666.0994114344292</v>
      </c>
      <c r="FP28" s="12">
        <f>_xll.PIAdvCalcDat("\\CEDPI\SEMPRA_MSR1:EDCINV"&amp;FM$2&amp;""&amp;FP$3&amp;"DAYKWH.UNIT1@NET1",Overall!$A$28,Overall!$B$28,"1d","total","time-weighted",0,1,0,"")</f>
        <v>1605.0182874341351</v>
      </c>
      <c r="FQ28" s="1"/>
      <c r="FR28" s="10">
        <f>_xll.PIAdvCalcDat("\\CEDPI\SEMPRA_MSR1:EDCINV"&amp;FR$2&amp;""&amp;FR$3&amp;"DAYKWH.UNIT1@NET1",Overall!$A$28,Overall!$B$28,"1d","total","time-weighted",0,1,0,"")</f>
        <v>1864.8607417743515</v>
      </c>
      <c r="FS28" s="11">
        <f>_xll.PIAdvCalcDat("\\CEDPI\SEMPRA_MSR1:EDCINV"&amp;FR$2&amp;""&amp;FS$3&amp;"DAYKWH.UNIT1@NET1",Overall!$A$28,Overall!$B$28,"1d","total","time-weighted",0,1,0,"")</f>
        <v>1816.5495396295069</v>
      </c>
      <c r="FT28" s="11">
        <f>_xll.PIAdvCalcDat("\\CEDPI\SEMPRA_MSR1:EDCINV"&amp;FR$2&amp;""&amp;FT$3&amp;"DAYKWH.UNIT1@NET1",Overall!$A$28,Overall!$B$28,"1d","total","time-weighted",0,1,0,"")</f>
        <v>1819.1397112094528</v>
      </c>
      <c r="FU28" s="12">
        <f>_xll.PIAdvCalcDat("\\CEDPI\SEMPRA_MSR1:EDCINV"&amp;FR$2&amp;""&amp;FU$3&amp;"DAYKWH.UNIT1@NET1",Overall!$A$28,Overall!$B$28,"1d","total","time-weighted",0,1,0,"")</f>
        <v>1896.3011958002451</v>
      </c>
      <c r="FV28" s="1"/>
      <c r="FW28" s="10">
        <f>_xll.PIAdvCalcDat("\\CEDPI\SEMPRA_MSR1:EDCINV"&amp;FW$2&amp;""&amp;FW$3&amp;"DAYKWH.UNIT1@NET1",Overall!$A$28,Overall!$B$28,"1d","total","time-weighted",0,1,0,"")</f>
        <v>1838.3953040263762</v>
      </c>
      <c r="FX28" s="11">
        <f>_xll.PIAdvCalcDat("\\CEDPI\SEMPRA_MSR1:EDCINV"&amp;FW$2&amp;""&amp;FX$3&amp;"DAYKWH.UNIT1@NET1",Overall!$A$28,Overall!$B$28,"1d","total","time-weighted",0,1,0,"")</f>
        <v>1771.9463100476673</v>
      </c>
      <c r="FY28" s="11">
        <f>_xll.PIAdvCalcDat("\\CEDPI\SEMPRA_MSR1:EDCINV"&amp;FW$2&amp;""&amp;FY$3&amp;"DAYKWH.UNIT1@NET1",Overall!$A$28,Overall!$B$28,"1d","total","time-weighted",0,1,0,"")</f>
        <v>1710.6414966673663</v>
      </c>
      <c r="FZ28" s="12">
        <f>_xll.PIAdvCalcDat("\\CEDPI\SEMPRA_MSR1:EDCINV"&amp;FW$2&amp;""&amp;FZ$3&amp;"DAYKWH.UNIT1@NET1",Overall!$A$28,Overall!$B$28,"1d","total","time-weighted",0,1,0,"")</f>
        <v>1657.3982516693586</v>
      </c>
      <c r="GA28" s="1"/>
      <c r="GB28" s="10">
        <f>_xll.PIAdvCalcDat("\\CEDPI\SEMPRA_MSR1:EDCINV"&amp;GB$2&amp;""&amp;GB$3&amp;"DAYKWH.UNIT1@NET1",Overall!$A$28,Overall!$B$28,"1d","total","time-weighted",0,1,0,"")</f>
        <v>1876.1510142944533</v>
      </c>
      <c r="GC28" s="11">
        <f>_xll.PIAdvCalcDat("\\CEDPI\SEMPRA_MSR1:EDCINV"&amp;GB$2&amp;""&amp;GC$3&amp;"DAYKWH.UNIT1@NET1",Overall!$A$28,Overall!$B$28,"1d","total","time-weighted",0,1,0,"")</f>
        <v>1751.8084754046695</v>
      </c>
      <c r="GD28" s="11">
        <f>_xll.PIAdvCalcDat("\\CEDPI\SEMPRA_MSR1:EDCINV"&amp;GB$2&amp;""&amp;GD$3&amp;"DAYKWH.UNIT1@NET1",Overall!$A$28,Overall!$B$28,"1d","total","time-weighted",0,1,0,"")</f>
        <v>1868.3941645539883</v>
      </c>
      <c r="GE28" s="12">
        <f>_xll.PIAdvCalcDat("\\CEDPI\SEMPRA_MSR1:EDCINV"&amp;GB$2&amp;""&amp;GE$3&amp;"DAYKWH.UNIT1@NET1",Overall!$A$28,Overall!$B$28,"1d","total","time-weighted",0,1,0,"")</f>
        <v>1821.8321922821779</v>
      </c>
      <c r="GF28" s="1"/>
      <c r="GG28" s="10">
        <f>_xll.PIAdvCalcDat("\\CEDPI\SEMPRA_MSR1:EDCINV"&amp;GG$2&amp;""&amp;GG$3&amp;"DAYKWH.UNIT1@NET1",Overall!$A$28,Overall!$B$28,"1d","total","time-weighted",0,1,0,"")</f>
        <v>1777.9944342034476</v>
      </c>
      <c r="GH28" s="11">
        <f>_xll.PIAdvCalcDat("\\CEDPI\SEMPRA_MSR1:EDCINV"&amp;GG$2&amp;""&amp;GH$3&amp;"DAYKWH.UNIT1@NET1",Overall!$A$28,Overall!$B$28,"1d","total","time-weighted",0,1,0,"")</f>
        <v>1831.9941091440646</v>
      </c>
      <c r="GI28" s="11">
        <f>_xll.PIAdvCalcDat("\\CEDPI\SEMPRA_MSR1:EDCINV"&amp;GG$2&amp;""&amp;GI$3&amp;"DAYKWH.UNIT1@NET1",Overall!$A$28,Overall!$B$28,"1d","total","time-weighted",0,1,0,"")</f>
        <v>1668.5020698150347</v>
      </c>
      <c r="GJ28" s="12">
        <f>_xll.PIAdvCalcDat("\\CEDPI\SEMPRA_MSR1:EDCINV"&amp;GG$2&amp;""&amp;GJ$3&amp;"DAYKWH.UNIT1@NET1",Overall!$A$28,Overall!$B$28,"1d","total","time-weighted",0,1,0,"")</f>
        <v>1560.5840765600717</v>
      </c>
      <c r="GK28" s="1"/>
      <c r="GL28" s="10">
        <f>_xll.PIAdvCalcDat("\\CEDPI\SEMPRA_MSR1:EDCINV"&amp;GL$2&amp;""&amp;GL$3&amp;"DAYKWH.UNIT1@NET1",Overall!$A$28,Overall!$B$28,"1d","total","time-weighted",0,1,0,"")</f>
        <v>1834.7350723524482</v>
      </c>
      <c r="GM28" s="11">
        <f>_xll.PIAdvCalcDat("\\CEDPI\SEMPRA_MSR1:EDCINV"&amp;GL$2&amp;""&amp;GM$3&amp;"DAYKWH.UNIT1@NET1",Overall!$A$28,Overall!$B$28,"1d","total","time-weighted",0,1,0,"")</f>
        <v>1745.339493390906</v>
      </c>
      <c r="GN28" s="11">
        <f>_xll.PIAdvCalcDat("\\CEDPI\SEMPRA_MSR1:EDCINV"&amp;GL$2&amp;""&amp;GN$3&amp;"DAYKWH.UNIT1@NET1",Overall!$A$28,Overall!$B$28,"1d","total","time-weighted",0,1,0,"")</f>
        <v>1814.3864071433177</v>
      </c>
      <c r="GO28" s="12">
        <f>_xll.PIAdvCalcDat("\\CEDPI\SEMPRA_MSR1:EDCINV"&amp;GL$2&amp;""&amp;GO$3&amp;"DAYKWH.UNIT1@NET1",Overall!$A$28,Overall!$B$28,"1d","total","time-weighted",0,1,0,"")</f>
        <v>1825.8964407854116</v>
      </c>
      <c r="GP28" s="1"/>
      <c r="GQ28" s="10">
        <f>_xll.PIAdvCalcDat("\\CEDPI\SEMPRA_MSR1:EDCINV"&amp;GQ$2&amp;""&amp;GQ$3&amp;"DAYKWH.UNIT1@NET1",Overall!$A$28,Overall!$B$28,"1d","total","time-weighted",0,1,0,"")</f>
        <v>1846.5727700811638</v>
      </c>
      <c r="GR28" s="11">
        <f>_xll.PIAdvCalcDat("\\CEDPI\SEMPRA_MSR1:EDCINV"&amp;GQ$2&amp;""&amp;GR$3&amp;"DAYKWH.UNIT1@NET1",Overall!$A$28,Overall!$B$28,"1d","total","time-weighted",0,1,0,"")</f>
        <v>1834.0492547636027</v>
      </c>
      <c r="GS28" s="11">
        <f>_xll.PIAdvCalcDat("\\CEDPI\SEMPRA_MSR1:EDCINV"&amp;GQ$2&amp;""&amp;GS$3&amp;"DAYKWH.UNIT1@NET1",Overall!$A$28,Overall!$B$28,"1d","total","time-weighted",0,1,0,"")</f>
        <v>1639.2007292319661</v>
      </c>
      <c r="GT28" s="12">
        <f>_xll.PIAdvCalcDat("\\CEDPI\SEMPRA_MSR1:EDCINV"&amp;GQ$2&amp;""&amp;GT$3&amp;"DAYKWH.UNIT1@NET1",Overall!$A$28,Overall!$B$28,"1d","total","time-weighted",0,1,0,"")</f>
        <v>1629.6173074845453</v>
      </c>
      <c r="GU28" s="1"/>
      <c r="GV28" s="10">
        <f>_xll.PIAdvCalcDat("\\CEDPI\SEMPRA_MSR1:EDCINV"&amp;GV$2&amp;""&amp;GV$3&amp;"DAYKWH.UNIT1@NET1",Overall!$A$28,Overall!$B$28,"1d","total","time-weighted",0,1,0,"")</f>
        <v>1851.4988461978169</v>
      </c>
      <c r="GW28" s="11">
        <f>_xll.PIAdvCalcDat("\\CEDPI\SEMPRA_MSR1:EDCINV"&amp;GV$2&amp;""&amp;GW$3&amp;"DAYKWH.UNIT1@NET1",Overall!$A$28,Overall!$B$28,"1d","total","time-weighted",0,1,0,"")</f>
        <v>1869.9998566858333</v>
      </c>
      <c r="GX28" s="11">
        <f>_xll.PIAdvCalcDat("\\CEDPI\SEMPRA_MSR1:EDCINV"&amp;GV$2&amp;""&amp;GX$3&amp;"DAYKWH.UNIT1@NET1",Overall!$A$28,Overall!$B$28,"1d","total","time-weighted",0,1,0,"")</f>
        <v>1785.3661455476633</v>
      </c>
      <c r="GY28" s="12">
        <f>_xll.PIAdvCalcDat("\\CEDPI\SEMPRA_MSR1:EDCINV"&amp;GV$2&amp;""&amp;GY$3&amp;"DAYKWH.UNIT1@NET1",Overall!$A$28,Overall!$B$28,"1d","total","time-weighted",0,1,0,"")</f>
        <v>1783.1866128831246</v>
      </c>
      <c r="GZ28" s="1"/>
      <c r="HA28" s="10">
        <f>_xll.PIAdvCalcDat("\\CEDPI\SEMPRA_MSR1:EDCINV"&amp;HA$2&amp;""&amp;HA$3&amp;"DAYKWH.UNIT1@NET1",Overall!$A$28,Overall!$B$28,"1d","total","time-weighted",0,1,0,"")</f>
        <v>1875.7529106582956</v>
      </c>
      <c r="HB28" s="11">
        <f>_xll.PIAdvCalcDat("\\CEDPI\SEMPRA_MSR1:EDCINV"&amp;HA$2&amp;""&amp;HB$3&amp;"DAYKWH.UNIT1@NET1",Overall!$A$28,Overall!$B$28,"1d","total","time-weighted",0,1,0,"")</f>
        <v>1823.7523337256705</v>
      </c>
      <c r="HC28" s="11">
        <f>_xll.PIAdvCalcDat("\\CEDPI\SEMPRA_MSR1:EDCINV"&amp;HA$2&amp;""&amp;HC$3&amp;"DAYKWH.UNIT1@NET1",Overall!$A$28,Overall!$B$28,"1d","total","time-weighted",0,1,0,"")</f>
        <v>1783.0469332925213</v>
      </c>
      <c r="HD28" s="12">
        <f>_xll.PIAdvCalcDat("\\CEDPI\SEMPRA_MSR1:EDCINV"&amp;HA$2&amp;""&amp;HD$3&amp;"DAYKWH.UNIT1@NET1",Overall!$A$28,Overall!$B$28,"1d","total","time-weighted",0,1,0,"")</f>
        <v>1602.9523500288644</v>
      </c>
      <c r="HE28" s="1"/>
      <c r="HF28" s="10">
        <f>_xll.PIAdvCalcDat("\\CEDPI\SEMPRA_MSR1:EDCINV"&amp;HF$2&amp;""&amp;HF$3&amp;"DAYKWH.UNIT1@NET1",Overall!$A$28,Overall!$B$28,"1d","total","time-weighted",0,1,0,"")</f>
        <v>1775.900645075669</v>
      </c>
      <c r="HG28" s="11">
        <f>_xll.PIAdvCalcDat("\\CEDPI\SEMPRA_MSR1:EDCINV"&amp;HF$2&amp;""&amp;HG$3&amp;"DAYKWH.UNIT1@NET1",Overall!$A$28,Overall!$B$28,"1d","total","time-weighted",0,1,0,"")</f>
        <v>1791.0823631918959</v>
      </c>
      <c r="HH28" s="11">
        <f>_xll.PIAdvCalcDat("\\CEDPI\SEMPRA_MSR1:EDCINV"&amp;HF$2&amp;""&amp;HH$3&amp;"DAYKWH.UNIT1@NET1",Overall!$A$28,Overall!$B$28,"1d","total","time-weighted",0,1,0,"")</f>
        <v>1752.988243932439</v>
      </c>
      <c r="HI28" s="12">
        <f>_xll.PIAdvCalcDat("\\CEDPI\SEMPRA_MSR1:EDCINV"&amp;HF$2&amp;""&amp;HI$3&amp;"DAYKWH.UNIT1@NET1",Overall!$A$28,Overall!$B$28,"1d","total","time-weighted",0,1,0,"")</f>
        <v>1885.4104546202529</v>
      </c>
      <c r="HJ28" s="1"/>
      <c r="HK28" s="10">
        <f>_xll.PIAdvCalcDat("\\CEDPI\SEMPRA_MSR1:EDCINV"&amp;HK$2&amp;""&amp;HK$3&amp;"DAYKWH.UNIT1@NET1",Overall!$A$28,Overall!$B$28,"1d","total","time-weighted",0,1,0,"")</f>
        <v>1851.8987956199353</v>
      </c>
      <c r="HL28" s="11">
        <f>_xll.PIAdvCalcDat("\\CEDPI\SEMPRA_MSR1:EDCINV"&amp;HK$2&amp;""&amp;HL$3&amp;"DAYKWH.UNIT1@NET1",Overall!$A$28,Overall!$B$28,"1d","total","time-weighted",0,1,0,"")</f>
        <v>1832.6377354238641</v>
      </c>
      <c r="HM28" s="11">
        <f>_xll.PIAdvCalcDat("\\CEDPI\SEMPRA_MSR1:EDCINV"&amp;HK$2&amp;""&amp;HM$3&amp;"DAYKWH.UNIT1@NET1",Overall!$A$28,Overall!$B$28,"1d","total","time-weighted",0,1,0,"")</f>
        <v>1775.1719261868645</v>
      </c>
      <c r="HN28" s="12">
        <f>_xll.PIAdvCalcDat("\\CEDPI\SEMPRA_MSR1:EDCINV"&amp;HK$2&amp;""&amp;HN$3&amp;"DAYKWH.UNIT1@NET1",Overall!$A$28,Overall!$B$28,"1d","total","time-weighted",0,1,0,"")</f>
        <v>1621.1863279104875</v>
      </c>
      <c r="HO28" s="1"/>
      <c r="HP28" s="10">
        <f>_xll.PIAdvCalcDat("\\CEDPI\SEMPRA_MSR1:EDCINV"&amp;HP$2&amp;""&amp;HP$3&amp;"DAYKWH.UNIT1@NET1",Overall!$A$28,Overall!$B$28,"1d","total","time-weighted",0,1,0,"")</f>
        <v>1840.4294421526276</v>
      </c>
      <c r="HQ28" s="11">
        <f>_xll.PIAdvCalcDat("\\CEDPI\SEMPRA_MSR1:EDCINV"&amp;HP$2&amp;""&amp;HQ$3&amp;"DAYKWH.UNIT1@NET1",Overall!$A$28,Overall!$B$28,"1d","total","time-weighted",0,1,0,"")</f>
        <v>1823.9493410641851</v>
      </c>
      <c r="HR28" s="11">
        <f>_xll.PIAdvCalcDat("\\CEDPI\SEMPRA_MSR1:EDCINV"&amp;HP$2&amp;""&amp;HR$3&amp;"DAYKWH.UNIT1@NET1",Overall!$A$28,Overall!$B$28,"1d","total","time-weighted",0,1,0,"")</f>
        <v>1805.6593956321919</v>
      </c>
      <c r="HS28" s="12">
        <f>_xll.PIAdvCalcDat("\\CEDPI\SEMPRA_MSR1:EDCINV"&amp;HP$2&amp;""&amp;HS$3&amp;"DAYKWH.UNIT1@NET1",Overall!$A$28,Overall!$B$28,"1d","total","time-weighted",0,1,0,"")</f>
        <v>1878.0849550198511</v>
      </c>
      <c r="HT28" s="1"/>
      <c r="HU28" s="10">
        <f>_xll.PIAdvCalcDat("\\CEDPI\SEMPRA_MSR1:EDCINV"&amp;HU$2&amp;""&amp;HU$3&amp;"DAYKWH.UNIT1@NET1",Overall!$A$28,Overall!$B$28,"1d","total","time-weighted",0,1,0,"")</f>
        <v>1873.4290813485147</v>
      </c>
      <c r="HV28" s="11">
        <f>_xll.PIAdvCalcDat("\\CEDPI\SEMPRA_MSR1:EDCINV"&amp;HU$2&amp;""&amp;HV$3&amp;"DAYKWH.UNIT1@NET1",Overall!$A$28,Overall!$B$28,"1d","total","time-weighted",0,1,0,"")</f>
        <v>1777.4087422633193</v>
      </c>
      <c r="HW28" s="11">
        <f>_xll.PIAdvCalcDat("\\CEDPI\SEMPRA_MSR1:EDCINV"&amp;HU$2&amp;""&amp;HW$3&amp;"DAYKWH.UNIT1@NET1",Overall!$A$28,Overall!$B$28,"1d","total","time-weighted",0,1,0,"")</f>
        <v>1660.0721080548253</v>
      </c>
      <c r="HX28" s="12">
        <f>_xll.PIAdvCalcDat("\\CEDPI\SEMPRA_MSR1:EDCINV"&amp;HU$2&amp;""&amp;HX$3&amp;"DAYKWH.UNIT1@NET1",Overall!$A$28,Overall!$B$28,"1d","total","time-weighted",0,1,0,"")</f>
        <v>1650.9579022227717</v>
      </c>
      <c r="HY28" s="1"/>
      <c r="HZ28" s="10">
        <f>_xll.PIAdvCalcDat("\\CEDPI\SEMPRA_MSR1:EDCINV"&amp;HZ$2&amp;""&amp;HZ$3&amp;"DAYKWH.UNIT1@NET1",Overall!$A$28,Overall!$B$28,"1d","total","time-weighted",0,1,0,"")</f>
        <v>1848.0594289603698</v>
      </c>
      <c r="IA28" s="11">
        <f>_xll.PIAdvCalcDat("\\CEDPI\SEMPRA_MSR1:EDCINV"&amp;HZ$2&amp;""&amp;IA$3&amp;"DAYKWH.UNIT1@NET1",Overall!$A$28,Overall!$B$28,"1d","total","time-weighted",0,1,0,"")</f>
        <v>1794.757954445482</v>
      </c>
      <c r="IB28" s="11">
        <f>_xll.PIAdvCalcDat("\\CEDPI\SEMPRA_MSR1:EDCINV"&amp;HZ$2&amp;""&amp;IB$3&amp;"DAYKWH.UNIT1@NET1",Overall!$A$28,Overall!$B$28,"1d","total","time-weighted",0,1,0,"")</f>
        <v>1797.7339081312377</v>
      </c>
      <c r="IC28" s="12">
        <f>_xll.PIAdvCalcDat("\\CEDPI\SEMPRA_MSR1:EDCINV"&amp;HZ$2&amp;""&amp;IC$3&amp;"DAYKWH.UNIT1@NET1",Overall!$A$28,Overall!$B$28,"1d","total","time-weighted",0,1,0,"")</f>
        <v>1857.6361490119918</v>
      </c>
      <c r="ID28" s="1"/>
      <c r="IE28" s="10">
        <f>_xll.PIAdvCalcDat("\\CEDPI\SEMPRA_MSR1:EDCINV"&amp;IE$2&amp;""&amp;IE$3&amp;"DAYKWH.UNIT1@NET1",Overall!$A$28,Overall!$B$28,"1d","total","time-weighted",0,1,0,"")</f>
        <v>1841.1520563099284</v>
      </c>
      <c r="IF28" s="11">
        <f>_xll.PIAdvCalcDat("\\CEDPI\SEMPRA_MSR1:EDCINV"&amp;IE$2&amp;""&amp;IF$3&amp;"DAYKWH.UNIT1@NET1",Overall!$A$28,Overall!$B$28,"1d","total","time-weighted",0,1,0,"")</f>
        <v>1846.2510682819111</v>
      </c>
      <c r="IG28" s="11">
        <f>_xll.PIAdvCalcDat("\\CEDPI\SEMPRA_MSR1:EDCINV"&amp;IE$2&amp;""&amp;IG$3&amp;"DAYKWH.UNIT1@NET1",Overall!$A$28,Overall!$B$28,"1d","total","time-weighted",0,1,0,"")</f>
        <v>1696.8055181716861</v>
      </c>
      <c r="IH28" s="12">
        <f>_xll.PIAdvCalcDat("\\CEDPI\SEMPRA_MSR1:EDCINV"&amp;IE$2&amp;""&amp;IH$3&amp;"DAYKWH.UNIT1@NET1",Overall!$A$28,Overall!$B$28,"1d","total","time-weighted",0,1,0,"")</f>
        <v>1613.1009054778003</v>
      </c>
      <c r="II28" s="1"/>
      <c r="IJ28" s="10">
        <f>_xll.PIAdvCalcDat("\\CEDPI\SEMPRA_MSR1:EDCINV"&amp;IJ$2&amp;""&amp;IJ$3&amp;"DAYKWH.UNIT1@NET1",Overall!$A$28,Overall!$B$28,"1d","total","time-weighted",0,1,0,"")</f>
        <v>1876.6830993727388</v>
      </c>
      <c r="IK28" s="11">
        <f>_xll.PIAdvCalcDat("\\CEDPI\SEMPRA_MSR1:EDCINV"&amp;IJ$2&amp;""&amp;IK$3&amp;"DAYKWH.UNIT1@NET1",Overall!$A$28,Overall!$B$28,"1d","total","time-weighted",0,1,0,"")</f>
        <v>1730.009197067631</v>
      </c>
      <c r="IL28" s="11">
        <f>_xll.PIAdvCalcDat("\\CEDPI\SEMPRA_MSR1:EDCINV"&amp;IJ$2&amp;""&amp;IL$3&amp;"DAYKWH.UNIT1@NET1",Overall!$A$28,Overall!$B$28,"1d","total","time-weighted",0,1,0,"")</f>
        <v>1781.2557519053355</v>
      </c>
      <c r="IM28" s="12">
        <f>_xll.PIAdvCalcDat("\\CEDPI\SEMPRA_MSR1:EDCINV"&amp;IJ$2&amp;""&amp;IM$3&amp;"DAYKWH.UNIT1@NET1",Overall!$A$28,Overall!$B$28,"1d","total","time-weighted",0,1,0,"")</f>
        <v>1868.232017556895</v>
      </c>
      <c r="IN28" s="1"/>
      <c r="IO28" s="10">
        <f>_xll.PIAdvCalcDat("\\CEDPI\SEMPRA_MSR1:EDCINV"&amp;IO$2&amp;""&amp;IO$3&amp;"DAYKWH.UNIT1@NET1",Overall!$A$28,Overall!$B$28,"1d","total","time-weighted",0,1,0,"")</f>
        <v>1797.7046685899272</v>
      </c>
      <c r="IP28" s="11">
        <f>_xll.PIAdvCalcDat("\\CEDPI\SEMPRA_MSR1:EDCINV"&amp;IO$2&amp;""&amp;IP$3&amp;"DAYKWH.UNIT1@NET1",Overall!$A$28,Overall!$B$28,"1d","total","time-weighted",0,1,0,"")</f>
        <v>1796.3189056553708</v>
      </c>
      <c r="IQ28" s="11">
        <f>_xll.PIAdvCalcDat("\\CEDPI\SEMPRA_MSR1:EDCINV"&amp;IO$2&amp;""&amp;IQ$3&amp;"DAYKWH.UNIT1@NET1",Overall!$A$28,Overall!$B$28,"1d","total","time-weighted",0,1,0,"")</f>
        <v>1718.2778778487502</v>
      </c>
      <c r="IR28" s="12">
        <f>_xll.PIAdvCalcDat("\\CEDPI\SEMPRA_MSR1:EDCINV"&amp;IO$2&amp;""&amp;IR$3&amp;"DAYKWH.UNIT1@NET1",Overall!$A$28,Overall!$B$28,"1d","total","time-weighted",0,1,0,"")</f>
        <v>1692.1442888393074</v>
      </c>
      <c r="IS28" s="1"/>
      <c r="IT28" s="10">
        <f>_xll.PIAdvCalcDat("\\CEDPI\SEMPRA_MSR1:EDCINV"&amp;IT$2&amp;""&amp;IT$3&amp;"DAYKWH.UNIT1@NET1",Overall!$A$28,Overall!$B$28,"1d","total","time-weighted",0,1,0,"")</f>
        <v>1884.1623351037024</v>
      </c>
      <c r="IU28" s="11">
        <f>_xll.PIAdvCalcDat("\\CEDPI\SEMPRA_MSR1:EDCINV"&amp;IT$2&amp;""&amp;IU$3&amp;"DAYKWH.UNIT1@NET1",Overall!$A$28,Overall!$B$28,"1d","total","time-weighted",0,1,0,"")</f>
        <v>1853.9965958911973</v>
      </c>
      <c r="IV28" s="11">
        <f>_xll.PIAdvCalcDat("\\CEDPI\SEMPRA_MSR1:EDCINV"&amp;IT$2&amp;""&amp;IV$3&amp;"DAYKWH.UNIT1@NET1",Overall!$A$28,Overall!$B$28,"1d","total","time-weighted",0,1,0,"")</f>
        <v>1783.8600132214576</v>
      </c>
      <c r="IW28" s="12">
        <f>_xll.PIAdvCalcDat("\\CEDPI\SEMPRA_MSR1:EDCINV"&amp;IT$2&amp;""&amp;IW$3&amp;"DAYKWH.UNIT1@NET1",Overall!$A$28,Overall!$B$28,"1d","total","time-weighted",0,1,0,"")</f>
        <v>1789.4698226938983</v>
      </c>
      <c r="IX28" s="1"/>
      <c r="IY28" s="10">
        <f>_xll.PIAdvCalcDat("\\CEDPI\SEMPRA_MSR1:EDCINV"&amp;IY$2&amp;""&amp;IY$3&amp;"DAYKWH.UNIT1@NET1",Overall!$A$28,Overall!$B$28,"1d","total","time-weighted",0,1,0,"")</f>
        <v>1814.7131047152011</v>
      </c>
      <c r="IZ28" s="11">
        <f>_xll.PIAdvCalcDat("\\CEDPI\SEMPRA_MSR1:EDCINV"&amp;IY$2&amp;""&amp;IZ$3&amp;"DAYKWH.UNIT1@NET1",Overall!$A$28,Overall!$B$28,"1d","total","time-weighted",0,1,0,"")</f>
        <v>1801.937704446085</v>
      </c>
      <c r="JA28" s="11">
        <f>_xll.PIAdvCalcDat("\\CEDPI\SEMPRA_MSR1:EDCINV"&amp;IY$2&amp;""&amp;JA$3&amp;"DAYKWH.UNIT1@NET1",Overall!$A$28,Overall!$B$28,"1d","total","time-weighted",0,1,0,"")</f>
        <v>1795.141609262914</v>
      </c>
      <c r="JB28" s="12">
        <f>_xll.PIAdvCalcDat("\\CEDPI\SEMPRA_MSR1:EDCINV"&amp;IY$2&amp;""&amp;JB$3&amp;"DAYKWH.UNIT1@NET1",Overall!$A$28,Overall!$B$28,"1d","total","time-weighted",0,1,0,"")</f>
        <v>1599.680221352542</v>
      </c>
      <c r="JC28" s="1"/>
      <c r="JD28" s="10">
        <f>_xll.PIAdvCalcDat("\\CEDPI\SEMPRA_MSR1:EDCINV"&amp;JD$2&amp;""&amp;JD$3&amp;"DAYKWH.UNIT1@NET1",Overall!$A$28,Overall!$B$28,"1d","total","time-weighted",0,1,0,"")</f>
        <v>1802.7484688663749</v>
      </c>
      <c r="JE28" s="11">
        <f>_xll.PIAdvCalcDat("\\CEDPI\SEMPRA_MSR1:EDCINV"&amp;JD$2&amp;""&amp;JE$3&amp;"DAYKWH.UNIT1@NET1",Overall!$A$28,Overall!$B$28,"1d","total","time-weighted",0,1,0,"")</f>
        <v>1807.9170848809217</v>
      </c>
      <c r="JF28" s="11">
        <f>_xll.PIAdvCalcDat("\\CEDPI\SEMPRA_MSR1:EDCINV"&amp;JD$2&amp;""&amp;JF$3&amp;"DAYKWH.UNIT1@NET1",Overall!$A$28,Overall!$B$28,"1d","total","time-weighted",0,1,0,"")</f>
        <v>1720.7902922239789</v>
      </c>
      <c r="JG28" s="12">
        <f>_xll.PIAdvCalcDat("\\CEDPI\SEMPRA_MSR1:EDCINV"&amp;JD$2&amp;""&amp;JG$3&amp;"DAYKWH.UNIT1@NET1",Overall!$A$28,Overall!$B$28,"1d","total","time-weighted",0,1,0,"")</f>
        <v>1813.5014402588035</v>
      </c>
      <c r="JH28" s="1"/>
      <c r="JI28" s="10">
        <f>_xll.PIAdvCalcDat("\\CEDPI\SEMPRA_MSR1:EDCINV"&amp;JI$2&amp;""&amp;JI$3&amp;"DAYKWH.UNIT1@NET1",Overall!$A$28,Overall!$B$28,"1d","total","time-weighted",0,1,0,"")</f>
        <v>1788.8823943423035</v>
      </c>
      <c r="JJ28" s="11">
        <f>_xll.PIAdvCalcDat("\\CEDPI\SEMPRA_MSR1:EDCINV"&amp;JI$2&amp;""&amp;JJ$3&amp;"DAYKWH.UNIT1@NET1",Overall!$A$28,Overall!$B$28,"1d","total","time-weighted",0,1,0,"")</f>
        <v>1786.4723141350719</v>
      </c>
      <c r="JK28" s="11">
        <f>_xll.PIAdvCalcDat("\\CEDPI\SEMPRA_MSR1:EDCINV"&amp;JI$2&amp;""&amp;JK$3&amp;"DAYKWH.UNIT1@NET1",Overall!$A$28,Overall!$B$28,"1d","total","time-weighted",0,1,0,"")</f>
        <v>1647.1248927593135</v>
      </c>
      <c r="JL28" s="12">
        <f>_xll.PIAdvCalcDat("\\CEDPI\SEMPRA_MSR1:EDCINV"&amp;JI$2&amp;""&amp;JL$3&amp;"DAYKWH.UNIT1@NET1",Overall!$A$28,Overall!$B$28,"1d","total","time-weighted",0,1,0,"")</f>
        <v>1652.0586797191816</v>
      </c>
      <c r="JM28" s="1"/>
      <c r="JN28" s="10">
        <f>_xll.PIAdvCalcDat("\\CEDPI\SEMPRA_MSR1:EDCINV"&amp;JN$2&amp;""&amp;JN$3&amp;"DAYKWH.UNIT1@NET1",Overall!$A$28,Overall!$B$28,"1d","total","time-weighted",0,1,0,"")</f>
        <v>1885.310115335106</v>
      </c>
      <c r="JO28" s="11">
        <f>_xll.PIAdvCalcDat("\\CEDPI\SEMPRA_MSR1:EDCINV"&amp;JN$2&amp;""&amp;JO$3&amp;"DAYKWH.UNIT1@NET1",Overall!$A$28,Overall!$B$28,"1d","total","time-weighted",0,1,0,"")</f>
        <v>1748.8207214129093</v>
      </c>
      <c r="JP28" s="11">
        <f>_xll.PIAdvCalcDat("\\CEDPI\SEMPRA_MSR1:EDCINV"&amp;JN$2&amp;""&amp;JP$3&amp;"DAYKWH.UNIT1@NET1",Overall!$A$28,Overall!$B$28,"1d","total","time-weighted",0,1,0,"")</f>
        <v>1870.2406860416033</v>
      </c>
      <c r="JQ28" s="12">
        <f>_xll.PIAdvCalcDat("\\CEDPI\SEMPRA_MSR1:EDCINV"&amp;JN$2&amp;""&amp;JQ$3&amp;"DAYKWH.UNIT1@NET1",Overall!$A$28,Overall!$B$28,"1d","total","time-weighted",0,1,0,"")</f>
        <v>1848.8163049105892</v>
      </c>
      <c r="JR28" s="1"/>
      <c r="JS28" s="10">
        <f>_xll.PIAdvCalcDat("\\CEDPI\SEMPRA_MSR1:EDCINV"&amp;JS$2&amp;""&amp;JS$3&amp;"DAYKWH.UNIT1@NET1",Overall!$A$28,Overall!$B$28,"1d","total","time-weighted",0,1,0,"")</f>
        <v>1842.6915978276127</v>
      </c>
      <c r="JT28" s="11">
        <f>_xll.PIAdvCalcDat("\\CEDPI\SEMPRA_MSR1:EDCINV"&amp;JS$2&amp;""&amp;JT$3&amp;"DAYKWH.UNIT1@NET1",Overall!$A$28,Overall!$B$28,"1d","total","time-weighted",0,1,0,"")</f>
        <v>1803.8429678651482</v>
      </c>
      <c r="JU28" s="11">
        <f>_xll.PIAdvCalcDat("\\CEDPI\SEMPRA_MSR1:EDCINV"&amp;JS$2&amp;""&amp;JU$3&amp;"DAYKWH.UNIT1@NET1",Overall!$A$28,Overall!$B$28,"1d","total","time-weighted",0,1,0,"")</f>
        <v>1635.8598065885976</v>
      </c>
      <c r="JV28" s="12">
        <f>_xll.PIAdvCalcDat("\\CEDPI\SEMPRA_MSR1:EDCINV"&amp;JS$2&amp;""&amp;JV$3&amp;"DAYKWH.UNIT1@NET1",Overall!$A$28,Overall!$B$28,"1d","total","time-weighted",0,1,0,"")</f>
        <v>1600.4035388510147</v>
      </c>
      <c r="JW28" s="1"/>
      <c r="JX28" s="10">
        <f>_xll.PIAdvCalcDat("\\CEDPI\SEMPRA_MSR1:EDCINV"&amp;JX$2&amp;""&amp;JX$3&amp;"DAYKWH.UNIT1@NET1",Overall!$A$28,Overall!$B$28,"1d","total","time-weighted",0,1,0,"")</f>
        <v>1757.8418328080268</v>
      </c>
      <c r="JY28" s="11">
        <f>_xll.PIAdvCalcDat("\\CEDPI\SEMPRA_MSR1:EDCINV"&amp;JX$2&amp;""&amp;JY$3&amp;"DAYKWH.UNIT1@NET1",Overall!$A$28,Overall!$B$28,"1d","total","time-weighted",0,1,0,"")</f>
        <v>1777.5179825477737</v>
      </c>
      <c r="JZ28" s="11">
        <f>_xll.PIAdvCalcDat("\\CEDPI\SEMPRA_MSR1:EDCINV"&amp;JX$2&amp;""&amp;JZ$3&amp;"DAYKWH.UNIT1@NET1",Overall!$A$28,Overall!$B$28,"1d","total","time-weighted",0,1,0,"")</f>
        <v>1760.3066574635889</v>
      </c>
      <c r="KA28" s="12">
        <f>_xll.PIAdvCalcDat("\\CEDPI\SEMPRA_MSR1:EDCINV"&amp;JX$2&amp;""&amp;KA$3&amp;"DAYKWH.UNIT1@NET1",Overall!$A$28,Overall!$B$28,"1d","total","time-weighted",0,1,0,"")</f>
        <v>1816.4545817736964</v>
      </c>
      <c r="KB28" s="1"/>
      <c r="KC28" s="10">
        <f>_xll.PIAdvCalcDat("\\CEDPI\SEMPRA_MSR1:EDCINV"&amp;KC$2&amp;""&amp;KC$3&amp;"DAYKWH.UNIT1@NET1",Overall!$A$28,Overall!$B$28,"1d","total","time-weighted",0,1,0,"")</f>
        <v>1870.4726236453521</v>
      </c>
      <c r="KD28" s="11">
        <f>_xll.PIAdvCalcDat("\\CEDPI\SEMPRA_MSR1:EDCINV"&amp;KC$2&amp;""&amp;KD$3&amp;"DAYKWH.UNIT1@NET1",Overall!$A$28,Overall!$B$28,"1d","total","time-weighted",0,1,0,"")</f>
        <v>1799.2600112221655</v>
      </c>
      <c r="KE28" s="11">
        <f>_xll.PIAdvCalcDat("\\CEDPI\SEMPRA_MSR1:EDCINV"&amp;KC$2&amp;""&amp;KE$3&amp;"DAYKWH.UNIT1@NET1",Overall!$A$28,Overall!$B$28,"1d","total","time-weighted",0,1,0,"")</f>
        <v>1774.3170866094788</v>
      </c>
      <c r="KF28" s="12">
        <f>_xll.PIAdvCalcDat("\\CEDPI\SEMPRA_MSR1:EDCINV"&amp;KC$2&amp;""&amp;KF$3&amp;"DAYKWH.UNIT1@NET1",Overall!$A$28,Overall!$B$28,"1d","total","time-weighted",0,1,0,"")</f>
        <v>2683.1971780064505</v>
      </c>
      <c r="KG28" s="1"/>
      <c r="KH28" s="10">
        <f>_xll.PIAdvCalcDat("\\CEDPI\SEMPRA_MSR1:EDCINV"&amp;KH$2&amp;""&amp;KH$3&amp;"DAYKWH.UNIT1@NET1",Overall!$A$28,Overall!$B$28,"1d","total","time-weighted",0,1,0,"")</f>
        <v>1881.9597375068511</v>
      </c>
      <c r="KI28" s="11">
        <f>_xll.PIAdvCalcDat("\\CEDPI\SEMPRA_MSR1:EDCINV"&amp;KH$2&amp;""&amp;KI$3&amp;"DAYKWH.UNIT1@NET1",Overall!$A$28,Overall!$B$28,"1d","total","time-weighted",0,1,0,"")</f>
        <v>1727.9702015121643</v>
      </c>
      <c r="KJ28" s="11">
        <f>_xll.PIAdvCalcDat("\\CEDPI\SEMPRA_MSR1:EDCINV"&amp;KH$2&amp;""&amp;KJ$3&amp;"DAYKWH.UNIT1@NET1",Overall!$A$28,Overall!$B$28,"1d","total","time-weighted",0,1,0,"")</f>
        <v>1799.5758969358317</v>
      </c>
      <c r="KK28" s="12">
        <f>_xll.PIAdvCalcDat("\\CEDPI\SEMPRA_MSR1:EDCINV"&amp;KH$2&amp;""&amp;KK$3&amp;"DAYKWH.UNIT1@NET1",Overall!$A$28,Overall!$B$28,"1d","total","time-weighted",0,1,0,"")</f>
        <v>1841.7776373135853</v>
      </c>
      <c r="KL28" s="1"/>
      <c r="KM28" s="10">
        <f>_xll.PIAdvCalcDat("\\CEDPI\SEMPRA_MSR1:EDCINV"&amp;KM$2&amp;""&amp;KM$3&amp;"DAYKWH.UNIT1@NET1",Overall!$A$28,Overall!$B$28,"1d","total","time-weighted",0,1,0,"")</f>
        <v>1864.1720965876593</v>
      </c>
      <c r="KN28" s="11">
        <f>_xll.PIAdvCalcDat("\\CEDPI\SEMPRA_MSR1:EDCINV"&amp;KM$2&amp;""&amp;KN$3&amp;"DAYKWH.UNIT1@NET1",Overall!$A$28,Overall!$B$28,"1d","total","time-weighted",0,1,0,"")</f>
        <v>1811.3001914954668</v>
      </c>
      <c r="KO28" s="11">
        <f>_xll.PIAdvCalcDat("\\CEDPI\SEMPRA_MSR1:EDCINV"&amp;KM$2&amp;""&amp;KO$3&amp;"DAYKWH.UNIT1@NET1",Overall!$A$28,Overall!$B$28,"1d","total","time-weighted",0,1,0,"")</f>
        <v>1800.8019888725435</v>
      </c>
      <c r="KP28" s="12">
        <f>_xll.PIAdvCalcDat("\\CEDPI\SEMPRA_MSR1:EDCINV"&amp;KM$2&amp;""&amp;KP$3&amp;"DAYKWH.UNIT1@NET1",Overall!$A$28,Overall!$B$28,"1d","total","time-weighted",0,1,0,"")</f>
        <v>1603.5569237418217</v>
      </c>
      <c r="KQ28" s="1"/>
      <c r="KR28" s="10">
        <f>_xll.PIAdvCalcDat("\\CEDPI\SEMPRA_MSR1:EDCINV"&amp;KR$2&amp;""&amp;KR$3&amp;"DAYKWH.UNIT1@NET1",Overall!$A$28,Overall!$B$28,"1d","total","time-weighted",0,1,0,"")</f>
        <v>1828.750812168141</v>
      </c>
      <c r="KS28" s="11">
        <f>_xll.PIAdvCalcDat("\\CEDPI\SEMPRA_MSR1:EDCINV"&amp;KR$2&amp;""&amp;KS$3&amp;"DAYKWH.UNIT1@NET1",Overall!$A$28,Overall!$B$28,"1d","total","time-weighted",0,1,0,"")</f>
        <v>1750.914892573059</v>
      </c>
      <c r="KT28" s="11">
        <f>_xll.PIAdvCalcDat("\\CEDPI\SEMPRA_MSR1:EDCINV"&amp;KR$2&amp;""&amp;KT$3&amp;"DAYKWH.UNIT1@NET1",Overall!$A$28,Overall!$B$28,"1d","total","time-weighted",0,1,0,"")</f>
        <v>1753.0421524245382</v>
      </c>
      <c r="KU28" s="12">
        <f>_xll.PIAdvCalcDat("\\CEDPI\SEMPRA_MSR1:EDCINV"&amp;KR$2&amp;""&amp;KU$3&amp;"DAYKWH.UNIT1@NET1",Overall!$A$28,Overall!$B$28,"1d","total","time-weighted",0,1,0,"")</f>
        <v>1952.1840684114766</v>
      </c>
      <c r="KV28" s="1"/>
      <c r="KW28" s="10">
        <f>_xll.PIAdvCalcDat("\\CEDPI\SEMPRA_MSR1:EDCINV"&amp;KW$2&amp;""&amp;KW$3&amp;"DAYKWH.UNIT1@NET1",Overall!$A$28,Overall!$B$28,"1d","total","time-weighted",0,1,0,"")</f>
        <v>1871.2889795997075</v>
      </c>
      <c r="KX28" s="11">
        <f>_xll.PIAdvCalcDat("\\CEDPI\SEMPRA_MSR1:EDCINV"&amp;KW$2&amp;""&amp;KX$3&amp;"DAYKWH.UNIT1@NET1",Overall!$A$28,Overall!$B$28,"1d","total","time-weighted",0,1,0,"")</f>
        <v>1844.6613369381314</v>
      </c>
      <c r="KY28" s="11">
        <f>_xll.PIAdvCalcDat("\\CEDPI\SEMPRA_MSR1:EDCINV"&amp;KW$2&amp;""&amp;KY$3&amp;"DAYKWH.UNIT1@NET1",Overall!$A$28,Overall!$B$28,"1d","total","time-weighted",0,1,0,"")</f>
        <v>1655.1431063629805</v>
      </c>
      <c r="KZ28" s="12">
        <f>_xll.PIAdvCalcDat("\\CEDPI\SEMPRA_MSR1:EDCINV"&amp;KW$2&amp;""&amp;KZ$3&amp;"DAYKWH.UNIT1@NET1",Overall!$A$28,Overall!$B$28,"1d","total","time-weighted",0,1,0,"")</f>
        <v>1598.0629225099694</v>
      </c>
      <c r="LA28" s="1"/>
      <c r="LB28" s="10">
        <f>_xll.PIAdvCalcDat("\\CEDPI\SEMPRA_MSR1:EDCINV"&amp;LB$2&amp;""&amp;LB$3&amp;"DAYKWH.UNIT1@NET1",Overall!$A$28,Overall!$B$28,"1d","total","time-weighted",0,1,0,"")</f>
        <v>1790.3232975559667</v>
      </c>
      <c r="LC28" s="11">
        <f>_xll.PIAdvCalcDat("\\CEDPI\SEMPRA_MSR1:EDCINV"&amp;LB$2&amp;""&amp;LC$3&amp;"DAYKWH.UNIT1@NET1",Overall!$A$28,Overall!$B$28,"1d","total","time-weighted",0,1,0,"")</f>
        <v>1789.983417984854</v>
      </c>
      <c r="LD28" s="11">
        <f>_xll.PIAdvCalcDat("\\CEDPI\SEMPRA_MSR1:EDCINV"&amp;LB$2&amp;""&amp;LD$3&amp;"DAYKWH.UNIT1@NET1",Overall!$A$28,Overall!$B$28,"1d","total","time-weighted",0,1,0,"")</f>
        <v>1799.1275092579876</v>
      </c>
      <c r="LE28" s="12">
        <f>_xll.PIAdvCalcDat("\\CEDPI\SEMPRA_MSR1:EDCINV"&amp;LB$2&amp;""&amp;LE$3&amp;"DAYKWH.UNIT1@NET1",Overall!$A$28,Overall!$B$28,"1d","total","time-weighted",0,1,0,"")</f>
        <v>1824.1299312366541</v>
      </c>
      <c r="LF28" s="1"/>
      <c r="LG28" s="10">
        <f>_xll.PIAdvCalcDat("\\CEDPI\SEMPRA_MSR1:EDCINV"&amp;LG$2&amp;""&amp;LG$3&amp;"DAYKWH.UNIT1@NET1",Overall!$A$28,Overall!$B$28,"1d","total","time-weighted",0,1,0,"")</f>
        <v>1769.5283720077102</v>
      </c>
      <c r="LH28" s="11">
        <f>_xll.PIAdvCalcDat("\\CEDPI\SEMPRA_MSR1:EDCINV"&amp;LG$2&amp;""&amp;LH$3&amp;"DAYKWH.UNIT1@NET1",Overall!$A$28,Overall!$B$28,"1d","total","time-weighted",0,1,0,"")</f>
        <v>1784.2922062059827</v>
      </c>
      <c r="LI28" s="11">
        <f>_xll.PIAdvCalcDat("\\CEDPI\SEMPRA_MSR1:EDCINV"&amp;LG$2&amp;""&amp;LI$3&amp;"DAYKWH.UNIT1@NET1",Overall!$A$28,Overall!$B$28,"1d","total","time-weighted",0,1,0,"")</f>
        <v>1667.9401104560591</v>
      </c>
      <c r="LJ28" s="12">
        <f>_xll.PIAdvCalcDat("\\CEDPI\SEMPRA_MSR1:EDCINV"&amp;LG$2&amp;""&amp;LJ$3&amp;"DAYKWH.UNIT1@NET1",Overall!$A$28,Overall!$B$28,"1d","total","time-weighted",0,1,0,"")</f>
        <v>1601.7723233551769</v>
      </c>
      <c r="LK28" s="1"/>
      <c r="LL28" s="10">
        <f>_xll.PIAdvCalcDat("\\CEDPI\SEMPRA_MSR1:EDCINV"&amp;LL$2&amp;""&amp;LL$3&amp;"DAYKWH.UNIT1@NET1",Overall!$A$28,Overall!$B$28,"1d","total","time-weighted",0,1,0,"")</f>
        <v>1692.2680878455633</v>
      </c>
      <c r="LM28" s="11">
        <f>_xll.PIAdvCalcDat("\\CEDPI\SEMPRA_MSR1:EDCINV"&amp;LL$2&amp;""&amp;LM$3&amp;"DAYKWH.UNIT1@NET1",Overall!$A$28,Overall!$B$28,"1d","total","time-weighted",0,1,0,"")</f>
        <v>1601.5795529582565</v>
      </c>
      <c r="LN28" s="11">
        <f>_xll.PIAdvCalcDat("\\CEDPI\SEMPRA_MSR1:EDCINV"&amp;LL$2&amp;""&amp;LN$3&amp;"DAYKWH.UNIT1@NET1",Overall!$A$28,Overall!$B$28,"1d","total","time-weighted",0,1,0,"")</f>
        <v>1697.8178807310946</v>
      </c>
      <c r="LO28" s="12">
        <f>_xll.PIAdvCalcDat("\\CEDPI\SEMPRA_MSR1:EDCINV"&amp;LL$2&amp;""&amp;LO$3&amp;"DAYKWH.UNIT1@NET1",Overall!$A$28,Overall!$B$28,"1d","total","time-weighted",0,1,0,"")</f>
        <v>1598.0569258001372</v>
      </c>
      <c r="LP28" s="1"/>
      <c r="LQ28" s="10">
        <f>_xll.PIAdvCalcDat("\\CEDPI\SEMPRA_MSR1:EDCINV"&amp;LQ$2&amp;""&amp;LQ$3&amp;"DAYKWH.UNIT1@NET1",Overall!$A$28,Overall!$B$28,"1d","total","time-weighted",0,1,0,"")</f>
        <v>1671.9219052496112</v>
      </c>
      <c r="LR28" s="11">
        <f>_xll.PIAdvCalcDat("\\CEDPI\SEMPRA_MSR1:EDCINV"&amp;LQ$2&amp;""&amp;LR$3&amp;"DAYKWH.UNIT1@NET1",Overall!$A$28,Overall!$B$28,"1d","total","time-weighted",0,1,0,"")</f>
        <v>1681.5636842101833</v>
      </c>
      <c r="LS28" s="11">
        <f>_xll.PIAdvCalcDat("\\CEDPI\SEMPRA_MSR1:EDCINV"&amp;LQ$2&amp;""&amp;LS$3&amp;"DAYKWH.UNIT1@NET1",Overall!$A$28,Overall!$B$28,"1d","total","time-weighted",0,1,0,"")</f>
        <v>1494.8148357799485</v>
      </c>
      <c r="LT28" s="12">
        <f>_xll.PIAdvCalcDat("\\CEDPI\SEMPRA_MSR1:EDCINV"&amp;LQ$2&amp;""&amp;LT$3&amp;"DAYKWH.UNIT1@NET1",Overall!$A$28,Overall!$B$28,"1d","total","time-weighted",0,1,0,"")</f>
        <v>1706.9010384728101</v>
      </c>
      <c r="LU28" s="1"/>
      <c r="LV28" s="10">
        <f>_xll.PIAdvCalcDat("\\CEDPI\SEMPRA_MSR1:EDCINV"&amp;LV$2&amp;""&amp;LV$3&amp;"DAYKWH.UNIT1@NET1",Overall!$A$28,Overall!$B$28,"1d","total","time-weighted",0,1,0,"")</f>
        <v>1497.0651136704851</v>
      </c>
      <c r="LW28" s="11">
        <f>_xll.PIAdvCalcDat("\\CEDPI\SEMPRA_MSR1:EDCINV"&amp;LV$2&amp;""&amp;LW$3&amp;"DAYKWH.UNIT1@NET1",Overall!$A$28,Overall!$B$28,"1d","total","time-weighted",0,1,0,"")</f>
        <v>1739.5493977555316</v>
      </c>
      <c r="LX28" s="11">
        <f>_xll.PIAdvCalcDat("\\CEDPI\SEMPRA_MSR1:EDCINV"&amp;LV$2&amp;""&amp;LX$3&amp;"DAYKWH.UNIT1@NET1",Overall!$A$28,Overall!$B$28,"1d","total","time-weighted",0,1,0,"")</f>
        <v>1523.1430542228122</v>
      </c>
      <c r="LY28" s="12">
        <f>_xll.PIAdvCalcDat("\\CEDPI\SEMPRA_MSR1:EDCINV"&amp;LV$2&amp;""&amp;LY$3&amp;"DAYKWH.UNIT1@NET1",Overall!$A$28,Overall!$B$28,"1d","total","time-weighted",0,1,0,"")</f>
        <v>1724.6232265318758</v>
      </c>
      <c r="LZ28" s="1"/>
      <c r="MA28" s="10">
        <f>_xll.PIAdvCalcDat("\\CEDPI\SEMPRA_MSR1:EDCINV"&amp;MA$2&amp;""&amp;MA$3&amp;"DAYKWH.UNIT1@NET1",Overall!$A$28,Overall!$B$28,"1d","total","time-weighted",0,1,0,"")</f>
        <v>1671.8373743530226</v>
      </c>
      <c r="MB28" s="11">
        <f>_xll.PIAdvCalcDat("\\CEDPI\SEMPRA_MSR1:EDCINV"&amp;MA$2&amp;""&amp;MB$3&amp;"DAYKWH.UNIT1@NET1",Overall!$A$28,Overall!$B$28,"1d","total","time-weighted",0,1,0,"")</f>
        <v>1924.075750513719</v>
      </c>
      <c r="MC28" s="11">
        <f>_xll.PIAdvCalcDat("\\CEDPI\SEMPRA_MSR1:EDCINV"&amp;MA$2&amp;""&amp;MC$3&amp;"DAYKWH.UNIT1@NET1",Overall!$A$28,Overall!$B$28,"1d","total","time-weighted",0,1,0,"")</f>
        <v>1687.1529624568491</v>
      </c>
      <c r="MD28" s="12">
        <f>_xll.PIAdvCalcDat("\\CEDPI\SEMPRA_MSR1:EDCINV"&amp;MA$2&amp;""&amp;MD$3&amp;"DAYKWH.UNIT1@NET1",Overall!$A$28,Overall!$B$28,"1d","total","time-weighted",0,1,0,"")</f>
        <v>1716.413231168161</v>
      </c>
      <c r="ME28" s="1"/>
      <c r="MF28" s="10">
        <f>_xll.PIAdvCalcDat("\\CEDPI\SEMPRA_MSR1:EDCINV"&amp;MF$2&amp;""&amp;MF$3&amp;"DAYKWH.UNIT1@NET1",Overall!$A$28,Overall!$B$28,"1d","total","time-weighted",0,1,0,"")</f>
        <v>1716.5545784572312</v>
      </c>
      <c r="MG28" s="11">
        <f>_xll.PIAdvCalcDat("\\CEDPI\SEMPRA_MSR1:EDCINV"&amp;MF$2&amp;""&amp;MG$3&amp;"DAYKWH.UNIT1@NET1",Overall!$A$28,Overall!$B$28,"1d","total","time-weighted",0,1,0,"")</f>
        <v>1681.1668567423937</v>
      </c>
      <c r="MH28" s="11">
        <f>_xll.PIAdvCalcDat("\\CEDPI\SEMPRA_MSR1:EDCINV"&amp;MF$2&amp;""&amp;MH$3&amp;"DAYKWH.UNIT1@NET1",Overall!$A$28,Overall!$B$28,"1d","total","time-weighted",0,1,0,"")</f>
        <v>1568.5901192631084</v>
      </c>
      <c r="MI28" s="12">
        <f>_xll.PIAdvCalcDat("\\CEDPI\SEMPRA_MSR1:EDCINV"&amp;MF$2&amp;""&amp;MI$3&amp;"DAYKWH.UNIT1@NET1",Overall!$A$28,Overall!$B$28,"1d","total","time-weighted",0,1,0,"")</f>
        <v>1711.7899346536969</v>
      </c>
      <c r="MJ28" s="1"/>
      <c r="MK28" s="10">
        <f>_xll.PIAdvCalcDat("\\CEDPI\SEMPRA_MSR1:EDCINV"&amp;MK$2&amp;""&amp;MK$3&amp;"DAYKWH.UNIT1@NET1",Overall!$A$28,Overall!$B$28,"1d","total","time-weighted",0,1,0,"")</f>
        <v>1522.8697165354231</v>
      </c>
      <c r="ML28" s="11">
        <f>_xll.PIAdvCalcDat("\\CEDPI\SEMPRA_MSR1:EDCINV"&amp;MK$2&amp;""&amp;ML$3&amp;"DAYKWH.UNIT1@NET1",Overall!$A$28,Overall!$B$28,"1d","total","time-weighted",0,1,0,"")</f>
        <v>1677.3546590877086</v>
      </c>
      <c r="MM28" s="11">
        <f>_xll.PIAdvCalcDat("\\CEDPI\SEMPRA_MSR1:EDCINV"&amp;MK$2&amp;""&amp;MM$3&amp;"DAYKWH.UNIT1@NET1",Overall!$A$28,Overall!$B$28,"1d","total","time-weighted",0,1,0,"")</f>
        <v>1475.0413305572808</v>
      </c>
      <c r="MN28" s="12">
        <f>_xll.PIAdvCalcDat("\\CEDPI\SEMPRA_MSR1:EDCINV"&amp;MK$2&amp;""&amp;MN$3&amp;"DAYKWH.UNIT1@NET1",Overall!$A$28,Overall!$B$28,"1d","total","time-weighted",0,1,0,"")</f>
        <v>1690.4768889103182</v>
      </c>
      <c r="MO28" s="1"/>
      <c r="MP28" s="10">
        <f>_xll.PIAdvCalcDat("\\CEDPI\SEMPRA_MSR1:EDCINV"&amp;MP$2&amp;""&amp;MP$3&amp;"DAYKWH.UNIT1@NET1",Overall!$A$28,Overall!$B$28,"1d","total","time-weighted",0,1,0,"")</f>
        <v>1823.2152408209301</v>
      </c>
      <c r="MQ28" s="11">
        <f>_xll.PIAdvCalcDat("\\CEDPI\SEMPRA_MSR1:EDCINV"&amp;MP$2&amp;""&amp;MQ$3&amp;"DAYKWH.UNIT1@NET1",Overall!$A$28,Overall!$B$28,"1d","total","time-weighted",0,1,0,"")</f>
        <v>1821.4909056065953</v>
      </c>
      <c r="MR28" s="11">
        <f>_xll.PIAdvCalcDat("\\CEDPI\SEMPRA_MSR1:EDCINV"&amp;MP$2&amp;""&amp;MR$3&amp;"DAYKWH.UNIT1@NET1",Overall!$A$28,Overall!$B$28,"1d","total","time-weighted",0,1,0,"")</f>
        <v>1826.0036377610679</v>
      </c>
      <c r="MS28" s="12">
        <f>_xll.PIAdvCalcDat("\\CEDPI\SEMPRA_MSR1:EDCINV"&amp;MP$2&amp;""&amp;MS$3&amp;"DAYKWH.UNIT1@NET1",Overall!$A$28,Overall!$B$28,"1d","total","time-weighted",0,1,0,"")</f>
        <v>1816.1718176062889</v>
      </c>
      <c r="MT28" s="1"/>
      <c r="MU28" s="10">
        <f>_xll.PIAdvCalcDat("\\CEDPI\SEMPRA_MSR1:EDCINV"&amp;MU$2&amp;""&amp;MU$3&amp;"DAYKWH.UNIT1@NET1",Overall!$A$28,Overall!$B$28,"1d","total","time-weighted",0,1,0,"")</f>
        <v>1571.2384080068239</v>
      </c>
      <c r="MV28" s="11">
        <f>_xll.PIAdvCalcDat("\\CEDPI\SEMPRA_MSR1:EDCINV"&amp;MU$2&amp;""&amp;MV$3&amp;"DAYKWH.UNIT1@NET1",Overall!$A$28,Overall!$B$28,"1d","total","time-weighted",0,1,0,"")</f>
        <v>1695.8393337664049</v>
      </c>
      <c r="MW28" s="11">
        <f>_xll.PIAdvCalcDat("\\CEDPI\SEMPRA_MSR1:EDCINV"&amp;MU$2&amp;""&amp;MW$3&amp;"DAYKWH.UNIT1@NET1",Overall!$A$28,Overall!$B$28,"1d","total","time-weighted",0,1,0,"")</f>
        <v>1562.2497169228909</v>
      </c>
      <c r="MX28" s="12">
        <f>_xll.PIAdvCalcDat("\\CEDPI\SEMPRA_MSR1:EDCINV"&amp;MU$2&amp;""&amp;MX$3&amp;"DAYKWH.UNIT1@NET1",Overall!$A$28,Overall!$B$28,"1d","total","time-weighted",0,1,0,"")</f>
        <v>1656.3604939866748</v>
      </c>
      <c r="MY28" s="1"/>
      <c r="MZ28" s="10">
        <f>_xll.PIAdvCalcDat("\\CEDPI\SEMPRA_MSR1:EDCINV"&amp;MZ$2&amp;""&amp;MZ$3&amp;"DAYKWH.UNIT1@NET1",Overall!$A$28,Overall!$B$28,"1d","total","time-weighted",0,1,0,"")</f>
        <v>1487.7105712002967</v>
      </c>
      <c r="NA28" s="11">
        <f>_xll.PIAdvCalcDat("\\CEDPI\SEMPRA_MSR1:EDCINV"&amp;MZ$2&amp;""&amp;NA$3&amp;"DAYKWH.UNIT1@NET1",Overall!$A$28,Overall!$B$28,"1d","total","time-weighted",0,1,0,"")</f>
        <v>1728.334694877112</v>
      </c>
      <c r="NB28" s="11">
        <f>_xll.PIAdvCalcDat("\\CEDPI\SEMPRA_MSR1:EDCINV"&amp;MZ$2&amp;""&amp;NB$3&amp;"DAYKWH.UNIT1@NET1",Overall!$A$28,Overall!$B$28,"1d","total","time-weighted",0,1,0,"")</f>
        <v>1564.328729111528</v>
      </c>
      <c r="NC28" s="12">
        <f>_xll.PIAdvCalcDat("\\CEDPI\SEMPRA_MSR1:EDCINV"&amp;MZ$2&amp;""&amp;NC$3&amp;"DAYKWH.UNIT1@NET1",Overall!$A$28,Overall!$B$28,"1d","total","time-weighted",0,1,0,"")</f>
        <v>1742.9178788137542</v>
      </c>
      <c r="ND28" s="1"/>
      <c r="NE28" s="10">
        <f>_xll.PIAdvCalcDat("\\CEDPI\SEMPRA_MSR1:EDCINV"&amp;NE$2&amp;""&amp;NE$3&amp;"DAYKWH.UNIT1@NET1",Overall!$A$28,Overall!$B$28,"1d","total","time-weighted",0,1,0,"")</f>
        <v>1840.2055194125353</v>
      </c>
      <c r="NF28" s="11">
        <f>_xll.PIAdvCalcDat("\\CEDPI\SEMPRA_MSR1:EDCINV"&amp;NE$2&amp;""&amp;NF$3&amp;"DAYKWH.UNIT1@NET1",Overall!$A$28,Overall!$B$28,"1d","total","time-weighted",0,1,0,"")</f>
        <v>1810.4057685946311</v>
      </c>
      <c r="NG28" s="11">
        <f>_xll.PIAdvCalcDat("\\CEDPI\SEMPRA_MSR1:EDCINV"&amp;NE$2&amp;""&amp;NG$3&amp;"DAYKWH.UNIT1@NET1",Overall!$A$28,Overall!$B$28,"1d","total","time-weighted",0,1,0,"")</f>
        <v>1811.5761111324784</v>
      </c>
      <c r="NH28" s="12">
        <f>_xll.PIAdvCalcDat("\\CEDPI\SEMPRA_MSR1:EDCINV"&amp;NE$2&amp;""&amp;NH$3&amp;"DAYKWH.UNIT1@NET1",Overall!$A$28,Overall!$B$28,"1d","total","time-weighted",0,1,0,"")</f>
        <v>1804.5048074717033</v>
      </c>
      <c r="NI28" s="1"/>
      <c r="NJ28" s="10">
        <f>_xll.PIAdvCalcDat("\\CEDPI\SEMPRA_MSR1:EDCINV"&amp;NJ$2&amp;""&amp;NJ$3&amp;"DAYKWH.UNIT1@NET1",Overall!$A$28,Overall!$B$28,"1d","total","time-weighted",0,1,0,"")</f>
        <v>1511.3459677381059</v>
      </c>
      <c r="NK28" s="11">
        <f>_xll.PIAdvCalcDat("\\CEDPI\SEMPRA_MSR1:EDCINV"&amp;NJ$2&amp;""&amp;NK$3&amp;"DAYKWH.UNIT1@NET1",Overall!$A$28,Overall!$B$28,"1d","total","time-weighted",0,1,0,"")</f>
        <v>1665.4850145646085</v>
      </c>
      <c r="NL28" s="11">
        <f>_xll.PIAdvCalcDat("\\CEDPI\SEMPRA_MSR1:EDCINV"&amp;NJ$2&amp;""&amp;NL$3&amp;"DAYKWH.UNIT1@NET1",Overall!$A$28,Overall!$B$28,"1d","total","time-weighted",0,1,0,"")</f>
        <v>1498.777270325618</v>
      </c>
      <c r="NM28" s="12">
        <f>_xll.PIAdvCalcDat("\\CEDPI\SEMPRA_MSR1:EDCINV"&amp;NJ$2&amp;""&amp;NM$3&amp;"DAYKWH.UNIT1@NET1",Overall!$A$28,Overall!$B$28,"1d","total","time-weighted",0,1,0,"")</f>
        <v>1675.4986209185984</v>
      </c>
      <c r="NN28" s="1"/>
      <c r="NO28" s="10">
        <f>_xll.PIAdvCalcDat("\\CEDPI\SEMPRA_MSR1:EDCINV"&amp;NO$2&amp;""&amp;NO$3&amp;"DAYKWH.UNIT1@NET1",Overall!$A$28,Overall!$B$28,"1d","total","time-weighted",0,1,0,"")</f>
        <v>1575.6706579393358</v>
      </c>
      <c r="NP28" s="11">
        <f>_xll.PIAdvCalcDat("\\CEDPI\SEMPRA_MSR1:EDCINV"&amp;NO$2&amp;""&amp;NP$3&amp;"DAYKWH.UNIT1@NET1",Overall!$A$28,Overall!$B$28,"1d","total","time-weighted",0,1,0,"")</f>
        <v>1650.1592929278752</v>
      </c>
      <c r="NQ28" s="11">
        <f>_xll.PIAdvCalcDat("\\CEDPI\SEMPRA_MSR1:EDCINV"&amp;NO$2&amp;""&amp;NQ$3&amp;"DAYKWH.UNIT1@NET1",Overall!$A$28,Overall!$B$28,"1d","total","time-weighted",0,1,0,"")</f>
        <v>1536.14853001028</v>
      </c>
      <c r="NR28" s="12">
        <f>_xll.PIAdvCalcDat("\\CEDPI\SEMPRA_MSR1:EDCINV"&amp;NO$2&amp;""&amp;NR$3&amp;"DAYKWH.UNIT1@NET1",Overall!$A$28,Overall!$B$28,"1d","total","time-weighted",0,1,0,"")</f>
        <v>1738.9225018636444</v>
      </c>
      <c r="NS28" s="1"/>
      <c r="NT28" s="10">
        <f>_xll.PIAdvCalcDat("\\CEDPI\SEMPRA_MSR1:EDCINV"&amp;NT$2&amp;""&amp;NT$3&amp;"DAYKWH.UNIT1@NET1",Overall!$A$28,Overall!$B$28,"1d","total","time-weighted",0,1,0,"")</f>
        <v>1738.662585539056</v>
      </c>
      <c r="NU28" s="11">
        <f>_xll.PIAdvCalcDat("\\CEDPI\SEMPRA_MSR1:EDCINV"&amp;NT$2&amp;""&amp;NU$3&amp;"DAYKWH.UNIT1@NET1",Overall!$A$28,Overall!$B$28,"1d","total","time-weighted",0,1,0,"")</f>
        <v>1732.8882056292009</v>
      </c>
      <c r="NV28" s="11">
        <f>_xll.PIAdvCalcDat("\\CEDPI\SEMPRA_MSR1:EDCINV"&amp;NT$2&amp;""&amp;NV$3&amp;"DAYKWH.UNIT1@NET1",Overall!$A$28,Overall!$B$28,"1d","total","time-weighted",0,1,0,"")</f>
        <v>1736.5388238954813</v>
      </c>
      <c r="NW28" s="12">
        <f>_xll.PIAdvCalcDat("\\CEDPI\SEMPRA_MSR1:EDCINV"&amp;NT$2&amp;""&amp;NW$3&amp;"DAYKWH.UNIT1@NET1",Overall!$A$28,Overall!$B$28,"1d","total","time-weighted",0,1,0,"")</f>
        <v>1737.5963591023608</v>
      </c>
      <c r="NX28" s="1"/>
      <c r="NY28" s="10">
        <f>_xll.PIAdvCalcDat("\\CEDPI\SEMPRA_MSR1:EDCINV"&amp;NY$2&amp;""&amp;NY$3&amp;"DAYKWH.UNIT1@NET1",Overall!$A$28,Overall!$B$28,"1d","total","time-weighted",0,1,0,"")</f>
        <v>1728.5615988798688</v>
      </c>
      <c r="NZ28" s="11">
        <f>_xll.PIAdvCalcDat("\\CEDPI\SEMPRA_MSR1:EDCINV"&amp;NY$2&amp;""&amp;NZ$3&amp;"DAYKWH.UNIT1@NET1",Overall!$A$28,Overall!$B$28,"1d","total","time-weighted",0,1,0,"")</f>
        <v>1751.5952938179457</v>
      </c>
      <c r="OA28" s="11">
        <f>_xll.PIAdvCalcDat("\\CEDPI\SEMPRA_MSR1:EDCINV"&amp;NY$2&amp;""&amp;OA$3&amp;"DAYKWH.UNIT1@NET1",Overall!$A$28,Overall!$B$28,"1d","total","time-weighted",0,1,0,"")</f>
        <v>1735.4305105839228</v>
      </c>
      <c r="OB28" s="12">
        <f>_xll.PIAdvCalcDat("\\CEDPI\SEMPRA_MSR1:EDCINV"&amp;NY$2&amp;""&amp;OB$3&amp;"DAYKWH.UNIT1@NET1",Overall!$A$28,Overall!$B$28,"1d","total","time-weighted",0,1,0,"")</f>
        <v>1734.9716181008005</v>
      </c>
      <c r="OC28" s="1"/>
      <c r="OD28" s="10">
        <f>_xll.PIAdvCalcDat("\\CEDPI\SEMPRA_MSR1:EDCINV"&amp;OD$2&amp;""&amp;OD$3&amp;"DAYKWH.UNIT1@NET1",Overall!$A$28,Overall!$B$28,"1d","total","time-weighted",0,1,0,"")</f>
        <v>1739.7545302771946</v>
      </c>
      <c r="OE28" s="11">
        <f>_xll.PIAdvCalcDat("\\CEDPI\SEMPRA_MSR1:EDCINV"&amp;OD$2&amp;""&amp;OE$3&amp;"DAYKWH.UNIT1@NET1",Overall!$A$28,Overall!$B$28,"1d","total","time-weighted",0,1,0,"")</f>
        <v>1744.1666577559374</v>
      </c>
      <c r="OF28" s="11">
        <f>_xll.PIAdvCalcDat("\\CEDPI\SEMPRA_MSR1:EDCINV"&amp;OD$2&amp;""&amp;OF$3&amp;"DAYKWH.UNIT1@NET1",Overall!$A$28,Overall!$B$28,"1d","total","time-weighted",0,1,0,"")</f>
        <v>1729.7833941182012</v>
      </c>
      <c r="OG28" s="12">
        <f>_xll.PIAdvCalcDat("\\CEDPI\SEMPRA_MSR1:EDCINV"&amp;OD$2&amp;""&amp;OG$3&amp;"DAYKWH.UNIT1@NET1",Overall!$A$28,Overall!$B$28,"1d","total","time-weighted",0,1,0,"")</f>
        <v>1735.4725553479004</v>
      </c>
      <c r="OH28" s="1"/>
      <c r="OI28" s="10">
        <f>_xll.PIAdvCalcDat("\\CEDPI\SEMPRA_MSR1:EDCINV"&amp;OI$2&amp;""&amp;OI$3&amp;"DAYKWH.UNIT1@NET1",Overall!$A$28,Overall!$B$28,"1d","total","time-weighted",0,1,0,"")</f>
        <v>1733.4069435726512</v>
      </c>
      <c r="OJ28" s="11">
        <f>_xll.PIAdvCalcDat("\\CEDPI\SEMPRA_MSR1:EDCINV"&amp;OI$2&amp;""&amp;OJ$3&amp;"DAYKWH.UNIT1@NET1",Overall!$A$28,Overall!$B$28,"1d","total","time-weighted",0,1,0,"")</f>
        <v>1742.5730596691769</v>
      </c>
      <c r="OK28" s="11">
        <f>_xll.PIAdvCalcDat("\\CEDPI\SEMPRA_MSR1:EDCINV"&amp;OI$2&amp;""&amp;OK$3&amp;"DAYKWH.UNIT1@NET1",Overall!$A$28,Overall!$B$28,"1d","total","time-weighted",0,1,0,"")</f>
        <v>1730.5655851614154</v>
      </c>
      <c r="OL28" s="12">
        <f>_xll.PIAdvCalcDat("\\CEDPI\SEMPRA_MSR1:EDCINV"&amp;OI$2&amp;""&amp;OL$3&amp;"DAYKWH.UNIT1@NET1",Overall!$A$28,Overall!$B$28,"1d","total","time-weighted",0,1,0,"")</f>
        <v>1726.9985071398146</v>
      </c>
      <c r="OM28" s="1"/>
      <c r="ON28" s="10">
        <f>_xll.PIAdvCalcDat("\\CEDPI\SEMPRA_MSR1:EDCINV"&amp;ON$2&amp;""&amp;ON$3&amp;"DAYKWH.UNIT1@NET1",Overall!$A$28,Overall!$B$28,"1d","total","time-weighted",0,1,0,"")</f>
        <v>1727.3043381543855</v>
      </c>
      <c r="OO28" s="11">
        <f>_xll.PIAdvCalcDat("\\CEDPI\SEMPRA_MSR1:EDCINV"&amp;ON$2&amp;""&amp;OO$3&amp;"DAYKWH.UNIT1@NET1",Overall!$A$28,Overall!$B$28,"1d","total","time-weighted",0,1,0,"")</f>
        <v>1737.3965177088949</v>
      </c>
      <c r="OP28" s="11">
        <f>_xll.PIAdvCalcDat("\\CEDPI\SEMPRA_MSR1:EDCINV"&amp;ON$2&amp;""&amp;OP$3&amp;"DAYKWH.UNIT1@NET1",Overall!$A$28,Overall!$B$28,"1d","total","time-weighted",0,1,0,"")</f>
        <v>1739.7086307992251</v>
      </c>
      <c r="OQ28" s="12">
        <f>_xll.PIAdvCalcDat("\\CEDPI\SEMPRA_MSR1:EDCINV"&amp;ON$2&amp;""&amp;OQ$3&amp;"DAYKWH.UNIT1@NET1",Overall!$A$28,Overall!$B$28,"1d","total","time-weighted",0,1,0,"")</f>
        <v>1737.2794137087292</v>
      </c>
      <c r="OR28" s="1"/>
      <c r="OS28" s="10">
        <f>_xll.PIAdvCalcDat("\\CEDPI\SEMPRA_MSR1:EDCINV"&amp;OS$2&amp;""&amp;OS$3&amp;"DAYKWH.UNIT1@NET1",Overall!$A$28,Overall!$B$28,"1d","total","time-weighted",0,1,0,"")</f>
        <v>1809.4059847690451</v>
      </c>
      <c r="OT28" s="11">
        <f>_xll.PIAdvCalcDat("\\CEDPI\SEMPRA_MSR1:EDCINV"&amp;OS$2&amp;""&amp;OT$3&amp;"DAYKWH.UNIT1@NET1",Overall!$A$28,Overall!$B$28,"1d","total","time-weighted",0,1,0,"")</f>
        <v>1810.6080627666813</v>
      </c>
      <c r="OU28" s="11">
        <f>_xll.PIAdvCalcDat("\\CEDPI\SEMPRA_MSR1:EDCINV"&amp;OS$2&amp;""&amp;OU$3&amp;"DAYKWH.UNIT1@NET1",Overall!$A$28,Overall!$B$28,"1d","total","time-weighted",0,1,0,"")</f>
        <v>1810.3428856423914</v>
      </c>
      <c r="OV28" s="12">
        <f>_xll.PIAdvCalcDat("\\CEDPI\SEMPRA_MSR1:EDCINV"&amp;OS$2&amp;""&amp;OV$3&amp;"DAYKWH.UNIT1@NET1",Overall!$A$28,Overall!$B$28,"1d","total","time-weighted",0,1,0,"")</f>
        <v>1822.86640508403</v>
      </c>
      <c r="OW28" s="1"/>
      <c r="OX28" s="10">
        <f>_xll.PIAdvCalcDat("\\CEDPI\SEMPRA_MSR1:EDCINV"&amp;OX$2&amp;""&amp;OX$3&amp;"DAYKWH.UNIT1@NET1",Overall!$A$28,Overall!$B$28,"1d","total","time-weighted",0,1,0,"")</f>
        <v>1713.1934474592767</v>
      </c>
      <c r="OY28" s="11">
        <f>_xll.PIAdvCalcDat("\\CEDPI\SEMPRA_MSR1:EDCINV"&amp;OX$2&amp;""&amp;OY$3&amp;"DAYKWH.UNIT1@NET1",Overall!$A$28,Overall!$B$28,"1d","total","time-weighted",0,1,0,"")</f>
        <v>1819.7259156114842</v>
      </c>
      <c r="OZ28" s="11">
        <f>_xll.PIAdvCalcDat("\\CEDPI\SEMPRA_MSR1:EDCINV"&amp;OX$2&amp;""&amp;OZ$3&amp;"DAYKWH.UNIT1@NET1",Overall!$A$28,Overall!$B$28,"1d","total","time-weighted",0,1,0,"")</f>
        <v>1846.4262377839007</v>
      </c>
      <c r="PA28" s="12">
        <f>_xll.PIAdvCalcDat("\\CEDPI\SEMPRA_MSR1:EDCINV"&amp;OX$2&amp;""&amp;PA$3&amp;"DAYKWH.UNIT1@NET1",Overall!$A$28,Overall!$B$28,"1d","total","time-weighted",0,1,0,"")</f>
        <v>1850.5815278189343</v>
      </c>
      <c r="PB28" s="1"/>
      <c r="PC28" s="10">
        <f>_xll.PIAdvCalcDat("\\CEDPI\SEMPRA_MSR1:EDCINV"&amp;PC$2&amp;""&amp;PC$3&amp;"DAYKWH.UNIT1@NET1",Overall!$A$28,Overall!$B$28,"1d","total","time-weighted",0,1,0,"")</f>
        <v>1810.6238549932259</v>
      </c>
      <c r="PD28" s="11">
        <f>_xll.PIAdvCalcDat("\\CEDPI\SEMPRA_MSR1:EDCINV"&amp;PC$2&amp;""&amp;PD$3&amp;"DAYKWH.UNIT1@NET1",Overall!$A$28,Overall!$B$28,"1d","total","time-weighted",0,1,0,"")</f>
        <v>1810.2449927351399</v>
      </c>
      <c r="PE28" s="11">
        <f>_xll.PIAdvCalcDat("\\CEDPI\SEMPRA_MSR1:EDCINV"&amp;PC$2&amp;""&amp;PE$3&amp;"DAYKWH.UNIT1@NET1",Overall!$A$28,Overall!$B$28,"1d","total","time-weighted",0,1,0,"")</f>
        <v>1814.837089910623</v>
      </c>
      <c r="PF28" s="12">
        <f>_xll.PIAdvCalcDat("\\CEDPI\SEMPRA_MSR1:EDCINV"&amp;PC$2&amp;""&amp;PF$3&amp;"DAYKWH.UNIT1@NET1",Overall!$A$28,Overall!$B$28,"1d","total","time-weighted",0,1,0,"")</f>
        <v>1783.030361896966</v>
      </c>
      <c r="PG28" s="1"/>
      <c r="PH28" s="10">
        <f>_xll.PIAdvCalcDat("\\CEDPI\SEMPRA_MSR1:EDCINV"&amp;PH$2&amp;""&amp;PH$3&amp;"DAYKWH.UNIT1@NET1",Overall!$A$28,Overall!$B$28,"1d","total","time-weighted",0,1,0,"")</f>
        <v>1857.7578246655321</v>
      </c>
      <c r="PI28" s="11">
        <f>_xll.PIAdvCalcDat("\\CEDPI\SEMPRA_MSR1:EDCINV"&amp;PH$2&amp;""&amp;PI$3&amp;"DAYKWH.UNIT1@NET1",Overall!$A$28,Overall!$B$28,"1d","total","time-weighted",0,1,0,"")</f>
        <v>1752.229189201729</v>
      </c>
      <c r="PJ28" s="11">
        <f>_xll.PIAdvCalcDat("\\CEDPI\SEMPRA_MSR1:EDCINV"&amp;PH$2&amp;""&amp;PJ$3&amp;"DAYKWH.UNIT1@NET1",Overall!$A$28,Overall!$B$28,"1d","total","time-weighted",0,1,0,"")</f>
        <v>1847.0084488717887</v>
      </c>
      <c r="PK28" s="12">
        <f>_xll.PIAdvCalcDat("\\CEDPI\SEMPRA_MSR1:EDCINV"&amp;PH$2&amp;""&amp;PK$3&amp;"DAYKWH.UNIT1@NET1",Overall!$A$28,Overall!$B$28,"1d","total","time-weighted",0,1,0,"")</f>
        <v>1932.6886230836205</v>
      </c>
    </row>
    <row r="29" spans="1:427" ht="30" x14ac:dyDescent="0.25">
      <c r="A29" s="8">
        <v>42608</v>
      </c>
      <c r="B29" s="8">
        <v>42609</v>
      </c>
      <c r="C29" s="16">
        <v>6.0828540529012676</v>
      </c>
      <c r="D29" s="7">
        <f>_xll.PIAdvCalcDat("\\CEDPI\SEMPRA_MSR1:EDCINV"&amp;$D$2&amp;""&amp;D$3&amp;"DAYKWH.UNIT1@NET1",Overall!$A$29,Overall!$B$29,"1d","total","time-weighted",0,1,0,"")</f>
        <v>1563.9855163960472</v>
      </c>
      <c r="E29" s="9">
        <f>_xll.PIAdvCalcDat("\\CEDPI\SEMPRA_MSR1:EDCINV"&amp;$D$2&amp;""&amp;E$3&amp;"DAYKWH.UNIT1@NET1",Overall!$A$29,Overall!$B$29,"1d","total","time-weighted",0,1,0,"")</f>
        <v>1548.0454496379939</v>
      </c>
      <c r="F29" s="9">
        <f>_xll.PIAdvCalcDat("\\CEDPI\SEMPRA_MSR1:EDCINV"&amp;$D$2&amp;""&amp;F$3&amp;"DAYKWH.UNIT1@NET1",Overall!$A$29,Overall!$B$29,"1d","total","time-weighted",0,1,0,"")</f>
        <v>1561.3943711471568</v>
      </c>
      <c r="G29" s="9">
        <f>_xll.PIAdvCalcDat("\\CEDPI\SEMPRA_MSR1:EDCINV"&amp;$D$2&amp;""&amp;G$3&amp;"DAYKWH.UNIT1@NET1",Overall!$A$29,Overall!$B$29,"1d","total","time-weighted",0,1,0,"")</f>
        <v>1617.1980333822009</v>
      </c>
      <c r="H29" s="7"/>
      <c r="I29" s="10">
        <f>_xll.PIAdvCalcDat("\\CEDPI\SEMPRA_MSR1:EDCINV"&amp;I$2&amp;""&amp;I$3&amp;"DAYKWH.UNIT1@NET1",Overall!$A$29,Overall!$B$29,"1d","total","time-weighted",0,1,0,"")</f>
        <v>1567.8356064973586</v>
      </c>
      <c r="J29" s="11">
        <f>_xll.PIAdvCalcDat("\\CEDPI\SEMPRA_MSR1:EDCINV"&amp;I$2&amp;""&amp;J$3&amp;"DAYKWH.UNIT1@NET1",Overall!$A$29,Overall!$B$29,"1d","total","time-weighted",0,1,0,"")</f>
        <v>1520.9514707271076</v>
      </c>
      <c r="K29" s="11">
        <f>_xll.PIAdvCalcDat("\\CEDPI\SEMPRA_MSR1:EDCINV"&amp;I$2&amp;""&amp;K$3&amp;"DAYKWH.UNIT1@NET1",Overall!$A$29,Overall!$B$29,"1d","total","time-weighted",0,1,0,"")</f>
        <v>1522.5921527888179</v>
      </c>
      <c r="L29" s="12">
        <f>_xll.PIAdvCalcDat("\\CEDPI\SEMPRA_MSR1:EDCINV"&amp;I$2&amp;""&amp;L$3&amp;"DAYKWH.UNIT1@NET1",Overall!$A$29,Overall!$B$29,"1d","total","time-weighted",0,1,0,"")</f>
        <v>1564.4351579353206</v>
      </c>
      <c r="M29" s="1"/>
      <c r="N29" s="10">
        <f>_xll.PIAdvCalcDat("\\CEDPI\SEMPRA_MSR1:EDCINV"&amp;N$2&amp;""&amp;N$3&amp;"DAYKWH.UNIT1@NET1",Overall!$A$29,Overall!$B$29,"1d","total","time-weighted",0,1,0,"")</f>
        <v>1611.255883994867</v>
      </c>
      <c r="O29" s="11">
        <f>_xll.PIAdvCalcDat("\\CEDPI\SEMPRA_MSR1:EDCINV"&amp;N$2&amp;""&amp;O$3&amp;"DAYKWH.UNIT1@NET1",Overall!$A$29,Overall!$B$29,"1d","total","time-weighted",0,1,0,"")</f>
        <v>1512.756602712207</v>
      </c>
      <c r="P29" s="11">
        <f>_xll.PIAdvCalcDat("\\CEDPI\SEMPRA_MSR1:EDCINV"&amp;N$2&amp;""&amp;P$3&amp;"DAYKWH.UNIT1@NET1",Overall!$A$29,Overall!$B$29,"1d","total","time-weighted",0,1,0,"")</f>
        <v>1507.0188046579997</v>
      </c>
      <c r="Q29" s="12">
        <f>_xll.PIAdvCalcDat("\\CEDPI\SEMPRA_MSR1:EDCINV"&amp;N$2&amp;""&amp;Q$3&amp;"DAYKWH.UNIT1@NET1",Overall!$A$29,Overall!$B$29,"1d","total","time-weighted",0,1,0,"")</f>
        <v>1554.5414823999988</v>
      </c>
      <c r="R29" s="1"/>
      <c r="S29" s="10">
        <f>_xll.PIAdvCalcDat("\\CEDPI\SEMPRA_MSR1:EDCINV"&amp;S$2&amp;""&amp;S$3&amp;"DAYKWH.UNIT1@NET1",Overall!$A$29,Overall!$B$29,"1d","total","time-weighted",0,1,0,"")</f>
        <v>1566.1358411281287</v>
      </c>
      <c r="T29" s="11">
        <f>_xll.PIAdvCalcDat("\\CEDPI\SEMPRA_MSR1:EDCINV"&amp;S$2&amp;""&amp;T$3&amp;"DAYKWH.UNIT1@NET1",Overall!$A$29,Overall!$B$29,"1d","total","time-weighted",0,1,0,"")</f>
        <v>1508.7459040336198</v>
      </c>
      <c r="U29" s="11">
        <f>_xll.PIAdvCalcDat("\\CEDPI\SEMPRA_MSR1:EDCINV"&amp;S$2&amp;""&amp;U$3&amp;"DAYKWH.UNIT1@NET1",Overall!$A$29,Overall!$B$29,"1d","total","time-weighted",0,1,0,"")</f>
        <v>1514.3736530448646</v>
      </c>
      <c r="V29" s="12">
        <f>_xll.PIAdvCalcDat("\\CEDPI\SEMPRA_MSR1:EDCINV"&amp;S$2&amp;""&amp;V$3&amp;"DAYKWH.UNIT1@NET1",Overall!$A$29,Overall!$B$29,"1d","total","time-weighted",0,1,0,"")</f>
        <v>1557.3847514841727</v>
      </c>
      <c r="W29" s="1"/>
      <c r="X29" s="10">
        <f>_xll.PIAdvCalcDat("\\CEDPI\SEMPRA_MSR1:EDCINV"&amp;X$2&amp;""&amp;X$3&amp;"DAYKWH.UNIT1@NET1",Overall!$A$29,Overall!$B$29,"1d","total","time-weighted",0,1,0,"")</f>
        <v>1567.8692267533468</v>
      </c>
      <c r="Y29" s="11">
        <f>_xll.PIAdvCalcDat("\\CEDPI\SEMPRA_MSR1:EDCINV"&amp;X$2&amp;""&amp;Y$3&amp;"DAYKWH.UNIT1@NET1",Overall!$A$29,Overall!$B$29,"1d","total","time-weighted",0,1,0,"")</f>
        <v>1515.2260126523711</v>
      </c>
      <c r="Z29" s="11">
        <f>_xll.PIAdvCalcDat("\\CEDPI\SEMPRA_MSR1:EDCINV"&amp;X$2&amp;""&amp;Z$3&amp;"DAYKWH.UNIT1@NET1",Overall!$A$29,Overall!$B$29,"1d","total","time-weighted",0,1,0,"")</f>
        <v>1528.7044220166181</v>
      </c>
      <c r="AA29" s="12">
        <f>_xll.PIAdvCalcDat("\\CEDPI\SEMPRA_MSR1:EDCINV"&amp;X$2&amp;""&amp;AA$3&amp;"DAYKWH.UNIT1@NET1",Overall!$A$29,Overall!$B$29,"1d","total","time-weighted",0,1,0,"")</f>
        <v>1559.5707543622661</v>
      </c>
      <c r="AB29" s="1"/>
      <c r="AC29" s="10">
        <f>_xll.PIAdvCalcDat("\\CEDPI\SEMPRA_MSR1:EDCINV"&amp;AC$2&amp;""&amp;AC$3&amp;"DAYKWH.UNIT1@NET1",Overall!$A$29,Overall!$B$29,"1d","total","time-weighted",0,1,0,"")</f>
        <v>1573.6743258466688</v>
      </c>
      <c r="AD29" s="11">
        <f>_xll.PIAdvCalcDat("\\CEDPI\SEMPRA_MSR1:EDCINV"&amp;AC$2&amp;""&amp;AD$3&amp;"DAYKWH.UNIT1@NET1",Overall!$A$29,Overall!$B$29,"1d","total","time-weighted",0,1,0,"")</f>
        <v>1522.4121308116978</v>
      </c>
      <c r="AE29" s="11">
        <f>_xll.PIAdvCalcDat("\\CEDPI\SEMPRA_MSR1:EDCINV"&amp;AC$2&amp;""&amp;AE$3&amp;"DAYKWH.UNIT1@NET1",Overall!$A$29,Overall!$B$29,"1d","total","time-weighted",0,1,0,"")</f>
        <v>1508.4382713063715</v>
      </c>
      <c r="AF29" s="12">
        <f>_xll.PIAdvCalcDat("\\CEDPI\SEMPRA_MSR1:EDCINV"&amp;AC$2&amp;""&amp;AF$3&amp;"DAYKWH.UNIT1@NET1",Overall!$A$29,Overall!$B$29,"1d","total","time-weighted",0,1,0,"")</f>
        <v>1557.4012011345928</v>
      </c>
      <c r="AG29" s="1"/>
      <c r="AH29" s="10">
        <f>_xll.PIAdvCalcDat("\\CEDPI\SEMPRA_MSR1:EDCINV"&amp;AH$2&amp;""&amp;AH$3&amp;"DAYKWH.UNIT1@NET1",Overall!$A$29,Overall!$B$29,"1d","total","time-weighted",0,1,0,"")</f>
        <v>1549.7817243473091</v>
      </c>
      <c r="AI29" s="11">
        <f>_xll.PIAdvCalcDat("\\CEDPI\SEMPRA_MSR1:EDCINV"&amp;AH$2&amp;""&amp;AI$3&amp;"DAYKWH.UNIT1@NET1",Overall!$A$29,Overall!$B$29,"1d","total","time-weighted",0,1,0,"")</f>
        <v>1508.2701782089509</v>
      </c>
      <c r="AJ29" s="11">
        <f>_xll.PIAdvCalcDat("\\CEDPI\SEMPRA_MSR1:EDCINV"&amp;AH$2&amp;""&amp;AJ$3&amp;"DAYKWH.UNIT1@NET1",Overall!$A$29,Overall!$B$29,"1d","total","time-weighted",0,1,0,"")</f>
        <v>1514.334623328501</v>
      </c>
      <c r="AK29" s="12">
        <f>_xll.PIAdvCalcDat("\\CEDPI\SEMPRA_MSR1:EDCINV"&amp;AH$2&amp;""&amp;AK$3&amp;"DAYKWH.UNIT1@NET1",Overall!$A$29,Overall!$B$29,"1d","total","time-weighted",0,1,0,"")</f>
        <v>1570.5941703407059</v>
      </c>
      <c r="AL29" s="1"/>
      <c r="AM29" s="10">
        <f>_xll.PIAdvCalcDat("\\CEDPI\SEMPRA_MSR1:EDCINV"&amp;AM$2&amp;""&amp;AM$3&amp;"DAYKWH.UNIT1@NET1",Overall!$A$29,Overall!$B$29,"1d","total","time-weighted",0,1,0,"")</f>
        <v>1562.9128623770173</v>
      </c>
      <c r="AN29" s="11">
        <f>_xll.PIAdvCalcDat("\\CEDPI\SEMPRA_MSR1:EDCINV"&amp;AM$2&amp;""&amp;AN$3&amp;"DAYKWH.UNIT1@NET1",Overall!$A$29,Overall!$B$29,"1d","total","time-weighted",0,1,0,"")</f>
        <v>1520.1877632143969</v>
      </c>
      <c r="AO29" s="11">
        <f>_xll.PIAdvCalcDat("\\CEDPI\SEMPRA_MSR1:EDCINV"&amp;AM$2&amp;""&amp;AO$3&amp;"DAYKWH.UNIT1@NET1",Overall!$A$29,Overall!$B$29,"1d","total","time-weighted",0,1,0,"")</f>
        <v>1509.7721089995953</v>
      </c>
      <c r="AP29" s="12">
        <f>_xll.PIAdvCalcDat("\\CEDPI\SEMPRA_MSR1:EDCINV"&amp;AM$2&amp;""&amp;AP$3&amp;"DAYKWH.UNIT1@NET1",Overall!$A$29,Overall!$B$29,"1d","total","time-weighted",0,1,0,"")</f>
        <v>1555.8696973189383</v>
      </c>
      <c r="AQ29" s="1"/>
      <c r="AR29" s="10">
        <f>_xll.PIAdvCalcDat("\\CEDPI\SEMPRA_MSR1:EDCINV"&amp;AR$2&amp;""&amp;AR$3&amp;"DAYKWH.UNIT1@NET1",Overall!$A$29,Overall!$B$29,"1d","total","time-weighted",0,1,0,"")</f>
        <v>1551.5225752997792</v>
      </c>
      <c r="AS29" s="11">
        <f>_xll.PIAdvCalcDat("\\CEDPI\SEMPRA_MSR1:EDCINV"&amp;AR$2&amp;""&amp;AS$3&amp;"DAYKWH.UNIT1@NET1",Overall!$A$29,Overall!$B$29,"1d","total","time-weighted",0,1,0,"")</f>
        <v>1495.0139140929268</v>
      </c>
      <c r="AT29" s="11">
        <f>_xll.PIAdvCalcDat("\\CEDPI\SEMPRA_MSR1:EDCINV"&amp;AR$2&amp;""&amp;AT$3&amp;"DAYKWH.UNIT1@NET1",Overall!$A$29,Overall!$B$29,"1d","total","time-weighted",0,1,0,"")</f>
        <v>1502.9426608754436</v>
      </c>
      <c r="AU29" s="12">
        <f>_xll.PIAdvCalcDat("\\CEDPI\SEMPRA_MSR1:EDCINV"&amp;AR$2&amp;""&amp;AU$3&amp;"DAYKWH.UNIT1@NET1",Overall!$A$29,Overall!$B$29,"1d","total","time-weighted",0,1,0,"")</f>
        <v>1557.6917114175169</v>
      </c>
      <c r="AV29" s="1"/>
      <c r="AW29" s="10">
        <f>_xll.PIAdvCalcDat("\\CEDPI\SEMPRA_MSR1:EDCINV"&amp;AW$2&amp;""&amp;AW$3&amp;"DAYKWH.UNIT1@NET1",Overall!$A$29,Overall!$B$29,"1d","total","time-weighted",0,1,0,"")</f>
        <v>1581.3590628643517</v>
      </c>
      <c r="AX29" s="11">
        <f>_xll.PIAdvCalcDat("\\CEDPI\SEMPRA_MSR1:EDCINV"&amp;AW$2&amp;""&amp;AX$3&amp;"DAYKWH.UNIT1@NET1",Overall!$A$29,Overall!$B$29,"1d","total","time-weighted",0,1,0,"")</f>
        <v>1521.0138913437406</v>
      </c>
      <c r="AY29" s="11">
        <f>_xll.PIAdvCalcDat("\\CEDPI\SEMPRA_MSR1:EDCINV"&amp;AW$2&amp;""&amp;AY$3&amp;"DAYKWH.UNIT1@NET1",Overall!$A$29,Overall!$B$29,"1d","total","time-weighted",0,1,0,"")</f>
        <v>1527.3916205219425</v>
      </c>
      <c r="AZ29" s="12">
        <f>_xll.PIAdvCalcDat("\\CEDPI\SEMPRA_MSR1:EDCINV"&amp;AW$2&amp;""&amp;AZ$3&amp;"DAYKWH.UNIT1@NET1",Overall!$A$29,Overall!$B$29,"1d","total","time-weighted",0,1,0,"")</f>
        <v>1589.5056112851635</v>
      </c>
      <c r="BA29" s="1"/>
      <c r="BB29" s="10">
        <f>_xll.PIAdvCalcDat("\\CEDPI\SEMPRA_MSR1:EDCINV"&amp;BB$2&amp;""&amp;BB$3&amp;"DAYKWH.UNIT1@NET1",Overall!$A$29,Overall!$B$29,"1d","total","time-weighted",0,1,0,"")</f>
        <v>1541.7313222256446</v>
      </c>
      <c r="BC29" s="11">
        <f>_xll.PIAdvCalcDat("\\CEDPI\SEMPRA_MSR1:EDCINV"&amp;BB$2&amp;""&amp;BC$3&amp;"DAYKWH.UNIT1@NET1",Overall!$A$29,Overall!$B$29,"1d","total","time-weighted",0,1,0,"")</f>
        <v>1499.6810721743243</v>
      </c>
      <c r="BD29" s="11">
        <f>_xll.PIAdvCalcDat("\\CEDPI\SEMPRA_MSR1:EDCINV"&amp;BB$2&amp;""&amp;BD$3&amp;"DAYKWH.UNIT1@NET1",Overall!$A$29,Overall!$B$29,"1d","total","time-weighted",0,1,0,"")</f>
        <v>1493.6146098033548</v>
      </c>
      <c r="BE29" s="12">
        <f>_xll.PIAdvCalcDat("\\CEDPI\SEMPRA_MSR1:EDCINV"&amp;BB$2&amp;""&amp;BE$3&amp;"DAYKWH.UNIT1@NET1",Overall!$A$29,Overall!$B$29,"1d","total","time-weighted",0,1,0,"")</f>
        <v>1559.2489104851252</v>
      </c>
      <c r="BF29" s="1"/>
      <c r="BG29" s="10">
        <f>_xll.PIAdvCalcDat("\\CEDPI\SEMPRA_MSR1:EDCINV"&amp;BG$2&amp;""&amp;BG$3&amp;"DAYKWH.UNIT1@NET1",Overall!$A$29,Overall!$B$29,"1d","total","time-weighted",0,1,0,"")</f>
        <v>1566.7296384650456</v>
      </c>
      <c r="BH29" s="11">
        <f>_xll.PIAdvCalcDat("\\CEDPI\SEMPRA_MSR1:EDCINV"&amp;BG$2&amp;""&amp;BH$3&amp;"DAYKWH.UNIT1@NET1",Overall!$A$29,Overall!$B$29,"1d","total","time-weighted",0,1,0,"")</f>
        <v>1518.3746861902782</v>
      </c>
      <c r="BI29" s="11">
        <f>_xll.PIAdvCalcDat("\\CEDPI\SEMPRA_MSR1:EDCINV"&amp;BG$2&amp;""&amp;BI$3&amp;"DAYKWH.UNIT1@NET1",Overall!$A$29,Overall!$B$29,"1d","total","time-weighted",0,1,0,"")</f>
        <v>1497.2514018376548</v>
      </c>
      <c r="BJ29" s="12">
        <f>_xll.PIAdvCalcDat("\\CEDPI\SEMPRA_MSR1:EDCINV"&amp;BG$2&amp;""&amp;BJ$3&amp;"DAYKWH.UNIT1@NET1",Overall!$A$29,Overall!$B$29,"1d","total","time-weighted",0,1,0,"")</f>
        <v>1531.5340885966002</v>
      </c>
      <c r="BK29" s="1"/>
      <c r="BL29" s="10">
        <f>_xll.PIAdvCalcDat("\\CEDPI\SEMPRA_MSR1:EDCINV"&amp;BL$2&amp;""&amp;BL$3&amp;"DAYKWH.UNIT1@NET1",Overall!$A$29,Overall!$B$29,"1d","total","time-weighted",0,1,0,"")</f>
        <v>1538.2996458663549</v>
      </c>
      <c r="BM29" s="11">
        <f>_xll.PIAdvCalcDat("\\CEDPI\SEMPRA_MSR1:EDCINV"&amp;BL$2&amp;""&amp;BM$3&amp;"DAYKWH.UNIT1@NET1",Overall!$A$29,Overall!$B$29,"1d","total","time-weighted",0,1,0,"")</f>
        <v>1483.4226855382781</v>
      </c>
      <c r="BN29" s="11">
        <f>_xll.PIAdvCalcDat("\\CEDPI\SEMPRA_MSR1:EDCINV"&amp;BL$2&amp;""&amp;BN$3&amp;"DAYKWH.UNIT1@NET1",Overall!$A$29,Overall!$B$29,"1d","total","time-weighted",0,1,0,"")</f>
        <v>1490.4281855008896</v>
      </c>
      <c r="BO29" s="12">
        <f>_xll.PIAdvCalcDat("\\CEDPI\SEMPRA_MSR1:EDCINV"&amp;BL$2&amp;""&amp;BO$3&amp;"DAYKWH.UNIT1@NET1",Overall!$A$29,Overall!$B$29,"1d","total","time-weighted",0,1,0,"")</f>
        <v>1536.1621945268075</v>
      </c>
      <c r="BP29" s="1"/>
      <c r="BQ29" s="10">
        <f>_xll.PIAdvCalcDat("\\CEDPI\SEMPRA_MSR1:EDCINV"&amp;BQ$2&amp;""&amp;BQ$3&amp;"DAYKWH.UNIT1@NET1",Overall!$A$29,Overall!$B$29,"1d","total","time-weighted",0,1,0,"")</f>
        <v>1553.336379031492</v>
      </c>
      <c r="BR29" s="11">
        <f>_xll.PIAdvCalcDat("\\CEDPI\SEMPRA_MSR1:EDCINV"&amp;BQ$2&amp;""&amp;BR$3&amp;"DAYKWH.UNIT1@NET1",Overall!$A$29,Overall!$B$29,"1d","total","time-weighted",0,1,0,"")</f>
        <v>1523.5084186782665</v>
      </c>
      <c r="BS29" s="11">
        <f>_xll.PIAdvCalcDat("\\CEDPI\SEMPRA_MSR1:EDCINV"&amp;BQ$2&amp;""&amp;BS$3&amp;"DAYKWH.UNIT1@NET1",Overall!$A$29,Overall!$B$29,"1d","total","time-weighted",0,1,0,"")</f>
        <v>1477.9505742458227</v>
      </c>
      <c r="BT29" s="12">
        <f>_xll.PIAdvCalcDat("\\CEDPI\SEMPRA_MSR1:EDCINV"&amp;BQ$2&amp;""&amp;BT$3&amp;"DAYKWH.UNIT1@NET1",Overall!$A$29,Overall!$B$29,"1d","total","time-weighted",0,1,0,"")</f>
        <v>1540.5647241530228</v>
      </c>
      <c r="BU29" s="1"/>
      <c r="BV29" s="10">
        <f>_xll.PIAdvCalcDat("\\CEDPI\SEMPRA_MSR1:EDCINV"&amp;BV$2&amp;""&amp;BV$3&amp;"DAYKWH.UNIT1@NET1",Overall!$A$29,Overall!$B$29,"1d","total","time-weighted",0,1,0,"")</f>
        <v>1548.7866497053406</v>
      </c>
      <c r="BW29" s="11">
        <f>_xll.PIAdvCalcDat("\\CEDPI\SEMPRA_MSR1:EDCINV"&amp;BV$2&amp;""&amp;BW$3&amp;"DAYKWH.UNIT1@NET1",Overall!$A$29,Overall!$B$29,"1d","total","time-weighted",0,1,0,"")</f>
        <v>1480.2737169719449</v>
      </c>
      <c r="BX29" s="11">
        <f>_xll.PIAdvCalcDat("\\CEDPI\SEMPRA_MSR1:EDCINV"&amp;BV$2&amp;""&amp;BX$3&amp;"DAYKWH.UNIT1@NET1",Overall!$A$29,Overall!$B$29,"1d","total","time-weighted",0,1,0,"")</f>
        <v>1477.369030550271</v>
      </c>
      <c r="BY29" s="12">
        <f>_xll.PIAdvCalcDat("\\CEDPI\SEMPRA_MSR1:EDCINV"&amp;BV$2&amp;""&amp;BY$3&amp;"DAYKWH.UNIT1@NET1",Overall!$A$29,Overall!$B$29,"1d","total","time-weighted",0,1,0,"")</f>
        <v>1536.2237729815702</v>
      </c>
      <c r="BZ29" s="1"/>
      <c r="CA29" s="10">
        <f>_xll.PIAdvCalcDat("\\CEDPI\SEMPRA_MSR1:EDCINV"&amp;CA$2&amp;""&amp;CA$3&amp;"DAYKWH.UNIT1@NET1",Overall!$A$29,Overall!$B$29,"1d","total","time-weighted",0,1,0,"")</f>
        <v>1547.0494852493036</v>
      </c>
      <c r="CB29" s="11">
        <f>_xll.PIAdvCalcDat("\\CEDPI\SEMPRA_MSR1:EDCINV"&amp;CA$2&amp;""&amp;CB$3&amp;"DAYKWH.UNIT1@NET1",Overall!$A$29,Overall!$B$29,"1d","total","time-weighted",0,1,0,"")</f>
        <v>1476.7457339925299</v>
      </c>
      <c r="CC29" s="11">
        <f>_xll.PIAdvCalcDat("\\CEDPI\SEMPRA_MSR1:EDCINV"&amp;CA$2&amp;""&amp;CC$3&amp;"DAYKWH.UNIT1@NET1",Overall!$A$29,Overall!$B$29,"1d","total","time-weighted",0,1,0,"")</f>
        <v>1490.8079211769157</v>
      </c>
      <c r="CD29" s="12">
        <f>_xll.PIAdvCalcDat("\\CEDPI\SEMPRA_MSR1:EDCINV"&amp;CA$2&amp;""&amp;CD$3&amp;"DAYKWH.UNIT1@NET1",Overall!$A$29,Overall!$B$29,"1d","total","time-weighted",0,1,0,"")</f>
        <v>1528.5448081622874</v>
      </c>
      <c r="CE29" s="1"/>
      <c r="CF29" s="10">
        <f>_xll.PIAdvCalcDat("\\CEDPI\SEMPRA_MSR1:EDCINV"&amp;CF$2&amp;""&amp;CF$3&amp;"DAYKWH.UNIT1@NET1",Overall!$A$29,Overall!$B$29,"1d","total","time-weighted",0,1,0,"")</f>
        <v>1635.6269807561071</v>
      </c>
      <c r="CG29" s="11">
        <f>_xll.PIAdvCalcDat("\\CEDPI\SEMPRA_MSR1:EDCINV"&amp;CF$2&amp;""&amp;CG$3&amp;"DAYKWH.UNIT1@NET1",Overall!$A$29,Overall!$B$29,"1d","total","time-weighted",0,1,0,"")</f>
        <v>1574.2556638379185</v>
      </c>
      <c r="CH29" s="11">
        <f>_xll.PIAdvCalcDat("\\CEDPI\SEMPRA_MSR1:EDCINV"&amp;CF$2&amp;""&amp;CH$3&amp;"DAYKWH.UNIT1@NET1",Overall!$A$29,Overall!$B$29,"1d","total","time-weighted",0,1,0,"")</f>
        <v>1521.262747103018</v>
      </c>
      <c r="CI29" s="12">
        <f>_xll.PIAdvCalcDat("\\CEDPI\SEMPRA_MSR1:EDCINV"&amp;CF$2&amp;""&amp;CI$3&amp;"DAYKWH.UNIT1@NET1",Overall!$A$29,Overall!$B$29,"1d","total","time-weighted",0,1,0,"")</f>
        <v>1535.4231672286376</v>
      </c>
      <c r="CJ29" s="1"/>
      <c r="CK29" s="10">
        <f>_xll.PIAdvCalcDat("\\CEDPI\SEMPRA_MSR1:EDCINV"&amp;CK$2&amp;""&amp;CK$3&amp;"DAYKWH.UNIT1@NET1",Overall!$A$29,Overall!$B$29,"1d","total","time-weighted",0,1,0,"")</f>
        <v>1661.6314227690041</v>
      </c>
      <c r="CL29" s="11">
        <f>_xll.PIAdvCalcDat("\\CEDPI\SEMPRA_MSR1:EDCINV"&amp;CK$2&amp;""&amp;CL$3&amp;"DAYKWH.UNIT1@NET1",Overall!$A$29,Overall!$B$29,"1d","total","time-weighted",0,1,0,"")</f>
        <v>1558.1714800988887</v>
      </c>
      <c r="CM29" s="11">
        <f>_xll.PIAdvCalcDat("\\CEDPI\SEMPRA_MSR1:EDCINV"&amp;CK$2&amp;""&amp;CM$3&amp;"DAYKWH.UNIT1@NET1",Overall!$A$29,Overall!$B$29,"1d","total","time-weighted",0,1,0,"")</f>
        <v>1506.0367882029311</v>
      </c>
      <c r="CN29" s="12">
        <f>_xll.PIAdvCalcDat("\\CEDPI\SEMPRA_MSR1:EDCINV"&amp;CK$2&amp;""&amp;CN$3&amp;"DAYKWH.UNIT1@NET1",Overall!$A$29,Overall!$B$29,"1d","total","time-weighted",0,1,0,"")</f>
        <v>1632.7208660087852</v>
      </c>
      <c r="CO29" s="1"/>
      <c r="CP29" s="10">
        <f>_xll.PIAdvCalcDat("\\CEDPI\SEMPRA_MSR1:EDCINV"&amp;CP$2&amp;""&amp;CP$3&amp;"DAYKWH.UNIT1@NET1",Overall!$A$29,Overall!$B$29,"1d","total","time-weighted",0,1,0,"")</f>
        <v>1654.6773575431596</v>
      </c>
      <c r="CQ29" s="11">
        <f>_xll.PIAdvCalcDat("\\CEDPI\SEMPRA_MSR1:EDCINV"&amp;CP$2&amp;""&amp;CQ$3&amp;"DAYKWH.UNIT1@NET1",Overall!$A$29,Overall!$B$29,"1d","total","time-weighted",0,1,0,"")</f>
        <v>1574.0759015776059</v>
      </c>
      <c r="CR29" s="11">
        <f>_xll.PIAdvCalcDat("\\CEDPI\SEMPRA_MSR1:EDCINV"&amp;CP$2&amp;""&amp;CR$3&amp;"DAYKWH.UNIT1@NET1",Overall!$A$29,Overall!$B$29,"1d","total","time-weighted",0,1,0,"")</f>
        <v>1505.3748552306843</v>
      </c>
      <c r="CS29" s="12">
        <f>_xll.PIAdvCalcDat("\\CEDPI\SEMPRA_MSR1:EDCINV"&amp;CP$2&amp;""&amp;CS$3&amp;"DAYKWH.UNIT1@NET1",Overall!$A$29,Overall!$B$29,"1d","total","time-weighted",0,1,0,"")</f>
        <v>1628.7123166484723</v>
      </c>
      <c r="CT29" s="1"/>
      <c r="CU29" s="10">
        <f>_xll.PIAdvCalcDat("\\CEDPI\SEMPRA_MSR1:EDCINV"&amp;CU$2&amp;""&amp;CU$3&amp;"DAYKWH.UNIT1@NET1",Overall!$A$29,Overall!$B$29,"1d","total","time-weighted",0,1,0,"")</f>
        <v>1596.5942251345912</v>
      </c>
      <c r="CV29" s="11">
        <f>_xll.PIAdvCalcDat("\\CEDPI\SEMPRA_MSR1:EDCINV"&amp;CU$2&amp;""&amp;CV$3&amp;"DAYKWH.UNIT1@NET1",Overall!$A$29,Overall!$B$29,"1d","total","time-weighted",0,1,0,"")</f>
        <v>1492.1821631595305</v>
      </c>
      <c r="CW29" s="11">
        <f>_xll.PIAdvCalcDat("\\CEDPI\SEMPRA_MSR1:EDCINV"&amp;CU$2&amp;""&amp;CW$3&amp;"DAYKWH.UNIT1@NET1",Overall!$A$29,Overall!$B$29,"1d","total","time-weighted",0,1,0,"")</f>
        <v>1463.4725082995715</v>
      </c>
      <c r="CX29" s="12">
        <f>_xll.PIAdvCalcDat("\\CEDPI\SEMPRA_MSR1:EDCINV"&amp;CU$2&amp;""&amp;CX$3&amp;"DAYKWH.UNIT1@NET1",Overall!$A$29,Overall!$B$29,"1d","total","time-weighted",0,1,0,"")</f>
        <v>1620.3754507734614</v>
      </c>
      <c r="CY29" s="1"/>
      <c r="CZ29" s="10">
        <f>_xll.PIAdvCalcDat("\\CEDPI\SEMPRA_MSR1:EDCINV"&amp;CZ$2&amp;""&amp;CZ$3&amp;"DAYKWH.UNIT1@NET1",Overall!$A$29,Overall!$B$29,"1d","total","time-weighted",0,1,0,"")</f>
        <v>1583.887678084528</v>
      </c>
      <c r="DA29" s="11">
        <f>_xll.PIAdvCalcDat("\\CEDPI\SEMPRA_MSR1:EDCINV"&amp;CZ$2&amp;""&amp;DA$3&amp;"DAYKWH.UNIT1@NET1",Overall!$A$29,Overall!$B$29,"1d","total","time-weighted",0,1,0,"")</f>
        <v>1614.1981421285777</v>
      </c>
      <c r="DB29" s="11">
        <f>_xll.PIAdvCalcDat("\\CEDPI\SEMPRA_MSR1:EDCINV"&amp;CZ$2&amp;""&amp;DB$3&amp;"DAYKWH.UNIT1@NET1",Overall!$A$29,Overall!$B$29,"1d","total","time-weighted",0,1,0,"")</f>
        <v>1548.8045224735276</v>
      </c>
      <c r="DC29" s="12">
        <f>_xll.PIAdvCalcDat("\\CEDPI\SEMPRA_MSR1:EDCINV"&amp;CZ$2&amp;""&amp;DC$3&amp;"DAYKWH.UNIT1@NET1",Overall!$A$29,Overall!$B$29,"1d","total","time-weighted",0,1,0,"")</f>
        <v>1684.2990589124095</v>
      </c>
      <c r="DD29" s="1"/>
      <c r="DE29" s="10">
        <f>_xll.PIAdvCalcDat("\\CEDPI\SEMPRA_MSR1:EDCINV"&amp;DE$2&amp;""&amp;DE$3&amp;"DAYKWH.UNIT1@NET1",Overall!$A$29,Overall!$B$29,"1d","total","time-weighted",0,1,0,"")</f>
        <v>1646.7616578727257</v>
      </c>
      <c r="DF29" s="11">
        <f>_xll.PIAdvCalcDat("\\CEDPI\SEMPRA_MSR1:EDCINV"&amp;DE$2&amp;""&amp;DF$3&amp;"DAYKWH.UNIT1@NET1",Overall!$A$29,Overall!$B$29,"1d","total","time-weighted",0,1,0,"")</f>
        <v>1548.9214573555018</v>
      </c>
      <c r="DG29" s="11">
        <f>_xll.PIAdvCalcDat("\\CEDPI\SEMPRA_MSR1:EDCINV"&amp;DE$2&amp;""&amp;DG$3&amp;"DAYKWH.UNIT1@NET1",Overall!$A$29,Overall!$B$29,"1d","total","time-weighted",0,1,0,"")</f>
        <v>1436.4060384662605</v>
      </c>
      <c r="DH29" s="12">
        <f>_xll.PIAdvCalcDat("\\CEDPI\SEMPRA_MSR1:EDCINV"&amp;DE$2&amp;""&amp;DH$3&amp;"DAYKWH.UNIT1@NET1",Overall!$A$29,Overall!$B$29,"1d","total","time-weighted",0,1,0,"")</f>
        <v>1585.8097740421974</v>
      </c>
      <c r="DI29" s="1"/>
      <c r="DJ29" s="10">
        <f>_xll.PIAdvCalcDat("\\CEDPI\SEMPRA_MSR1:EDCINV"&amp;DJ$2&amp;""&amp;DJ$3&amp;"DAYKWH.UNIT1@NET1",Overall!$A$29,Overall!$B$29,"1d","total","time-weighted",0,1,0,"")</f>
        <v>1653.288352590431</v>
      </c>
      <c r="DK29" s="11">
        <f>_xll.PIAdvCalcDat("\\CEDPI\SEMPRA_MSR1:EDCINV"&amp;DJ$2&amp;""&amp;DK$3&amp;"DAYKWH.UNIT1@NET1",Overall!$A$29,Overall!$B$29,"1d","total","time-weighted",0,1,0,"")</f>
        <v>1594.9545771933015</v>
      </c>
      <c r="DL29" s="11" t="str">
        <f>_xll.PIAdvCalcDat("\\CEDPI\SEMPRA_MSR1:EDCINV"&amp;DJ$2&amp;""&amp;DL$3&amp;"DAYKWH.UNIT1@NET1",Overall!$A$29,Overall!$B$29,"1d","total","time-weighted",0,1,0,"")</f>
        <v>Tag not found</v>
      </c>
      <c r="DM29" s="12">
        <f>_xll.PIAdvCalcDat("\\CEDPI\SEMPRA_MSR1:EDCINV"&amp;DJ$2&amp;""&amp;DM$3&amp;"DAYKWH.UNIT1@NET1",Overall!$A$29,Overall!$B$29,"1d","total","time-weighted",0,1,0,"")</f>
        <v>1657.2366223304298</v>
      </c>
      <c r="DN29" s="1"/>
      <c r="DO29" s="10">
        <f>_xll.PIAdvCalcDat("\\CEDPI\SEMPRA_MSR1:EDCINV"&amp;DO$2&amp;""&amp;DO$3&amp;"DAYKWH.UNIT1@NET1",Overall!$A$29,Overall!$B$29,"1d","total","time-weighted",0,1,0,"")</f>
        <v>1628.7323606720984</v>
      </c>
      <c r="DP29" s="11">
        <f>_xll.PIAdvCalcDat("\\CEDPI\SEMPRA_MSR1:EDCINV"&amp;DO$2&amp;""&amp;DP$3&amp;"DAYKWH.UNIT1@NET1",Overall!$A$29,Overall!$B$29,"1d","total","time-weighted",0,1,0,"")</f>
        <v>1600.0496810847042</v>
      </c>
      <c r="DQ29" s="11">
        <f>_xll.PIAdvCalcDat("\\CEDPI\SEMPRA_MSR1:EDCINV"&amp;DO$2&amp;""&amp;DQ$3&amp;"DAYKWH.UNIT1@NET1",Overall!$A$29,Overall!$B$29,"1d","total","time-weighted",0,1,0,"")</f>
        <v>1564.762079298182</v>
      </c>
      <c r="DR29" s="12">
        <f>_xll.PIAdvCalcDat("\\CEDPI\SEMPRA_MSR1:EDCINV"&amp;DO$2&amp;""&amp;DR$3&amp;"DAYKWH.UNIT1@NET1",Overall!$A$29,Overall!$B$29,"1d","total","time-weighted",0,1,0,"")</f>
        <v>1511.4557423281506</v>
      </c>
      <c r="DS29" s="1"/>
      <c r="DT29" s="10">
        <f>_xll.PIAdvCalcDat("\\CEDPI\SEMPRA_MSR1:EDCINV"&amp;DT$2&amp;""&amp;DT$3&amp;"DAYKWH.UNIT1@NET1",Overall!$A$29,Overall!$B$29,"1d","total","time-weighted",0,1,0,"")</f>
        <v>1515.2470892838483</v>
      </c>
      <c r="DU29" s="11">
        <f>_xll.PIAdvCalcDat("\\CEDPI\SEMPRA_MSR1:EDCINV"&amp;DT$2&amp;""&amp;DU$3&amp;"DAYKWH.UNIT1@NET1",Overall!$A$29,Overall!$B$29,"1d","total","time-weighted",0,1,0,"")</f>
        <v>1562.3716888029574</v>
      </c>
      <c r="DV29" s="11">
        <f>_xll.PIAdvCalcDat("\\CEDPI\SEMPRA_MSR1:EDCINV"&amp;DT$2&amp;""&amp;DV$3&amp;"DAYKWH.UNIT1@NET1",Overall!$A$29,Overall!$B$29,"1d","total","time-weighted",0,1,0,"")</f>
        <v>1544.1944271807561</v>
      </c>
      <c r="DW29" s="12">
        <f>_xll.PIAdvCalcDat("\\CEDPI\SEMPRA_MSR1:EDCINV"&amp;DT$2&amp;""&amp;DW$3&amp;"DAYKWH.UNIT1@NET1",Overall!$A$29,Overall!$B$29,"1d","total","time-weighted",0,1,0,"")</f>
        <v>1599.5772948518429</v>
      </c>
      <c r="DX29" s="1"/>
      <c r="DY29" s="10">
        <f>_xll.PIAdvCalcDat("\\CEDPI\SEMPRA_MSR1:EDCINV"&amp;DY$2&amp;""&amp;DY$3&amp;"DAYKWH.UNIT1@NET1",Overall!$A$29,Overall!$B$29,"1d","total","time-weighted",0,1,0,"")</f>
        <v>1560.1403932610044</v>
      </c>
      <c r="DZ29" s="11">
        <f>_xll.PIAdvCalcDat("\\CEDPI\SEMPRA_MSR1:EDCINV"&amp;DY$2&amp;""&amp;DZ$3&amp;"DAYKWH.UNIT1@NET1",Overall!$A$29,Overall!$B$29,"1d","total","time-weighted",0,1,0,"")</f>
        <v>1552.6333173850157</v>
      </c>
      <c r="EA29" s="11">
        <f>_xll.PIAdvCalcDat("\\CEDPI\SEMPRA_MSR1:EDCINV"&amp;DY$2&amp;""&amp;EA$3&amp;"DAYKWH.UNIT1@NET1",Overall!$A$29,Overall!$B$29,"1d","total","time-weighted",0,1,0,"")</f>
        <v>1506.4254050289085</v>
      </c>
      <c r="EB29" s="12">
        <f>_xll.PIAdvCalcDat("\\CEDPI\SEMPRA_MSR1:EDCINV"&amp;DY$2&amp;""&amp;EB$3&amp;"DAYKWH.UNIT1@NET1",Overall!$A$29,Overall!$B$29,"1d","total","time-weighted",0,1,0,"")</f>
        <v>1545.5213677122392</v>
      </c>
      <c r="EC29" s="1"/>
      <c r="ED29" s="10">
        <f>_xll.PIAdvCalcDat("\\CEDPI\SEMPRA_MSR1:EDCINV"&amp;ED$2&amp;""&amp;ED$3&amp;"DAYKWH.UNIT1@NET1",Overall!$A$29,Overall!$B$29,"1d","total","time-weighted",0,1,0,"")</f>
        <v>1648.0232948513053</v>
      </c>
      <c r="EE29" s="11">
        <f>_xll.PIAdvCalcDat("\\CEDPI\SEMPRA_MSR1:EDCINV"&amp;ED$2&amp;""&amp;EE$3&amp;"DAYKWH.UNIT1@NET1",Overall!$A$29,Overall!$B$29,"1d","total","time-weighted",0,1,0,"")</f>
        <v>1643.795719730736</v>
      </c>
      <c r="EF29" s="11">
        <f>_xll.PIAdvCalcDat("\\CEDPI\SEMPRA_MSR1:EDCINV"&amp;ED$2&amp;""&amp;EF$3&amp;"DAYKWH.UNIT1@NET1",Overall!$A$29,Overall!$B$29,"1d","total","time-weighted",0,1,0,"")</f>
        <v>1616.4293993927429</v>
      </c>
      <c r="EG29" s="12">
        <f>_xll.PIAdvCalcDat("\\CEDPI\SEMPRA_MSR1:EDCINV"&amp;ED$2&amp;""&amp;EG$3&amp;"DAYKWH.UNIT1@NET1",Overall!$A$29,Overall!$B$29,"1d","total","time-weighted",0,1,0,"")</f>
        <v>1571.2472686875399</v>
      </c>
      <c r="EH29" s="1"/>
      <c r="EI29" s="10">
        <f>_xll.PIAdvCalcDat("\\CEDPI\SEMPRA_MSR1:EDCINV"&amp;EI$2&amp;""&amp;EI$3&amp;"DAYKWH.UNIT1@NET1",Overall!$A$29,Overall!$B$29,"1d","total","time-weighted",0,1,0,"")</f>
        <v>1619.6106523195203</v>
      </c>
      <c r="EJ29" s="11">
        <f>_xll.PIAdvCalcDat("\\CEDPI\SEMPRA_MSR1:EDCINV"&amp;EI$2&amp;""&amp;EJ$3&amp;"DAYKWH.UNIT1@NET1",Overall!$A$29,Overall!$B$29,"1d","total","time-weighted",0,1,0,"")</f>
        <v>1470.3007477736298</v>
      </c>
      <c r="EK29" s="11">
        <f>_xll.PIAdvCalcDat("\\CEDPI\SEMPRA_MSR1:EDCINV"&amp;EI$2&amp;""&amp;EK$3&amp;"DAYKWH.UNIT1@NET1",Overall!$A$29,Overall!$B$29,"1d","total","time-weighted",0,1,0,"")</f>
        <v>1527.6741269245153</v>
      </c>
      <c r="EL29" s="12">
        <f>_xll.PIAdvCalcDat("\\CEDPI\SEMPRA_MSR1:EDCINV"&amp;EI$2&amp;""&amp;EL$3&amp;"DAYKWH.UNIT1@NET1",Overall!$A$29,Overall!$B$29,"1d","total","time-weighted",0,1,0,"")</f>
        <v>1571.8437003575325</v>
      </c>
      <c r="EM29" s="1"/>
      <c r="EN29" s="10">
        <f>_xll.PIAdvCalcDat("\\CEDPI\SEMPRA_MSR1:EDCINV"&amp;EN$2&amp;""&amp;EN$3&amp;"DAYKWH.UNIT1@NET1",Overall!$A$29,Overall!$B$29,"1d","total","time-weighted",0,1,0,"")</f>
        <v>1647.5420900436864</v>
      </c>
      <c r="EO29" s="11">
        <f>_xll.PIAdvCalcDat("\\CEDPI\SEMPRA_MSR1:EDCINV"&amp;EN$2&amp;""&amp;EO$3&amp;"DAYKWH.UNIT1@NET1",Overall!$A$29,Overall!$B$29,"1d","total","time-weighted",0,1,0,"")</f>
        <v>1596.9870991541686</v>
      </c>
      <c r="EP29" s="11">
        <f>_xll.PIAdvCalcDat("\\CEDPI\SEMPRA_MSR1:EDCINV"&amp;EN$2&amp;""&amp;EP$3&amp;"DAYKWH.UNIT1@NET1",Overall!$A$29,Overall!$B$29,"1d","total","time-weighted",0,1,0,"")</f>
        <v>1570.9153819283708</v>
      </c>
      <c r="EQ29" s="12">
        <f>_xll.PIAdvCalcDat("\\CEDPI\SEMPRA_MSR1:EDCINV"&amp;EN$2&amp;""&amp;EQ$3&amp;"DAYKWH.UNIT1@NET1",Overall!$A$29,Overall!$B$29,"1d","total","time-weighted",0,1,0,"")</f>
        <v>1678.0017215646844</v>
      </c>
      <c r="ER29" s="1"/>
      <c r="ES29" s="10">
        <f>_xll.PIAdvCalcDat("\\CEDPI\SEMPRA_MSR1:EDCINV"&amp;ES$2&amp;""&amp;ES$3&amp;"DAYKWH.UNIT1@NET1",Overall!$A$29,Overall!$B$29,"1d","total","time-weighted",0,1,0,"")</f>
        <v>1683.4119053957636</v>
      </c>
      <c r="ET29" s="11">
        <f>_xll.PIAdvCalcDat("\\CEDPI\SEMPRA_MSR1:EDCINV"&amp;ES$2&amp;""&amp;ET$3&amp;"DAYKWH.UNIT1@NET1",Overall!$A$29,Overall!$B$29,"1d","total","time-weighted",0,1,0,"")</f>
        <v>1585.6075914052699</v>
      </c>
      <c r="EU29" s="11">
        <f>_xll.PIAdvCalcDat("\\CEDPI\SEMPRA_MSR1:EDCINV"&amp;ES$2&amp;""&amp;EU$3&amp;"DAYKWH.UNIT1@NET1",Overall!$A$29,Overall!$B$29,"1d","total","time-weighted",0,1,0,"")</f>
        <v>1601.1349150002268</v>
      </c>
      <c r="EV29" s="12">
        <f>_xll.PIAdvCalcDat("\\CEDPI\SEMPRA_MSR1:EDCINV"&amp;ES$2&amp;""&amp;EV$3&amp;"DAYKWH.UNIT1@NET1",Overall!$A$29,Overall!$B$29,"1d","total","time-weighted",0,1,0,"")</f>
        <v>1596.9899022932959</v>
      </c>
      <c r="EW29" s="1"/>
      <c r="EX29" s="10">
        <f>_xll.PIAdvCalcDat("\\CEDPI\SEMPRA_MSR1:EDCINV"&amp;EX$2&amp;""&amp;EX$3&amp;"DAYKWH.UNIT1@NET1",Overall!$A$29,Overall!$B$29,"1d","total","time-weighted",0,1,0,"")</f>
        <v>1512.8858619457717</v>
      </c>
      <c r="EY29" s="11">
        <f>_xll.PIAdvCalcDat("\\CEDPI\SEMPRA_MSR1:EDCINV"&amp;EX$2&amp;""&amp;EY$3&amp;"DAYKWH.UNIT1@NET1",Overall!$A$29,Overall!$B$29,"1d","total","time-weighted",0,1,0,"")</f>
        <v>1475.8264803988197</v>
      </c>
      <c r="EZ29" s="11">
        <f>_xll.PIAdvCalcDat("\\CEDPI\SEMPRA_MSR1:EDCINV"&amp;EX$2&amp;""&amp;EZ$3&amp;"DAYKWH.UNIT1@NET1",Overall!$A$29,Overall!$B$29,"1d","total","time-weighted",0,1,0,"")</f>
        <v>1495.3100197882027</v>
      </c>
      <c r="FA29" s="12">
        <f>_xll.PIAdvCalcDat("\\CEDPI\SEMPRA_MSR1:EDCINV"&amp;EX$2&amp;""&amp;FA$3&amp;"DAYKWH.UNIT1@NET1",Overall!$A$29,Overall!$B$29,"1d","total","time-weighted",0,1,0,"")</f>
        <v>1535.9470815513869</v>
      </c>
      <c r="FB29" s="1"/>
      <c r="FC29" s="10">
        <f>_xll.PIAdvCalcDat("\\CEDPI\SEMPRA_MSR1:EDCINV"&amp;FC$2&amp;""&amp;FC$3&amp;"DAYKWH.UNIT1@NET1",Overall!$A$29,Overall!$B$29,"1d","total","time-weighted",0,1,0,"")</f>
        <v>1627.5177780099507</v>
      </c>
      <c r="FD29" s="11">
        <f>_xll.PIAdvCalcDat("\\CEDPI\SEMPRA_MSR1:EDCINV"&amp;FC$2&amp;""&amp;FD$3&amp;"DAYKWH.UNIT1@NET1",Overall!$A$29,Overall!$B$29,"1d","total","time-weighted",0,1,0,"")</f>
        <v>1562.1875949710111</v>
      </c>
      <c r="FE29" s="11">
        <f>_xll.PIAdvCalcDat("\\CEDPI\SEMPRA_MSR1:EDCINV"&amp;FC$2&amp;""&amp;FE$3&amp;"DAYKWH.UNIT1@NET1",Overall!$A$29,Overall!$B$29,"1d","total","time-weighted",0,1,0,"")</f>
        <v>1531.137645366297</v>
      </c>
      <c r="FF29" s="12">
        <f>_xll.PIAdvCalcDat("\\CEDPI\SEMPRA_MSR1:EDCINV"&amp;FC$2&amp;""&amp;FF$3&amp;"DAYKWH.UNIT1@NET1",Overall!$A$29,Overall!$B$29,"1d","total","time-weighted",0,1,0,"")</f>
        <v>1603.7952532970119</v>
      </c>
      <c r="FG29" s="1"/>
      <c r="FH29" s="10">
        <f>_xll.PIAdvCalcDat("\\CEDPI\SEMPRA_MSR1:EDCINV"&amp;FH$2&amp;""&amp;FH$3&amp;"DAYKWH.UNIT1@NET1",Overall!$A$29,Overall!$B$29,"1d","total","time-weighted",0,1,0,"")</f>
        <v>1585.5328216857849</v>
      </c>
      <c r="FI29" s="11">
        <f>_xll.PIAdvCalcDat("\\CEDPI\SEMPRA_MSR1:EDCINV"&amp;FH$2&amp;""&amp;FI$3&amp;"DAYKWH.UNIT1@NET1",Overall!$A$29,Overall!$B$29,"1d","total","time-weighted",0,1,0,"")</f>
        <v>1519.9880336521253</v>
      </c>
      <c r="FJ29" s="11">
        <f>_xll.PIAdvCalcDat("\\CEDPI\SEMPRA_MSR1:EDCINV"&amp;FH$2&amp;""&amp;FJ$3&amp;"DAYKWH.UNIT1@NET1",Overall!$A$29,Overall!$B$29,"1d","total","time-weighted",0,1,0,"")</f>
        <v>1508.4491678059692</v>
      </c>
      <c r="FK29" s="12">
        <f>_xll.PIAdvCalcDat("\\CEDPI\SEMPRA_MSR1:EDCINV"&amp;FH$2&amp;""&amp;FK$3&amp;"DAYKWH.UNIT1@NET1",Overall!$A$29,Overall!$B$29,"1d","total","time-weighted",0,1,0,"")</f>
        <v>1502.1308807682321</v>
      </c>
      <c r="FL29" s="1"/>
      <c r="FM29" s="10">
        <f>_xll.PIAdvCalcDat("\\CEDPI\SEMPRA_MSR1:EDCINV"&amp;FM$2&amp;""&amp;FM$3&amp;"DAYKWH.UNIT1@NET1",Overall!$A$29,Overall!$B$29,"1d","total","time-weighted",0,1,0,"")</f>
        <v>1640.4219878120361</v>
      </c>
      <c r="FN29" s="11">
        <f>_xll.PIAdvCalcDat("\\CEDPI\SEMPRA_MSR1:EDCINV"&amp;FM$2&amp;""&amp;FN$3&amp;"DAYKWH.UNIT1@NET1",Overall!$A$29,Overall!$B$29,"1d","total","time-weighted",0,1,0,"")</f>
        <v>1596.8622856502325</v>
      </c>
      <c r="FO29" s="11">
        <f>_xll.PIAdvCalcDat("\\CEDPI\SEMPRA_MSR1:EDCINV"&amp;FM$2&amp;""&amp;FO$3&amp;"DAYKWH.UNIT1@NET1",Overall!$A$29,Overall!$B$29,"1d","total","time-weighted",0,1,0,"")</f>
        <v>1449.9084219365791</v>
      </c>
      <c r="FP29" s="12">
        <f>_xll.PIAdvCalcDat("\\CEDPI\SEMPRA_MSR1:EDCINV"&amp;FM$2&amp;""&amp;FP$3&amp;"DAYKWH.UNIT1@NET1",Overall!$A$29,Overall!$B$29,"1d","total","time-weighted",0,1,0,"")</f>
        <v>1401.1560740802245</v>
      </c>
      <c r="FQ29" s="1"/>
      <c r="FR29" s="10">
        <f>_xll.PIAdvCalcDat("\\CEDPI\SEMPRA_MSR1:EDCINV"&amp;FR$2&amp;""&amp;FR$3&amp;"DAYKWH.UNIT1@NET1",Overall!$A$29,Overall!$B$29,"1d","total","time-weighted",0,1,0,"")</f>
        <v>1633.8907289572398</v>
      </c>
      <c r="FS29" s="11">
        <f>_xll.PIAdvCalcDat("\\CEDPI\SEMPRA_MSR1:EDCINV"&amp;FR$2&amp;""&amp;FS$3&amp;"DAYKWH.UNIT1@NET1",Overall!$A$29,Overall!$B$29,"1d","total","time-weighted",0,1,0,"")</f>
        <v>1583.3225914064151</v>
      </c>
      <c r="FT29" s="11">
        <f>_xll.PIAdvCalcDat("\\CEDPI\SEMPRA_MSR1:EDCINV"&amp;FR$2&amp;""&amp;FT$3&amp;"DAYKWH.UNIT1@NET1",Overall!$A$29,Overall!$B$29,"1d","total","time-weighted",0,1,0,"")</f>
        <v>1584.7367920343563</v>
      </c>
      <c r="FU29" s="12">
        <f>_xll.PIAdvCalcDat("\\CEDPI\SEMPRA_MSR1:EDCINV"&amp;FR$2&amp;""&amp;FU$3&amp;"DAYKWH.UNIT1@NET1",Overall!$A$29,Overall!$B$29,"1d","total","time-weighted",0,1,0,"")</f>
        <v>1660.1624315730128</v>
      </c>
      <c r="FV29" s="1"/>
      <c r="FW29" s="10">
        <f>_xll.PIAdvCalcDat("\\CEDPI\SEMPRA_MSR1:EDCINV"&amp;FW$2&amp;""&amp;FW$3&amp;"DAYKWH.UNIT1@NET1",Overall!$A$29,Overall!$B$29,"1d","total","time-weighted",0,1,0,"")</f>
        <v>1610.7470137085106</v>
      </c>
      <c r="FX29" s="11">
        <f>_xll.PIAdvCalcDat("\\CEDPI\SEMPRA_MSR1:EDCINV"&amp;FW$2&amp;""&amp;FX$3&amp;"DAYKWH.UNIT1@NET1",Overall!$A$29,Overall!$B$29,"1d","total","time-weighted",0,1,0,"")</f>
        <v>1554.6486411037447</v>
      </c>
      <c r="FY29" s="11">
        <f>_xll.PIAdvCalcDat("\\CEDPI\SEMPRA_MSR1:EDCINV"&amp;FW$2&amp;""&amp;FY$3&amp;"DAYKWH.UNIT1@NET1",Overall!$A$29,Overall!$B$29,"1d","total","time-weighted",0,1,0,"")</f>
        <v>1498.4077301917587</v>
      </c>
      <c r="FZ29" s="12">
        <f>_xll.PIAdvCalcDat("\\CEDPI\SEMPRA_MSR1:EDCINV"&amp;FW$2&amp;""&amp;FZ$3&amp;"DAYKWH.UNIT1@NET1",Overall!$A$29,Overall!$B$29,"1d","total","time-weighted",0,1,0,"")</f>
        <v>1464.229366092266</v>
      </c>
      <c r="GA29" s="1"/>
      <c r="GB29" s="10">
        <f>_xll.PIAdvCalcDat("\\CEDPI\SEMPRA_MSR1:EDCINV"&amp;GB$2&amp;""&amp;GB$3&amp;"DAYKWH.UNIT1@NET1",Overall!$A$29,Overall!$B$29,"1d","total","time-weighted",0,1,0,"")</f>
        <v>1634.5243184505134</v>
      </c>
      <c r="GC29" s="11">
        <f>_xll.PIAdvCalcDat("\\CEDPI\SEMPRA_MSR1:EDCINV"&amp;GB$2&amp;""&amp;GC$3&amp;"DAYKWH.UNIT1@NET1",Overall!$A$29,Overall!$B$29,"1d","total","time-weighted",0,1,0,"")</f>
        <v>1514.2418475766751</v>
      </c>
      <c r="GD29" s="11">
        <f>_xll.PIAdvCalcDat("\\CEDPI\SEMPRA_MSR1:EDCINV"&amp;GB$2&amp;""&amp;GD$3&amp;"DAYKWH.UNIT1@NET1",Overall!$A$29,Overall!$B$29,"1d","total","time-weighted",0,1,0,"")</f>
        <v>1627.1541233355315</v>
      </c>
      <c r="GE29" s="12">
        <f>_xll.PIAdvCalcDat("\\CEDPI\SEMPRA_MSR1:EDCINV"&amp;GB$2&amp;""&amp;GE$3&amp;"DAYKWH.UNIT1@NET1",Overall!$A$29,Overall!$B$29,"1d","total","time-weighted",0,1,0,"")</f>
        <v>1608.0358589364337</v>
      </c>
      <c r="GF29" s="1"/>
      <c r="GG29" s="10">
        <f>_xll.PIAdvCalcDat("\\CEDPI\SEMPRA_MSR1:EDCINV"&amp;GG$2&amp;""&amp;GG$3&amp;"DAYKWH.UNIT1@NET1",Overall!$A$29,Overall!$B$29,"1d","total","time-weighted",0,1,0,"")</f>
        <v>1570.7722050061611</v>
      </c>
      <c r="GH29" s="11">
        <f>_xll.PIAdvCalcDat("\\CEDPI\SEMPRA_MSR1:EDCINV"&amp;GG$2&amp;""&amp;GH$3&amp;"DAYKWH.UNIT1@NET1",Overall!$A$29,Overall!$B$29,"1d","total","time-weighted",0,1,0,"")</f>
        <v>1533.7458632256514</v>
      </c>
      <c r="GI29" s="11">
        <f>_xll.PIAdvCalcDat("\\CEDPI\SEMPRA_MSR1:EDCINV"&amp;GG$2&amp;""&amp;GI$3&amp;"DAYKWH.UNIT1@NET1",Overall!$A$29,Overall!$B$29,"1d","total","time-weighted",0,1,0,"")</f>
        <v>1451.7677083097851</v>
      </c>
      <c r="GJ29" s="12">
        <f>_xll.PIAdvCalcDat("\\CEDPI\SEMPRA_MSR1:EDCINV"&amp;GG$2&amp;""&amp;GJ$3&amp;"DAYKWH.UNIT1@NET1",Overall!$A$29,Overall!$B$29,"1d","total","time-weighted",0,1,0,"")</f>
        <v>1359.5858656570842</v>
      </c>
      <c r="GK29" s="1"/>
      <c r="GL29" s="10">
        <f>_xll.PIAdvCalcDat("\\CEDPI\SEMPRA_MSR1:EDCINV"&amp;GL$2&amp;""&amp;GL$3&amp;"DAYKWH.UNIT1@NET1",Overall!$A$29,Overall!$B$29,"1d","total","time-weighted",0,1,0,"")</f>
        <v>1586.2641479636304</v>
      </c>
      <c r="GM29" s="11">
        <f>_xll.PIAdvCalcDat("\\CEDPI\SEMPRA_MSR1:EDCINV"&amp;GL$2&amp;""&amp;GM$3&amp;"DAYKWH.UNIT1@NET1",Overall!$A$29,Overall!$B$29,"1d","total","time-weighted",0,1,0,"")</f>
        <v>1513.4784700876455</v>
      </c>
      <c r="GN29" s="11">
        <f>_xll.PIAdvCalcDat("\\CEDPI\SEMPRA_MSR1:EDCINV"&amp;GL$2&amp;""&amp;GN$3&amp;"DAYKWH.UNIT1@NET1",Overall!$A$29,Overall!$B$29,"1d","total","time-weighted",0,1,0,"")</f>
        <v>1576.8594880822777</v>
      </c>
      <c r="GO29" s="12">
        <f>_xll.PIAdvCalcDat("\\CEDPI\SEMPRA_MSR1:EDCINV"&amp;GL$2&amp;""&amp;GO$3&amp;"DAYKWH.UNIT1@NET1",Overall!$A$29,Overall!$B$29,"1d","total","time-weighted",0,1,0,"")</f>
        <v>1596.3724886294679</v>
      </c>
      <c r="GP29" s="1"/>
      <c r="GQ29" s="10">
        <f>_xll.PIAdvCalcDat("\\CEDPI\SEMPRA_MSR1:EDCINV"&amp;GQ$2&amp;""&amp;GQ$3&amp;"DAYKWH.UNIT1@NET1",Overall!$A$29,Overall!$B$29,"1d","total","time-weighted",0,1,0,"")</f>
        <v>1619.5772651095215</v>
      </c>
      <c r="GR29" s="11">
        <f>_xll.PIAdvCalcDat("\\CEDPI\SEMPRA_MSR1:EDCINV"&amp;GQ$2&amp;""&amp;GR$3&amp;"DAYKWH.UNIT1@NET1",Overall!$A$29,Overall!$B$29,"1d","total","time-weighted",0,1,0,"")</f>
        <v>1607.7822674646295</v>
      </c>
      <c r="GS29" s="11">
        <f>_xll.PIAdvCalcDat("\\CEDPI\SEMPRA_MSR1:EDCINV"&amp;GQ$2&amp;""&amp;GS$3&amp;"DAYKWH.UNIT1@NET1",Overall!$A$29,Overall!$B$29,"1d","total","time-weighted",0,1,0,"")</f>
        <v>1433.5619263458475</v>
      </c>
      <c r="GT29" s="12">
        <f>_xll.PIAdvCalcDat("\\CEDPI\SEMPRA_MSR1:EDCINV"&amp;GQ$2&amp;""&amp;GT$3&amp;"DAYKWH.UNIT1@NET1",Overall!$A$29,Overall!$B$29,"1d","total","time-weighted",0,1,0,"")</f>
        <v>1423.8427812614077</v>
      </c>
      <c r="GU29" s="1"/>
      <c r="GV29" s="10">
        <f>_xll.PIAdvCalcDat("\\CEDPI\SEMPRA_MSR1:EDCINV"&amp;GV$2&amp;""&amp;GV$3&amp;"DAYKWH.UNIT1@NET1",Overall!$A$29,Overall!$B$29,"1d","total","time-weighted",0,1,0,"")</f>
        <v>1598.9211294808956</v>
      </c>
      <c r="GW29" s="11">
        <f>_xll.PIAdvCalcDat("\\CEDPI\SEMPRA_MSR1:EDCINV"&amp;GV$2&amp;""&amp;GW$3&amp;"DAYKWH.UNIT1@NET1",Overall!$A$29,Overall!$B$29,"1d","total","time-weighted",0,1,0,"")</f>
        <v>1613.4536411285937</v>
      </c>
      <c r="GX29" s="11">
        <f>_xll.PIAdvCalcDat("\\CEDPI\SEMPRA_MSR1:EDCINV"&amp;GV$2&amp;""&amp;GX$3&amp;"DAYKWH.UNIT1@NET1",Overall!$A$29,Overall!$B$29,"1d","total","time-weighted",0,1,0,"")</f>
        <v>1541.4417257278214</v>
      </c>
      <c r="GY29" s="12">
        <f>_xll.PIAdvCalcDat("\\CEDPI\SEMPRA_MSR1:EDCINV"&amp;GV$2&amp;""&amp;GY$3&amp;"DAYKWH.UNIT1@NET1",Overall!$A$29,Overall!$B$29,"1d","total","time-weighted",0,1,0,"")</f>
        <v>1548.8026661937495</v>
      </c>
      <c r="GZ29" s="1"/>
      <c r="HA29" s="10">
        <f>_xll.PIAdvCalcDat("\\CEDPI\SEMPRA_MSR1:EDCINV"&amp;HA$2&amp;""&amp;HA$3&amp;"DAYKWH.UNIT1@NET1",Overall!$A$29,Overall!$B$29,"1d","total","time-weighted",0,1,0,"")</f>
        <v>1645.5738051340056</v>
      </c>
      <c r="HB29" s="11">
        <f>_xll.PIAdvCalcDat("\\CEDPI\SEMPRA_MSR1:EDCINV"&amp;HA$2&amp;""&amp;HB$3&amp;"DAYKWH.UNIT1@NET1",Overall!$A$29,Overall!$B$29,"1d","total","time-weighted",0,1,0,"")</f>
        <v>1599.3022079729626</v>
      </c>
      <c r="HC29" s="11">
        <f>_xll.PIAdvCalcDat("\\CEDPI\SEMPRA_MSR1:EDCINV"&amp;HA$2&amp;""&amp;HC$3&amp;"DAYKWH.UNIT1@NET1",Overall!$A$29,Overall!$B$29,"1d","total","time-weighted",0,1,0,"")</f>
        <v>1565.7890908775423</v>
      </c>
      <c r="HD29" s="12">
        <f>_xll.PIAdvCalcDat("\\CEDPI\SEMPRA_MSR1:EDCINV"&amp;HA$2&amp;""&amp;HD$3&amp;"DAYKWH.UNIT1@NET1",Overall!$A$29,Overall!$B$29,"1d","total","time-weighted",0,1,0,"")</f>
        <v>1404.1907486861353</v>
      </c>
      <c r="HE29" s="1"/>
      <c r="HF29" s="10">
        <f>_xll.PIAdvCalcDat("\\CEDPI\SEMPRA_MSR1:EDCINV"&amp;HF$2&amp;""&amp;HF$3&amp;"DAYKWH.UNIT1@NET1",Overall!$A$29,Overall!$B$29,"1d","total","time-weighted",0,1,0,"")</f>
        <v>1529.1344059628436</v>
      </c>
      <c r="HG29" s="11">
        <f>_xll.PIAdvCalcDat("\\CEDPI\SEMPRA_MSR1:EDCINV"&amp;HF$2&amp;""&amp;HG$3&amp;"DAYKWH.UNIT1@NET1",Overall!$A$29,Overall!$B$29,"1d","total","time-weighted",0,1,0,"")</f>
        <v>1542.5924631616631</v>
      </c>
      <c r="HH29" s="11">
        <f>_xll.PIAdvCalcDat("\\CEDPI\SEMPRA_MSR1:EDCINV"&amp;HF$2&amp;""&amp;HH$3&amp;"DAYKWH.UNIT1@NET1",Overall!$A$29,Overall!$B$29,"1d","total","time-weighted",0,1,0,"")</f>
        <v>1512.5547311891769</v>
      </c>
      <c r="HI29" s="12">
        <f>_xll.PIAdvCalcDat("\\CEDPI\SEMPRA_MSR1:EDCINV"&amp;HF$2&amp;""&amp;HI$3&amp;"DAYKWH.UNIT1@NET1",Overall!$A$29,Overall!$B$29,"1d","total","time-weighted",0,1,0,"")</f>
        <v>1637.8929184566066</v>
      </c>
      <c r="HJ29" s="1"/>
      <c r="HK29" s="10">
        <f>_xll.PIAdvCalcDat("\\CEDPI\SEMPRA_MSR1:EDCINV"&amp;HK$2&amp;""&amp;HK$3&amp;"DAYKWH.UNIT1@NET1",Overall!$A$29,Overall!$B$29,"1d","total","time-weighted",0,1,0,"")</f>
        <v>1603.6089979903397</v>
      </c>
      <c r="HL29" s="11">
        <f>_xll.PIAdvCalcDat("\\CEDPI\SEMPRA_MSR1:EDCINV"&amp;HK$2&amp;""&amp;HL$3&amp;"DAYKWH.UNIT1@NET1",Overall!$A$29,Overall!$B$29,"1d","total","time-weighted",0,1,0,"")</f>
        <v>1600.5223912411327</v>
      </c>
      <c r="HM29" s="11">
        <f>_xll.PIAdvCalcDat("\\CEDPI\SEMPRA_MSR1:EDCINV"&amp;HK$2&amp;""&amp;HM$3&amp;"DAYKWH.UNIT1@NET1",Overall!$A$29,Overall!$B$29,"1d","total","time-weighted",0,1,0,"")</f>
        <v>1554.5272708741666</v>
      </c>
      <c r="HN29" s="12">
        <f>_xll.PIAdvCalcDat("\\CEDPI\SEMPRA_MSR1:EDCINV"&amp;HK$2&amp;""&amp;HN$3&amp;"DAYKWH.UNIT1@NET1",Overall!$A$29,Overall!$B$29,"1d","total","time-weighted",0,1,0,"")</f>
        <v>1435.6552134935584</v>
      </c>
      <c r="HO29" s="1"/>
      <c r="HP29" s="10">
        <f>_xll.PIAdvCalcDat("\\CEDPI\SEMPRA_MSR1:EDCINV"&amp;HP$2&amp;""&amp;HP$3&amp;"DAYKWH.UNIT1@NET1",Overall!$A$29,Overall!$B$29,"1d","total","time-weighted",0,1,0,"")</f>
        <v>1581.7366785387972</v>
      </c>
      <c r="HQ29" s="11">
        <f>_xll.PIAdvCalcDat("\\CEDPI\SEMPRA_MSR1:EDCINV"&amp;HP$2&amp;""&amp;HQ$3&amp;"DAYKWH.UNIT1@NET1",Overall!$A$29,Overall!$B$29,"1d","total","time-weighted",0,1,0,"")</f>
        <v>1565.1408463712717</v>
      </c>
      <c r="HR29" s="11">
        <f>_xll.PIAdvCalcDat("\\CEDPI\SEMPRA_MSR1:EDCINV"&amp;HP$2&amp;""&amp;HR$3&amp;"DAYKWH.UNIT1@NET1",Overall!$A$29,Overall!$B$29,"1d","total","time-weighted",0,1,0,"")</f>
        <v>1550.6044575814985</v>
      </c>
      <c r="HS29" s="12">
        <f>_xll.PIAdvCalcDat("\\CEDPI\SEMPRA_MSR1:EDCINV"&amp;HP$2&amp;""&amp;HS$3&amp;"DAYKWH.UNIT1@NET1",Overall!$A$29,Overall!$B$29,"1d","total","time-weighted",0,1,0,"")</f>
        <v>1623.2013968432777</v>
      </c>
      <c r="HT29" s="1"/>
      <c r="HU29" s="10">
        <f>_xll.PIAdvCalcDat("\\CEDPI\SEMPRA_MSR1:EDCINV"&amp;HU$2&amp;""&amp;HU$3&amp;"DAYKWH.UNIT1@NET1",Overall!$A$29,Overall!$B$29,"1d","total","time-weighted",0,1,0,"")</f>
        <v>1624.7220450831701</v>
      </c>
      <c r="HV29" s="11">
        <f>_xll.PIAdvCalcDat("\\CEDPI\SEMPRA_MSR1:EDCINV"&amp;HU$2&amp;""&amp;HV$3&amp;"DAYKWH.UNIT1@NET1",Overall!$A$29,Overall!$B$29,"1d","total","time-weighted",0,1,0,"")</f>
        <v>1534.8267350496578</v>
      </c>
      <c r="HW29" s="11">
        <f>_xll.PIAdvCalcDat("\\CEDPI\SEMPRA_MSR1:EDCINV"&amp;HU$2&amp;""&amp;HW$3&amp;"DAYKWH.UNIT1@NET1",Overall!$A$29,Overall!$B$29,"1d","total","time-weighted",0,1,0,"")</f>
        <v>1419.6714667189869</v>
      </c>
      <c r="HX29" s="12">
        <f>_xll.PIAdvCalcDat("\\CEDPI\SEMPRA_MSR1:EDCINV"&amp;HU$2&amp;""&amp;HX$3&amp;"DAYKWH.UNIT1@NET1",Overall!$A$29,Overall!$B$29,"1d","total","time-weighted",0,1,0,"")</f>
        <v>1422.6899829972281</v>
      </c>
      <c r="HY29" s="1"/>
      <c r="HZ29" s="10">
        <f>_xll.PIAdvCalcDat("\\CEDPI\SEMPRA_MSR1:EDCINV"&amp;HZ$2&amp;""&amp;HZ$3&amp;"DAYKWH.UNIT1@NET1",Overall!$A$29,Overall!$B$29,"1d","total","time-weighted",0,1,0,"")</f>
        <v>1603.1373246312576</v>
      </c>
      <c r="IA29" s="11">
        <f>_xll.PIAdvCalcDat("\\CEDPI\SEMPRA_MSR1:EDCINV"&amp;HZ$2&amp;""&amp;IA$3&amp;"DAYKWH.UNIT1@NET1",Overall!$A$29,Overall!$B$29,"1d","total","time-weighted",0,1,0,"")</f>
        <v>1551.5734409486188</v>
      </c>
      <c r="IB29" s="11">
        <f>_xll.PIAdvCalcDat("\\CEDPI\SEMPRA_MSR1:EDCINV"&amp;HZ$2&amp;""&amp;IB$3&amp;"DAYKWH.UNIT1@NET1",Overall!$A$29,Overall!$B$29,"1d","total","time-weighted",0,1,0,"")</f>
        <v>1550.0399712060723</v>
      </c>
      <c r="IC29" s="12">
        <f>_xll.PIAdvCalcDat("\\CEDPI\SEMPRA_MSR1:EDCINV"&amp;HZ$2&amp;""&amp;IC$3&amp;"DAYKWH.UNIT1@NET1",Overall!$A$29,Overall!$B$29,"1d","total","time-weighted",0,1,0,"")</f>
        <v>1617.0445912437235</v>
      </c>
      <c r="ID29" s="1"/>
      <c r="IE29" s="10">
        <f>_xll.PIAdvCalcDat("\\CEDPI\SEMPRA_MSR1:EDCINV"&amp;IE$2&amp;""&amp;IE$3&amp;"DAYKWH.UNIT1@NET1",Overall!$A$29,Overall!$B$29,"1d","total","time-weighted",0,1,0,"")</f>
        <v>1601.9517736797732</v>
      </c>
      <c r="IF29" s="11">
        <f>_xll.PIAdvCalcDat("\\CEDPI\SEMPRA_MSR1:EDCINV"&amp;IE$2&amp;""&amp;IF$3&amp;"DAYKWH.UNIT1@NET1",Overall!$A$29,Overall!$B$29,"1d","total","time-weighted",0,1,0,"")</f>
        <v>1603.9236858063139</v>
      </c>
      <c r="IG29" s="11">
        <f>_xll.PIAdvCalcDat("\\CEDPI\SEMPRA_MSR1:EDCINV"&amp;IE$2&amp;""&amp;IG$3&amp;"DAYKWH.UNIT1@NET1",Overall!$A$29,Overall!$B$29,"1d","total","time-weighted",0,1,0,"")</f>
        <v>1456.1595593805882</v>
      </c>
      <c r="IH29" s="12">
        <f>_xll.PIAdvCalcDat("\\CEDPI\SEMPRA_MSR1:EDCINV"&amp;IE$2&amp;""&amp;IH$3&amp;"DAYKWH.UNIT1@NET1",Overall!$A$29,Overall!$B$29,"1d","total","time-weighted",0,1,0,"")</f>
        <v>1389.6782945629873</v>
      </c>
      <c r="II29" s="1"/>
      <c r="IJ29" s="10">
        <f>_xll.PIAdvCalcDat("\\CEDPI\SEMPRA_MSR1:EDCINV"&amp;IJ$2&amp;""&amp;IJ$3&amp;"DAYKWH.UNIT1@NET1",Overall!$A$29,Overall!$B$29,"1d","total","time-weighted",0,1,0,"")</f>
        <v>1641.7791260721003</v>
      </c>
      <c r="IK29" s="11">
        <f>_xll.PIAdvCalcDat("\\CEDPI\SEMPRA_MSR1:EDCINV"&amp;IJ$2&amp;""&amp;IK$3&amp;"DAYKWH.UNIT1@NET1",Overall!$A$29,Overall!$B$29,"1d","total","time-weighted",0,1,0,"")</f>
        <v>1494.8225677832161</v>
      </c>
      <c r="IL29" s="11">
        <f>_xll.PIAdvCalcDat("\\CEDPI\SEMPRA_MSR1:EDCINV"&amp;IJ$2&amp;""&amp;IL$3&amp;"DAYKWH.UNIT1@NET1",Overall!$A$29,Overall!$B$29,"1d","total","time-weighted",0,1,0,"")</f>
        <v>1539.2424142346006</v>
      </c>
      <c r="IM29" s="12">
        <f>_xll.PIAdvCalcDat("\\CEDPI\SEMPRA_MSR1:EDCINV"&amp;IJ$2&amp;""&amp;IM$3&amp;"DAYKWH.UNIT1@NET1",Overall!$A$29,Overall!$B$29,"1d","total","time-weighted",0,1,0,"")</f>
        <v>1631.7733164469166</v>
      </c>
      <c r="IN29" s="1"/>
      <c r="IO29" s="10">
        <f>_xll.PIAdvCalcDat("\\CEDPI\SEMPRA_MSR1:EDCINV"&amp;IO$2&amp;""&amp;IO$3&amp;"DAYKWH.UNIT1@NET1",Overall!$A$29,Overall!$B$29,"1d","total","time-weighted",0,1,0,"")</f>
        <v>1574.7081979045292</v>
      </c>
      <c r="IP29" s="11">
        <f>_xll.PIAdvCalcDat("\\CEDPI\SEMPRA_MSR1:EDCINV"&amp;IO$2&amp;""&amp;IP$3&amp;"DAYKWH.UNIT1@NET1",Overall!$A$29,Overall!$B$29,"1d","total","time-weighted",0,1,0,"")</f>
        <v>1558.0424741568261</v>
      </c>
      <c r="IQ29" s="11">
        <f>_xll.PIAdvCalcDat("\\CEDPI\SEMPRA_MSR1:EDCINV"&amp;IO$2&amp;""&amp;IQ$3&amp;"DAYKWH.UNIT1@NET1",Overall!$A$29,Overall!$B$29,"1d","total","time-weighted",0,1,0,"")</f>
        <v>1497.3900518077089</v>
      </c>
      <c r="IR29" s="12">
        <f>_xll.PIAdvCalcDat("\\CEDPI\SEMPRA_MSR1:EDCINV"&amp;IO$2&amp;""&amp;IR$3&amp;"DAYKWH.UNIT1@NET1",Overall!$A$29,Overall!$B$29,"1d","total","time-weighted",0,1,0,"")</f>
        <v>1475.3972396931017</v>
      </c>
      <c r="IS29" s="1"/>
      <c r="IT29" s="10">
        <f>_xll.PIAdvCalcDat("\\CEDPI\SEMPRA_MSR1:EDCINV"&amp;IT$2&amp;""&amp;IT$3&amp;"DAYKWH.UNIT1@NET1",Overall!$A$29,Overall!$B$29,"1d","total","time-weighted",0,1,0,"")</f>
        <v>1655.7729942026037</v>
      </c>
      <c r="IU29" s="11">
        <f>_xll.PIAdvCalcDat("\\CEDPI\SEMPRA_MSR1:EDCINV"&amp;IT$2&amp;""&amp;IU$3&amp;"DAYKWH.UNIT1@NET1",Overall!$A$29,Overall!$B$29,"1d","total","time-weighted",0,1,0,"")</f>
        <v>1628.9805023307192</v>
      </c>
      <c r="IV29" s="11">
        <f>_xll.PIAdvCalcDat("\\CEDPI\SEMPRA_MSR1:EDCINV"&amp;IT$2&amp;""&amp;IV$3&amp;"DAYKWH.UNIT1@NET1",Overall!$A$29,Overall!$B$29,"1d","total","time-weighted",0,1,0,"")</f>
        <v>1597.2576169101233</v>
      </c>
      <c r="IW29" s="12">
        <f>_xll.PIAdvCalcDat("\\CEDPI\SEMPRA_MSR1:EDCINV"&amp;IT$2&amp;""&amp;IW$3&amp;"DAYKWH.UNIT1@NET1",Overall!$A$29,Overall!$B$29,"1d","total","time-weighted",0,1,0,"")</f>
        <v>1576.8936164591948</v>
      </c>
      <c r="IX29" s="1"/>
      <c r="IY29" s="10">
        <f>_xll.PIAdvCalcDat("\\CEDPI\SEMPRA_MSR1:EDCINV"&amp;IY$2&amp;""&amp;IY$3&amp;"DAYKWH.UNIT1@NET1",Overall!$A$29,Overall!$B$29,"1d","total","time-weighted",0,1,0,"")</f>
        <v>1591.0605532198226</v>
      </c>
      <c r="IZ29" s="11">
        <f>_xll.PIAdvCalcDat("\\CEDPI\SEMPRA_MSR1:EDCINV"&amp;IY$2&amp;""&amp;IZ$3&amp;"DAYKWH.UNIT1@NET1",Overall!$A$29,Overall!$B$29,"1d","total","time-weighted",0,1,0,"")</f>
        <v>1574.5791886416719</v>
      </c>
      <c r="JA29" s="11">
        <f>_xll.PIAdvCalcDat("\\CEDPI\SEMPRA_MSR1:EDCINV"&amp;IY$2&amp;""&amp;JA$3&amp;"DAYKWH.UNIT1@NET1",Overall!$A$29,Overall!$B$29,"1d","total","time-weighted",0,1,0,"")</f>
        <v>1577.9473818372262</v>
      </c>
      <c r="JB29" s="12">
        <f>_xll.PIAdvCalcDat("\\CEDPI\SEMPRA_MSR1:EDCINV"&amp;IY$2&amp;""&amp;JB$3&amp;"DAYKWH.UNIT1@NET1",Overall!$A$29,Overall!$B$29,"1d","total","time-weighted",0,1,0,"")</f>
        <v>1408.7232420325181</v>
      </c>
      <c r="JC29" s="1"/>
      <c r="JD29" s="10">
        <f>_xll.PIAdvCalcDat("\\CEDPI\SEMPRA_MSR1:EDCINV"&amp;JD$2&amp;""&amp;JD$3&amp;"DAYKWH.UNIT1@NET1",Overall!$A$29,Overall!$B$29,"1d","total","time-weighted",0,1,0,"")</f>
        <v>1583.6631286671429</v>
      </c>
      <c r="JE29" s="11">
        <f>_xll.PIAdvCalcDat("\\CEDPI\SEMPRA_MSR1:EDCINV"&amp;JD$2&amp;""&amp;JE$3&amp;"DAYKWH.UNIT1@NET1",Overall!$A$29,Overall!$B$29,"1d","total","time-weighted",0,1,0,"")</f>
        <v>1583.1908419315082</v>
      </c>
      <c r="JF29" s="11">
        <f>_xll.PIAdvCalcDat("\\CEDPI\SEMPRA_MSR1:EDCINV"&amp;JD$2&amp;""&amp;JF$3&amp;"DAYKWH.UNIT1@NET1",Overall!$A$29,Overall!$B$29,"1d","total","time-weighted",0,1,0,"")</f>
        <v>1497.664912208427</v>
      </c>
      <c r="JG29" s="12">
        <f>_xll.PIAdvCalcDat("\\CEDPI\SEMPRA_MSR1:EDCINV"&amp;JD$2&amp;""&amp;JG$3&amp;"DAYKWH.UNIT1@NET1",Overall!$A$29,Overall!$B$29,"1d","total","time-weighted",0,1,0,"")</f>
        <v>1596.1359837471639</v>
      </c>
      <c r="JH29" s="1"/>
      <c r="JI29" s="10">
        <f>_xll.PIAdvCalcDat("\\CEDPI\SEMPRA_MSR1:EDCINV"&amp;JI$2&amp;""&amp;JI$3&amp;"DAYKWH.UNIT1@NET1",Overall!$A$29,Overall!$B$29,"1d","total","time-weighted",0,1,0,"")</f>
        <v>1570.9620452046042</v>
      </c>
      <c r="JJ29" s="11">
        <f>_xll.PIAdvCalcDat("\\CEDPI\SEMPRA_MSR1:EDCINV"&amp;JI$2&amp;""&amp;JJ$3&amp;"DAYKWH.UNIT1@NET1",Overall!$A$29,Overall!$B$29,"1d","total","time-weighted",0,1,0,"")</f>
        <v>1558.3654042548555</v>
      </c>
      <c r="JK29" s="11">
        <f>_xll.PIAdvCalcDat("\\CEDPI\SEMPRA_MSR1:EDCINV"&amp;JI$2&amp;""&amp;JK$3&amp;"DAYKWH.UNIT1@NET1",Overall!$A$29,Overall!$B$29,"1d","total","time-weighted",0,1,0,"")</f>
        <v>1443.1142503825886</v>
      </c>
      <c r="JL29" s="12">
        <f>_xll.PIAdvCalcDat("\\CEDPI\SEMPRA_MSR1:EDCINV"&amp;JI$2&amp;""&amp;JL$3&amp;"DAYKWH.UNIT1@NET1",Overall!$A$29,Overall!$B$29,"1d","total","time-weighted",0,1,0,"")</f>
        <v>1450.9821654020639</v>
      </c>
      <c r="JM29" s="1"/>
      <c r="JN29" s="10">
        <f>_xll.PIAdvCalcDat("\\CEDPI\SEMPRA_MSR1:EDCINV"&amp;JN$2&amp;""&amp;JN$3&amp;"DAYKWH.UNIT1@NET1",Overall!$A$29,Overall!$B$29,"1d","total","time-weighted",0,1,0,"")</f>
        <v>1670.5039361385043</v>
      </c>
      <c r="JO29" s="11">
        <f>_xll.PIAdvCalcDat("\\CEDPI\SEMPRA_MSR1:EDCINV"&amp;JN$2&amp;""&amp;JO$3&amp;"DAYKWH.UNIT1@NET1",Overall!$A$29,Overall!$B$29,"1d","total","time-weighted",0,1,0,"")</f>
        <v>1534.7614009814581</v>
      </c>
      <c r="JP29" s="11">
        <f>_xll.PIAdvCalcDat("\\CEDPI\SEMPRA_MSR1:EDCINV"&amp;JN$2&amp;""&amp;JP$3&amp;"DAYKWH.UNIT1@NET1",Overall!$A$29,Overall!$B$29,"1d","total","time-weighted",0,1,0,"")</f>
        <v>1652.9008007229622</v>
      </c>
      <c r="JQ29" s="12">
        <f>_xll.PIAdvCalcDat("\\CEDPI\SEMPRA_MSR1:EDCINV"&amp;JN$2&amp;""&amp;JQ$3&amp;"DAYKWH.UNIT1@NET1",Overall!$A$29,Overall!$B$29,"1d","total","time-weighted",0,1,0,"")</f>
        <v>1626.3998391708487</v>
      </c>
      <c r="JR29" s="1"/>
      <c r="JS29" s="10">
        <f>_xll.PIAdvCalcDat("\\CEDPI\SEMPRA_MSR1:EDCINV"&amp;JS$2&amp;""&amp;JS$3&amp;"DAYKWH.UNIT1@NET1",Overall!$A$29,Overall!$B$29,"1d","total","time-weighted",0,1,0,"")</f>
        <v>1624.0337596425939</v>
      </c>
      <c r="JT29" s="11">
        <f>_xll.PIAdvCalcDat("\\CEDPI\SEMPRA_MSR1:EDCINV"&amp;JS$2&amp;""&amp;JT$3&amp;"DAYKWH.UNIT1@NET1",Overall!$A$29,Overall!$B$29,"1d","total","time-weighted",0,1,0,"")</f>
        <v>1579.7440831122951</v>
      </c>
      <c r="JU29" s="11">
        <f>_xll.PIAdvCalcDat("\\CEDPI\SEMPRA_MSR1:EDCINV"&amp;JS$2&amp;""&amp;JU$3&amp;"DAYKWH.UNIT1@NET1",Overall!$A$29,Overall!$B$29,"1d","total","time-weighted",0,1,0,"")</f>
        <v>1429.2665086170146</v>
      </c>
      <c r="JV29" s="12">
        <f>_xll.PIAdvCalcDat("\\CEDPI\SEMPRA_MSR1:EDCINV"&amp;JS$2&amp;""&amp;JV$3&amp;"DAYKWH.UNIT1@NET1",Overall!$A$29,Overall!$B$29,"1d","total","time-weighted",0,1,0,"")</f>
        <v>1392.8832683618523</v>
      </c>
      <c r="JW29" s="1"/>
      <c r="JX29" s="10">
        <f>_xll.PIAdvCalcDat("\\CEDPI\SEMPRA_MSR1:EDCINV"&amp;JX$2&amp;""&amp;JX$3&amp;"DAYKWH.UNIT1@NET1",Overall!$A$29,Overall!$B$29,"1d","total","time-weighted",0,1,0,"")</f>
        <v>1557.0446423140427</v>
      </c>
      <c r="JY29" s="11">
        <f>_xll.PIAdvCalcDat("\\CEDPI\SEMPRA_MSR1:EDCINV"&amp;JX$2&amp;""&amp;JY$3&amp;"DAYKWH.UNIT1@NET1",Overall!$A$29,Overall!$B$29,"1d","total","time-weighted",0,1,0,"")</f>
        <v>1564.8066532623036</v>
      </c>
      <c r="JZ29" s="11">
        <f>_xll.PIAdvCalcDat("\\CEDPI\SEMPRA_MSR1:EDCINV"&amp;JX$2&amp;""&amp;JZ$3&amp;"DAYKWH.UNIT1@NET1",Overall!$A$29,Overall!$B$29,"1d","total","time-weighted",0,1,0,"")</f>
        <v>1553.2291308889987</v>
      </c>
      <c r="KA29" s="12">
        <f>_xll.PIAdvCalcDat("\\CEDPI\SEMPRA_MSR1:EDCINV"&amp;JX$2&amp;""&amp;KA$3&amp;"DAYKWH.UNIT1@NET1",Overall!$A$29,Overall!$B$29,"1d","total","time-weighted",0,1,0,"")</f>
        <v>1610.8506408515159</v>
      </c>
      <c r="KB29" s="1"/>
      <c r="KC29" s="10">
        <f>_xll.PIAdvCalcDat("\\CEDPI\SEMPRA_MSR1:EDCINV"&amp;KC$2&amp;""&amp;KC$3&amp;"DAYKWH.UNIT1@NET1",Overall!$A$29,Overall!$B$29,"1d","total","time-weighted",0,1,0,"")</f>
        <v>1657.3015907538152</v>
      </c>
      <c r="KD29" s="11">
        <f>_xll.PIAdvCalcDat("\\CEDPI\SEMPRA_MSR1:EDCINV"&amp;KC$2&amp;""&amp;KD$3&amp;"DAYKWH.UNIT1@NET1",Overall!$A$29,Overall!$B$29,"1d","total","time-weighted",0,1,0,"")</f>
        <v>1578.3153552498679</v>
      </c>
      <c r="KE29" s="11">
        <f>_xll.PIAdvCalcDat("\\CEDPI\SEMPRA_MSR1:EDCINV"&amp;KC$2&amp;""&amp;KE$3&amp;"DAYKWH.UNIT1@NET1",Overall!$A$29,Overall!$B$29,"1d","total","time-weighted",0,1,0,"")</f>
        <v>1558.7737919633048</v>
      </c>
      <c r="KF29" s="12">
        <f>_xll.PIAdvCalcDat("\\CEDPI\SEMPRA_MSR1:EDCINV"&amp;KC$2&amp;""&amp;KF$3&amp;"DAYKWH.UNIT1@NET1",Overall!$A$29,Overall!$B$29,"1d","total","time-weighted",0,1,0,"")</f>
        <v>2509.3018062635279</v>
      </c>
      <c r="KG29" s="1"/>
      <c r="KH29" s="10">
        <f>_xll.PIAdvCalcDat("\\CEDPI\SEMPRA_MSR1:EDCINV"&amp;KH$2&amp;""&amp;KH$3&amp;"DAYKWH.UNIT1@NET1",Overall!$A$29,Overall!$B$29,"1d","total","time-weighted",0,1,0,"")</f>
        <v>1676.7927287979942</v>
      </c>
      <c r="KI29" s="11">
        <f>_xll.PIAdvCalcDat("\\CEDPI\SEMPRA_MSR1:EDCINV"&amp;KH$2&amp;""&amp;KI$3&amp;"DAYKWH.UNIT1@NET1",Overall!$A$29,Overall!$B$29,"1d","total","time-weighted",0,1,0,"")</f>
        <v>1518.871393412752</v>
      </c>
      <c r="KJ29" s="11">
        <f>_xll.PIAdvCalcDat("\\CEDPI\SEMPRA_MSR1:EDCINV"&amp;KH$2&amp;""&amp;KJ$3&amp;"DAYKWH.UNIT1@NET1",Overall!$A$29,Overall!$B$29,"1d","total","time-weighted",0,1,0,"")</f>
        <v>1580.5180184516919</v>
      </c>
      <c r="KK29" s="12">
        <f>_xll.PIAdvCalcDat("\\CEDPI\SEMPRA_MSR1:EDCINV"&amp;KH$2&amp;""&amp;KK$3&amp;"DAYKWH.UNIT1@NET1",Overall!$A$29,Overall!$B$29,"1d","total","time-weighted",0,1,0,"")</f>
        <v>1625.2625488446354</v>
      </c>
      <c r="KL29" s="1"/>
      <c r="KM29" s="10">
        <f>_xll.PIAdvCalcDat("\\CEDPI\SEMPRA_MSR1:EDCINV"&amp;KM$2&amp;""&amp;KM$3&amp;"DAYKWH.UNIT1@NET1",Overall!$A$29,Overall!$B$29,"1d","total","time-weighted",0,1,0,"")</f>
        <v>1646.3133599633748</v>
      </c>
      <c r="KN29" s="11">
        <f>_xll.PIAdvCalcDat("\\CEDPI\SEMPRA_MSR1:EDCINV"&amp;KM$2&amp;""&amp;KN$3&amp;"DAYKWH.UNIT1@NET1",Overall!$A$29,Overall!$B$29,"1d","total","time-weighted",0,1,0,"")</f>
        <v>1594.5191872124919</v>
      </c>
      <c r="KO29" s="11">
        <f>_xll.PIAdvCalcDat("\\CEDPI\SEMPRA_MSR1:EDCINV"&amp;KM$2&amp;""&amp;KO$3&amp;"DAYKWH.UNIT1@NET1",Overall!$A$29,Overall!$B$29,"1d","total","time-weighted",0,1,0,"")</f>
        <v>1600.8135740472453</v>
      </c>
      <c r="KP29" s="12">
        <f>_xll.PIAdvCalcDat("\\CEDPI\SEMPRA_MSR1:EDCINV"&amp;KM$2&amp;""&amp;KP$3&amp;"DAYKWH.UNIT1@NET1",Overall!$A$29,Overall!$B$29,"1d","total","time-weighted",0,1,0,"")</f>
        <v>1427.7160695048094</v>
      </c>
      <c r="KQ29" s="1"/>
      <c r="KR29" s="10">
        <f>_xll.PIAdvCalcDat("\\CEDPI\SEMPRA_MSR1:EDCINV"&amp;KR$2&amp;""&amp;KR$3&amp;"DAYKWH.UNIT1@NET1",Overall!$A$29,Overall!$B$29,"1d","total","time-weighted",0,1,0,"")</f>
        <v>1627.6263720044335</v>
      </c>
      <c r="KS29" s="11">
        <f>_xll.PIAdvCalcDat("\\CEDPI\SEMPRA_MSR1:EDCINV"&amp;KR$2&amp;""&amp;KS$3&amp;"DAYKWH.UNIT1@NET1",Overall!$A$29,Overall!$B$29,"1d","total","time-weighted",0,1,0,"")</f>
        <v>1550.9998976045315</v>
      </c>
      <c r="KT29" s="11">
        <f>_xll.PIAdvCalcDat("\\CEDPI\SEMPRA_MSR1:EDCINV"&amp;KR$2&amp;""&amp;KT$3&amp;"DAYKWH.UNIT1@NET1",Overall!$A$29,Overall!$B$29,"1d","total","time-weighted",0,1,0,"")</f>
        <v>1552.1712817473185</v>
      </c>
      <c r="KU29" s="12">
        <f>_xll.PIAdvCalcDat("\\CEDPI\SEMPRA_MSR1:EDCINV"&amp;KR$2&amp;""&amp;KU$3&amp;"DAYKWH.UNIT1@NET1",Overall!$A$29,Overall!$B$29,"1d","total","time-weighted",0,1,0,"")</f>
        <v>1732.6345454844559</v>
      </c>
      <c r="KV29" s="1"/>
      <c r="KW29" s="10">
        <f>_xll.PIAdvCalcDat("\\CEDPI\SEMPRA_MSR1:EDCINV"&amp;KW$2&amp;""&amp;KW$3&amp;"DAYKWH.UNIT1@NET1",Overall!$A$29,Overall!$B$29,"1d","total","time-weighted",0,1,0,"")</f>
        <v>1659.4372557801016</v>
      </c>
      <c r="KX29" s="11">
        <f>_xll.PIAdvCalcDat("\\CEDPI\SEMPRA_MSR1:EDCINV"&amp;KW$2&amp;""&amp;KX$3&amp;"DAYKWH.UNIT1@NET1",Overall!$A$29,Overall!$B$29,"1d","total","time-weighted",0,1,0,"")</f>
        <v>1632.9173745714183</v>
      </c>
      <c r="KY29" s="11">
        <f>_xll.PIAdvCalcDat("\\CEDPI\SEMPRA_MSR1:EDCINV"&amp;KW$2&amp;""&amp;KY$3&amp;"DAYKWH.UNIT1@NET1",Overall!$A$29,Overall!$B$29,"1d","total","time-weighted",0,1,0,"")</f>
        <v>1459.70084354032</v>
      </c>
      <c r="KZ29" s="12">
        <f>_xll.PIAdvCalcDat("\\CEDPI\SEMPRA_MSR1:EDCINV"&amp;KW$2&amp;""&amp;KZ$3&amp;"DAYKWH.UNIT1@NET1",Overall!$A$29,Overall!$B$29,"1d","total","time-weighted",0,1,0,"")</f>
        <v>1416.7144905406115</v>
      </c>
      <c r="LA29" s="1"/>
      <c r="LB29" s="10">
        <f>_xll.PIAdvCalcDat("\\CEDPI\SEMPRA_MSR1:EDCINV"&amp;LB$2&amp;""&amp;LB$3&amp;"DAYKWH.UNIT1@NET1",Overall!$A$29,Overall!$B$29,"1d","total","time-weighted",0,1,0,"")</f>
        <v>1596.5811378076135</v>
      </c>
      <c r="LC29" s="11">
        <f>_xll.PIAdvCalcDat("\\CEDPI\SEMPRA_MSR1:EDCINV"&amp;LB$2&amp;""&amp;LC$3&amp;"DAYKWH.UNIT1@NET1",Overall!$A$29,Overall!$B$29,"1d","total","time-weighted",0,1,0,"")</f>
        <v>1585.9266270153241</v>
      </c>
      <c r="LD29" s="11">
        <f>_xll.PIAdvCalcDat("\\CEDPI\SEMPRA_MSR1:EDCINV"&amp;LB$2&amp;""&amp;LD$3&amp;"DAYKWH.UNIT1@NET1",Overall!$A$29,Overall!$B$29,"1d","total","time-weighted",0,1,0,"")</f>
        <v>1589.4167629201768</v>
      </c>
      <c r="LE29" s="12">
        <f>_xll.PIAdvCalcDat("\\CEDPI\SEMPRA_MSR1:EDCINV"&amp;LB$2&amp;""&amp;LE$3&amp;"DAYKWH.UNIT1@NET1",Overall!$A$29,Overall!$B$29,"1d","total","time-weighted",0,1,0,"")</f>
        <v>1614.8825145187816</v>
      </c>
      <c r="LF29" s="1"/>
      <c r="LG29" s="10">
        <f>_xll.PIAdvCalcDat("\\CEDPI\SEMPRA_MSR1:EDCINV"&amp;LG$2&amp;""&amp;LG$3&amp;"DAYKWH.UNIT1@NET1",Overall!$A$29,Overall!$B$29,"1d","total","time-weighted",0,1,0,"")</f>
        <v>1567.494136698177</v>
      </c>
      <c r="LH29" s="11">
        <f>_xll.PIAdvCalcDat("\\CEDPI\SEMPRA_MSR1:EDCINV"&amp;LG$2&amp;""&amp;LH$3&amp;"DAYKWH.UNIT1@NET1",Overall!$A$29,Overall!$B$29,"1d","total","time-weighted",0,1,0,"")</f>
        <v>1568.140535547504</v>
      </c>
      <c r="LI29" s="11">
        <f>_xll.PIAdvCalcDat("\\CEDPI\SEMPRA_MSR1:EDCINV"&amp;LG$2&amp;""&amp;LI$3&amp;"DAYKWH.UNIT1@NET1",Overall!$A$29,Overall!$B$29,"1d","total","time-weighted",0,1,0,"")</f>
        <v>1466.4593779826098</v>
      </c>
      <c r="LJ29" s="12">
        <f>_xll.PIAdvCalcDat("\\CEDPI\SEMPRA_MSR1:EDCINV"&amp;LG$2&amp;""&amp;LJ$3&amp;"DAYKWH.UNIT1@NET1",Overall!$A$29,Overall!$B$29,"1d","total","time-weighted",0,1,0,"")</f>
        <v>1403.4087146132315</v>
      </c>
      <c r="LK29" s="1"/>
      <c r="LL29" s="10">
        <f>_xll.PIAdvCalcDat("\\CEDPI\SEMPRA_MSR1:EDCINV"&amp;LL$2&amp;""&amp;LL$3&amp;"DAYKWH.UNIT1@NET1",Overall!$A$29,Overall!$B$29,"1d","total","time-weighted",0,1,0,"")</f>
        <v>1495.9604352203703</v>
      </c>
      <c r="LM29" s="11">
        <f>_xll.PIAdvCalcDat("\\CEDPI\SEMPRA_MSR1:EDCINV"&amp;LL$2&amp;""&amp;LM$3&amp;"DAYKWH.UNIT1@NET1",Overall!$A$29,Overall!$B$29,"1d","total","time-weighted",0,1,0,"")</f>
        <v>1424.4211665300236</v>
      </c>
      <c r="LN29" s="11">
        <f>_xll.PIAdvCalcDat("\\CEDPI\SEMPRA_MSR1:EDCINV"&amp;LL$2&amp;""&amp;LN$3&amp;"DAYKWH.UNIT1@NET1",Overall!$A$29,Overall!$B$29,"1d","total","time-weighted",0,1,0,"")</f>
        <v>1489.8083264149202</v>
      </c>
      <c r="LO29" s="12">
        <f>_xll.PIAdvCalcDat("\\CEDPI\SEMPRA_MSR1:EDCINV"&amp;LL$2&amp;""&amp;LO$3&amp;"DAYKWH.UNIT1@NET1",Overall!$A$29,Overall!$B$29,"1d","total","time-weighted",0,1,0,"")</f>
        <v>1406.8195645501971</v>
      </c>
      <c r="LP29" s="1"/>
      <c r="LQ29" s="10">
        <f>_xll.PIAdvCalcDat("\\CEDPI\SEMPRA_MSR1:EDCINV"&amp;LQ$2&amp;""&amp;LQ$3&amp;"DAYKWH.UNIT1@NET1",Overall!$A$29,Overall!$B$29,"1d","total","time-weighted",0,1,0,"")</f>
        <v>1469.7414073570335</v>
      </c>
      <c r="LR29" s="11">
        <f>_xll.PIAdvCalcDat("\\CEDPI\SEMPRA_MSR1:EDCINV"&amp;LQ$2&amp;""&amp;LR$3&amp;"DAYKWH.UNIT1@NET1",Overall!$A$29,Overall!$B$29,"1d","total","time-weighted",0,1,0,"")</f>
        <v>1480.1380878865523</v>
      </c>
      <c r="LS29" s="11">
        <f>_xll.PIAdvCalcDat("\\CEDPI\SEMPRA_MSR1:EDCINV"&amp;LQ$2&amp;""&amp;LS$3&amp;"DAYKWH.UNIT1@NET1",Overall!$A$29,Overall!$B$29,"1d","total","time-weighted",0,1,0,"")</f>
        <v>1331.8562628683364</v>
      </c>
      <c r="LT29" s="12">
        <f>_xll.PIAdvCalcDat("\\CEDPI\SEMPRA_MSR1:EDCINV"&amp;LQ$2&amp;""&amp;LT$3&amp;"DAYKWH.UNIT1@NET1",Overall!$A$29,Overall!$B$29,"1d","total","time-weighted",0,1,0,"")</f>
        <v>1506.4164983122184</v>
      </c>
      <c r="LU29" s="1"/>
      <c r="LV29" s="10">
        <f>_xll.PIAdvCalcDat("\\CEDPI\SEMPRA_MSR1:EDCINV"&amp;LV$2&amp;""&amp;LV$3&amp;"DAYKWH.UNIT1@NET1",Overall!$A$29,Overall!$B$29,"1d","total","time-weighted",0,1,0,"")</f>
        <v>1333.2890026535736</v>
      </c>
      <c r="LW29" s="11">
        <f>_xll.PIAdvCalcDat("\\CEDPI\SEMPRA_MSR1:EDCINV"&amp;LV$2&amp;""&amp;LW$3&amp;"DAYKWH.UNIT1@NET1",Overall!$A$29,Overall!$B$29,"1d","total","time-weighted",0,1,0,"")</f>
        <v>1537.7548297324779</v>
      </c>
      <c r="LX29" s="11">
        <f>_xll.PIAdvCalcDat("\\CEDPI\SEMPRA_MSR1:EDCINV"&amp;LV$2&amp;""&amp;LX$3&amp;"DAYKWH.UNIT1@NET1",Overall!$A$29,Overall!$B$29,"1d","total","time-weighted",0,1,0,"")</f>
        <v>1352.0421243832734</v>
      </c>
      <c r="LY29" s="12">
        <f>_xll.PIAdvCalcDat("\\CEDPI\SEMPRA_MSR1:EDCINV"&amp;LV$2&amp;""&amp;LY$3&amp;"DAYKWH.UNIT1@NET1",Overall!$A$29,Overall!$B$29,"1d","total","time-weighted",0,1,0,"")</f>
        <v>1519.3261022550491</v>
      </c>
      <c r="LZ29" s="1"/>
      <c r="MA29" s="10">
        <f>_xll.PIAdvCalcDat("\\CEDPI\SEMPRA_MSR1:EDCINV"&amp;MA$2&amp;""&amp;MA$3&amp;"DAYKWH.UNIT1@NET1",Overall!$A$29,Overall!$B$29,"1d","total","time-weighted",0,1,0,"")</f>
        <v>1491.0267079935113</v>
      </c>
      <c r="MB29" s="11">
        <f>_xll.PIAdvCalcDat("\\CEDPI\SEMPRA_MSR1:EDCINV"&amp;MA$2&amp;""&amp;MB$3&amp;"DAYKWH.UNIT1@NET1",Overall!$A$29,Overall!$B$29,"1d","total","time-weighted",0,1,0,"")</f>
        <v>1356.2425233058514</v>
      </c>
      <c r="MC29" s="11">
        <f>_xll.PIAdvCalcDat("\\CEDPI\SEMPRA_MSR1:EDCINV"&amp;MA$2&amp;""&amp;MC$3&amp;"DAYKWH.UNIT1@NET1",Overall!$A$29,Overall!$B$29,"1d","total","time-weighted",0,1,0,"")</f>
        <v>1491.1475289855559</v>
      </c>
      <c r="MD29" s="12">
        <f>_xll.PIAdvCalcDat("\\CEDPI\SEMPRA_MSR1:EDCINV"&amp;MA$2&amp;""&amp;MD$3&amp;"DAYKWH.UNIT1@NET1",Overall!$A$29,Overall!$B$29,"1d","total","time-weighted",0,1,0,"")</f>
        <v>1515.7313257044298</v>
      </c>
      <c r="ME29" s="1"/>
      <c r="MF29" s="10">
        <f>_xll.PIAdvCalcDat("\\CEDPI\SEMPRA_MSR1:EDCINV"&amp;MF$2&amp;""&amp;MF$3&amp;"DAYKWH.UNIT1@NET1",Overall!$A$29,Overall!$B$29,"1d","total","time-weighted",0,1,0,"")</f>
        <v>1517.5593424418175</v>
      </c>
      <c r="MG29" s="11">
        <f>_xll.PIAdvCalcDat("\\CEDPI\SEMPRA_MSR1:EDCINV"&amp;MF$2&amp;""&amp;MG$3&amp;"DAYKWH.UNIT1@NET1",Overall!$A$29,Overall!$B$29,"1d","total","time-weighted",0,1,0,"")</f>
        <v>1481.5466523565108</v>
      </c>
      <c r="MH29" s="11">
        <f>_xll.PIAdvCalcDat("\\CEDPI\SEMPRA_MSR1:EDCINV"&amp;MF$2&amp;""&amp;MH$3&amp;"DAYKWH.UNIT1@NET1",Overall!$A$29,Overall!$B$29,"1d","total","time-weighted",0,1,0,"")</f>
        <v>1395.8181159375938</v>
      </c>
      <c r="MI29" s="12">
        <f>_xll.PIAdvCalcDat("\\CEDPI\SEMPRA_MSR1:EDCINV"&amp;MF$2&amp;""&amp;MI$3&amp;"DAYKWH.UNIT1@NET1",Overall!$A$29,Overall!$B$29,"1d","total","time-weighted",0,1,0,"")</f>
        <v>1508.873930129246</v>
      </c>
      <c r="MJ29" s="1"/>
      <c r="MK29" s="10">
        <f>_xll.PIAdvCalcDat("\\CEDPI\SEMPRA_MSR1:EDCINV"&amp;MK$2&amp;""&amp;MK$3&amp;"DAYKWH.UNIT1@NET1",Overall!$A$29,Overall!$B$29,"1d","total","time-weighted",0,1,0,"")</f>
        <v>1356.3199938648534</v>
      </c>
      <c r="ML29" s="11">
        <f>_xll.PIAdvCalcDat("\\CEDPI\SEMPRA_MSR1:EDCINV"&amp;MK$2&amp;""&amp;ML$3&amp;"DAYKWH.UNIT1@NET1",Overall!$A$29,Overall!$B$29,"1d","total","time-weighted",0,1,0,"")</f>
        <v>1482.7449792026346</v>
      </c>
      <c r="MM29" s="11">
        <f>_xll.PIAdvCalcDat("\\CEDPI\SEMPRA_MSR1:EDCINV"&amp;MK$2&amp;""&amp;MM$3&amp;"DAYKWH.UNIT1@NET1",Overall!$A$29,Overall!$B$29,"1d","total","time-weighted",0,1,0,"")</f>
        <v>1310.1269462423666</v>
      </c>
      <c r="MN29" s="12">
        <f>_xll.PIAdvCalcDat("\\CEDPI\SEMPRA_MSR1:EDCINV"&amp;MK$2&amp;""&amp;MN$3&amp;"DAYKWH.UNIT1@NET1",Overall!$A$29,Overall!$B$29,"1d","total","time-weighted",0,1,0,"")</f>
        <v>1491.3039123997387</v>
      </c>
      <c r="MO29" s="1"/>
      <c r="MP29" s="10">
        <f>_xll.PIAdvCalcDat("\\CEDPI\SEMPRA_MSR1:EDCINV"&amp;MP$2&amp;""&amp;MP$3&amp;"DAYKWH.UNIT1@NET1",Overall!$A$29,Overall!$B$29,"1d","total","time-weighted",0,1,0,"")</f>
        <v>1627.403222908732</v>
      </c>
      <c r="MQ29" s="11">
        <f>_xll.PIAdvCalcDat("\\CEDPI\SEMPRA_MSR1:EDCINV"&amp;MP$2&amp;""&amp;MQ$3&amp;"DAYKWH.UNIT1@NET1",Overall!$A$29,Overall!$B$29,"1d","total","time-weighted",0,1,0,"")</f>
        <v>1627.3993588001022</v>
      </c>
      <c r="MR29" s="11">
        <f>_xll.PIAdvCalcDat("\\CEDPI\SEMPRA_MSR1:EDCINV"&amp;MP$2&amp;""&amp;MR$3&amp;"DAYKWH.UNIT1@NET1",Overall!$A$29,Overall!$B$29,"1d","total","time-weighted",0,1,0,"")</f>
        <v>1627.0515438912544</v>
      </c>
      <c r="MS29" s="12">
        <f>_xll.PIAdvCalcDat("\\CEDPI\SEMPRA_MSR1:EDCINV"&amp;MP$2&amp;""&amp;MS$3&amp;"DAYKWH.UNIT1@NET1",Overall!$A$29,Overall!$B$29,"1d","total","time-weighted",0,1,0,"")</f>
        <v>1632.7668211455536</v>
      </c>
      <c r="MT29" s="1"/>
      <c r="MU29" s="10">
        <f>_xll.PIAdvCalcDat("\\CEDPI\SEMPRA_MSR1:EDCINV"&amp;MU$2&amp;""&amp;MU$3&amp;"DAYKWH.UNIT1@NET1",Overall!$A$29,Overall!$B$29,"1d","total","time-weighted",0,1,0,"")</f>
        <v>1392.6257516661603</v>
      </c>
      <c r="MV29" s="11">
        <f>_xll.PIAdvCalcDat("\\CEDPI\SEMPRA_MSR1:EDCINV"&amp;MU$2&amp;""&amp;MV$3&amp;"DAYKWH.UNIT1@NET1",Overall!$A$29,Overall!$B$29,"1d","total","time-weighted",0,1,0,"")</f>
        <v>1504.0419577478094</v>
      </c>
      <c r="MW29" s="11">
        <f>_xll.PIAdvCalcDat("\\CEDPI\SEMPRA_MSR1:EDCINV"&amp;MU$2&amp;""&amp;MW$3&amp;"DAYKWH.UNIT1@NET1",Overall!$A$29,Overall!$B$29,"1d","total","time-weighted",0,1,0,"")</f>
        <v>1392.4376542424159</v>
      </c>
      <c r="MX29" s="12">
        <f>_xll.PIAdvCalcDat("\\CEDPI\SEMPRA_MSR1:EDCINV"&amp;MU$2&amp;""&amp;MX$3&amp;"DAYKWH.UNIT1@NET1",Overall!$A$29,Overall!$B$29,"1d","total","time-weighted",0,1,0,"")</f>
        <v>1456.1119807742436</v>
      </c>
      <c r="MY29" s="1"/>
      <c r="MZ29" s="10">
        <f>_xll.PIAdvCalcDat("\\CEDPI\SEMPRA_MSR1:EDCINV"&amp;MZ$2&amp;""&amp;MZ$3&amp;"DAYKWH.UNIT1@NET1",Overall!$A$29,Overall!$B$29,"1d","total","time-weighted",0,1,0,"")</f>
        <v>1316.1224066290529</v>
      </c>
      <c r="NA29" s="11">
        <f>_xll.PIAdvCalcDat("\\CEDPI\SEMPRA_MSR1:EDCINV"&amp;MZ$2&amp;""&amp;NA$3&amp;"DAYKWH.UNIT1@NET1",Overall!$A$29,Overall!$B$29,"1d","total","time-weighted",0,1,0,"")</f>
        <v>1521.8206286465238</v>
      </c>
      <c r="NB29" s="11">
        <f>_xll.PIAdvCalcDat("\\CEDPI\SEMPRA_MSR1:EDCINV"&amp;MZ$2&amp;""&amp;NB$3&amp;"DAYKWH.UNIT1@NET1",Overall!$A$29,Overall!$B$29,"1d","total","time-weighted",0,1,0,"")</f>
        <v>1392.6513828176185</v>
      </c>
      <c r="NC29" s="12">
        <f>_xll.PIAdvCalcDat("\\CEDPI\SEMPRA_MSR1:EDCINV"&amp;MZ$2&amp;""&amp;NC$3&amp;"DAYKWH.UNIT1@NET1",Overall!$A$29,Overall!$B$29,"1d","total","time-weighted",0,1,0,"")</f>
        <v>1540.8837335329058</v>
      </c>
      <c r="ND29" s="1"/>
      <c r="NE29" s="10">
        <f>_xll.PIAdvCalcDat("\\CEDPI\SEMPRA_MSR1:EDCINV"&amp;NE$2&amp;""&amp;NE$3&amp;"DAYKWH.UNIT1@NET1",Overall!$A$29,Overall!$B$29,"1d","total","time-weighted",0,1,0,"")</f>
        <v>1646.0854738710461</v>
      </c>
      <c r="NF29" s="11">
        <f>_xll.PIAdvCalcDat("\\CEDPI\SEMPRA_MSR1:EDCINV"&amp;NE$2&amp;""&amp;NF$3&amp;"DAYKWH.UNIT1@NET1",Overall!$A$29,Overall!$B$29,"1d","total","time-weighted",0,1,0,"")</f>
        <v>1621.5977755347419</v>
      </c>
      <c r="NG29" s="11">
        <f>_xll.PIAdvCalcDat("\\CEDPI\SEMPRA_MSR1:EDCINV"&amp;NE$2&amp;""&amp;NG$3&amp;"DAYKWH.UNIT1@NET1",Overall!$A$29,Overall!$B$29,"1d","total","time-weighted",0,1,0,"")</f>
        <v>1618.8585403936454</v>
      </c>
      <c r="NH29" s="12">
        <f>_xll.PIAdvCalcDat("\\CEDPI\SEMPRA_MSR1:EDCINV"&amp;NE$2&amp;""&amp;NH$3&amp;"DAYKWH.UNIT1@NET1",Overall!$A$29,Overall!$B$29,"1d","total","time-weighted",0,1,0,"")</f>
        <v>1613.3917477141129</v>
      </c>
      <c r="NI29" s="1"/>
      <c r="NJ29" s="10">
        <f>_xll.PIAdvCalcDat("\\CEDPI\SEMPRA_MSR1:EDCINV"&amp;NJ$2&amp;""&amp;NJ$3&amp;"DAYKWH.UNIT1@NET1",Overall!$A$29,Overall!$B$29,"1d","total","time-weighted",0,1,0,"")</f>
        <v>1353.3027522627094</v>
      </c>
      <c r="NK29" s="11">
        <f>_xll.PIAdvCalcDat("\\CEDPI\SEMPRA_MSR1:EDCINV"&amp;NJ$2&amp;""&amp;NK$3&amp;"DAYKWH.UNIT1@NET1",Overall!$A$29,Overall!$B$29,"1d","total","time-weighted",0,1,0,"")</f>
        <v>1473.3815417316168</v>
      </c>
      <c r="NL29" s="11">
        <f>_xll.PIAdvCalcDat("\\CEDPI\SEMPRA_MSR1:EDCINV"&amp;NJ$2&amp;""&amp;NL$3&amp;"DAYKWH.UNIT1@NET1",Overall!$A$29,Overall!$B$29,"1d","total","time-weighted",0,1,0,"")</f>
        <v>1345.3803516373837</v>
      </c>
      <c r="NM29" s="12">
        <f>_xll.PIAdvCalcDat("\\CEDPI\SEMPRA_MSR1:EDCINV"&amp;NJ$2&amp;""&amp;NM$3&amp;"DAYKWH.UNIT1@NET1",Overall!$A$29,Overall!$B$29,"1d","total","time-weighted",0,1,0,"")</f>
        <v>1486.3587332117995</v>
      </c>
      <c r="NN29" s="1"/>
      <c r="NO29" s="10">
        <f>_xll.PIAdvCalcDat("\\CEDPI\SEMPRA_MSR1:EDCINV"&amp;NO$2&amp;""&amp;NO$3&amp;"DAYKWH.UNIT1@NET1",Overall!$A$29,Overall!$B$29,"1d","total","time-weighted",0,1,0,"")</f>
        <v>1407.1630875126705</v>
      </c>
      <c r="NP29" s="11">
        <f>_xll.PIAdvCalcDat("\\CEDPI\SEMPRA_MSR1:EDCINV"&amp;NO$2&amp;""&amp;NP$3&amp;"DAYKWH.UNIT1@NET1",Overall!$A$29,Overall!$B$29,"1d","total","time-weighted",0,1,0,"")</f>
        <v>1461.0706734932228</v>
      </c>
      <c r="NQ29" s="11">
        <f>_xll.PIAdvCalcDat("\\CEDPI\SEMPRA_MSR1:EDCINV"&amp;NO$2&amp;""&amp;NQ$3&amp;"DAYKWH.UNIT1@NET1",Overall!$A$29,Overall!$B$29,"1d","total","time-weighted",0,1,0,"")</f>
        <v>1367.4776333173036</v>
      </c>
      <c r="NR29" s="12">
        <f>_xll.PIAdvCalcDat("\\CEDPI\SEMPRA_MSR1:EDCINV"&amp;NO$2&amp;""&amp;NR$3&amp;"DAYKWH.UNIT1@NET1",Overall!$A$29,Overall!$B$29,"1d","total","time-weighted",0,1,0,"")</f>
        <v>1534.4368596099732</v>
      </c>
      <c r="NS29" s="1"/>
      <c r="NT29" s="10">
        <f>_xll.PIAdvCalcDat("\\CEDPI\SEMPRA_MSR1:EDCINV"&amp;NT$2&amp;""&amp;NT$3&amp;"DAYKWH.UNIT1@NET1",Overall!$A$29,Overall!$B$29,"1d","total","time-weighted",0,1,0,"")</f>
        <v>1550.8440894776613</v>
      </c>
      <c r="NU29" s="11">
        <f>_xll.PIAdvCalcDat("\\CEDPI\SEMPRA_MSR1:EDCINV"&amp;NT$2&amp;""&amp;NU$3&amp;"DAYKWH.UNIT1@NET1",Overall!$A$29,Overall!$B$29,"1d","total","time-weighted",0,1,0,"")</f>
        <v>1533.8175873764737</v>
      </c>
      <c r="NV29" s="11">
        <f>_xll.PIAdvCalcDat("\\CEDPI\SEMPRA_MSR1:EDCINV"&amp;NT$2&amp;""&amp;NV$3&amp;"DAYKWH.UNIT1@NET1",Overall!$A$29,Overall!$B$29,"1d","total","time-weighted",0,1,0,"")</f>
        <v>1534.6136330902832</v>
      </c>
      <c r="NW29" s="12">
        <f>_xll.PIAdvCalcDat("\\CEDPI\SEMPRA_MSR1:EDCINV"&amp;NT$2&amp;""&amp;NW$3&amp;"DAYKWH.UNIT1@NET1",Overall!$A$29,Overall!$B$29,"1d","total","time-weighted",0,1,0,"")</f>
        <v>1539.6388962278822</v>
      </c>
      <c r="NX29" s="1"/>
      <c r="NY29" s="10">
        <f>_xll.PIAdvCalcDat("\\CEDPI\SEMPRA_MSR1:EDCINV"&amp;NY$2&amp;""&amp;NY$3&amp;"DAYKWH.UNIT1@NET1",Overall!$A$29,Overall!$B$29,"1d","total","time-weighted",0,1,0,"")</f>
        <v>1532.0332094622217</v>
      </c>
      <c r="NZ29" s="11">
        <f>_xll.PIAdvCalcDat("\\CEDPI\SEMPRA_MSR1:EDCINV"&amp;NY$2&amp;""&amp;NZ$3&amp;"DAYKWH.UNIT1@NET1",Overall!$A$29,Overall!$B$29,"1d","total","time-weighted",0,1,0,"")</f>
        <v>1547.0901077889648</v>
      </c>
      <c r="OA29" s="11">
        <f>_xll.PIAdvCalcDat("\\CEDPI\SEMPRA_MSR1:EDCINV"&amp;NY$2&amp;""&amp;OA$3&amp;"DAYKWH.UNIT1@NET1",Overall!$A$29,Overall!$B$29,"1d","total","time-weighted",0,1,0,"")</f>
        <v>1526.9188995010184</v>
      </c>
      <c r="OB29" s="12">
        <f>_xll.PIAdvCalcDat("\\CEDPI\SEMPRA_MSR1:EDCINV"&amp;NY$2&amp;""&amp;OB$3&amp;"DAYKWH.UNIT1@NET1",Overall!$A$29,Overall!$B$29,"1d","total","time-weighted",0,1,0,"")</f>
        <v>1522.6863792275078</v>
      </c>
      <c r="OC29" s="1"/>
      <c r="OD29" s="10">
        <f>_xll.PIAdvCalcDat("\\CEDPI\SEMPRA_MSR1:EDCINV"&amp;OD$2&amp;""&amp;OD$3&amp;"DAYKWH.UNIT1@NET1",Overall!$A$29,Overall!$B$29,"1d","total","time-weighted",0,1,0,"")</f>
        <v>1549.1588333833943</v>
      </c>
      <c r="OE29" s="11">
        <f>_xll.PIAdvCalcDat("\\CEDPI\SEMPRA_MSR1:EDCINV"&amp;OD$2&amp;""&amp;OE$3&amp;"DAYKWH.UNIT1@NET1",Overall!$A$29,Overall!$B$29,"1d","total","time-weighted",0,1,0,"")</f>
        <v>1553.2350875449388</v>
      </c>
      <c r="OF29" s="11">
        <f>_xll.PIAdvCalcDat("\\CEDPI\SEMPRA_MSR1:EDCINV"&amp;OD$2&amp;""&amp;OF$3&amp;"DAYKWH.UNIT1@NET1",Overall!$A$29,Overall!$B$29,"1d","total","time-weighted",0,1,0,"")</f>
        <v>1524.6946301305468</v>
      </c>
      <c r="OG29" s="12">
        <f>_xll.PIAdvCalcDat("\\CEDPI\SEMPRA_MSR1:EDCINV"&amp;OD$2&amp;""&amp;OG$3&amp;"DAYKWH.UNIT1@NET1",Overall!$A$29,Overall!$B$29,"1d","total","time-weighted",0,1,0,"")</f>
        <v>1536.3852712408964</v>
      </c>
      <c r="OH29" s="1"/>
      <c r="OI29" s="10">
        <f>_xll.PIAdvCalcDat("\\CEDPI\SEMPRA_MSR1:EDCINV"&amp;OI$2&amp;""&amp;OI$3&amp;"DAYKWH.UNIT1@NET1",Overall!$A$29,Overall!$B$29,"1d","total","time-weighted",0,1,0,"")</f>
        <v>1524.4625309183245</v>
      </c>
      <c r="OJ29" s="11">
        <f>_xll.PIAdvCalcDat("\\CEDPI\SEMPRA_MSR1:EDCINV"&amp;OI$2&amp;""&amp;OJ$3&amp;"DAYKWH.UNIT1@NET1",Overall!$A$29,Overall!$B$29,"1d","total","time-weighted",0,1,0,"")</f>
        <v>1534.8437721097837</v>
      </c>
      <c r="OK29" s="11">
        <f>_xll.PIAdvCalcDat("\\CEDPI\SEMPRA_MSR1:EDCINV"&amp;OI$2&amp;""&amp;OK$3&amp;"DAYKWH.UNIT1@NET1",Overall!$A$29,Overall!$B$29,"1d","total","time-weighted",0,1,0,"")</f>
        <v>1515.0868901164686</v>
      </c>
      <c r="OL29" s="12">
        <f>_xll.PIAdvCalcDat("\\CEDPI\SEMPRA_MSR1:EDCINV"&amp;OI$2&amp;""&amp;OL$3&amp;"DAYKWH.UNIT1@NET1",Overall!$A$29,Overall!$B$29,"1d","total","time-weighted",0,1,0,"")</f>
        <v>1510.9641626750365</v>
      </c>
      <c r="OM29" s="1"/>
      <c r="ON29" s="10">
        <f>_xll.PIAdvCalcDat("\\CEDPI\SEMPRA_MSR1:EDCINV"&amp;ON$2&amp;""&amp;ON$3&amp;"DAYKWH.UNIT1@NET1",Overall!$A$29,Overall!$B$29,"1d","total","time-weighted",0,1,0,"")</f>
        <v>1535.6427368511759</v>
      </c>
      <c r="OO29" s="11">
        <f>_xll.PIAdvCalcDat("\\CEDPI\SEMPRA_MSR1:EDCINV"&amp;ON$2&amp;""&amp;OO$3&amp;"DAYKWH.UNIT1@NET1",Overall!$A$29,Overall!$B$29,"1d","total","time-weighted",0,1,0,"")</f>
        <v>1535.2362757391911</v>
      </c>
      <c r="OP29" s="11">
        <f>_xll.PIAdvCalcDat("\\CEDPI\SEMPRA_MSR1:EDCINV"&amp;ON$2&amp;""&amp;OP$3&amp;"DAYKWH.UNIT1@NET1",Overall!$A$29,Overall!$B$29,"1d","total","time-weighted",0,1,0,"")</f>
        <v>1527.8044950439153</v>
      </c>
      <c r="OQ29" s="12">
        <f>_xll.PIAdvCalcDat("\\CEDPI\SEMPRA_MSR1:EDCINV"&amp;ON$2&amp;""&amp;OQ$3&amp;"DAYKWH.UNIT1@NET1",Overall!$A$29,Overall!$B$29,"1d","total","time-weighted",0,1,0,"")</f>
        <v>1529.0292408329428</v>
      </c>
      <c r="OR29" s="1"/>
      <c r="OS29" s="10">
        <f>_xll.PIAdvCalcDat("\\CEDPI\SEMPRA_MSR1:EDCINV"&amp;OS$2&amp;""&amp;OS$3&amp;"DAYKWH.UNIT1@NET1",Overall!$A$29,Overall!$B$29,"1d","total","time-weighted",0,1,0,"")</f>
        <v>1588.0417928288198</v>
      </c>
      <c r="OT29" s="11">
        <f>_xll.PIAdvCalcDat("\\CEDPI\SEMPRA_MSR1:EDCINV"&amp;OS$2&amp;""&amp;OT$3&amp;"DAYKWH.UNIT1@NET1",Overall!$A$29,Overall!$B$29,"1d","total","time-weighted",0,1,0,"")</f>
        <v>1589.6788778285461</v>
      </c>
      <c r="OU29" s="11">
        <f>_xll.PIAdvCalcDat("\\CEDPI\SEMPRA_MSR1:EDCINV"&amp;OS$2&amp;""&amp;OU$3&amp;"DAYKWH.UNIT1@NET1",Overall!$A$29,Overall!$B$29,"1d","total","time-weighted",0,1,0,"")</f>
        <v>1585.3156804235391</v>
      </c>
      <c r="OV29" s="12">
        <f>_xll.PIAdvCalcDat("\\CEDPI\SEMPRA_MSR1:EDCINV"&amp;OS$2&amp;""&amp;OV$3&amp;"DAYKWH.UNIT1@NET1",Overall!$A$29,Overall!$B$29,"1d","total","time-weighted",0,1,0,"")</f>
        <v>1595.750403449337</v>
      </c>
      <c r="OW29" s="1"/>
      <c r="OX29" s="10">
        <f>_xll.PIAdvCalcDat("\\CEDPI\SEMPRA_MSR1:EDCINV"&amp;OX$2&amp;""&amp;OX$3&amp;"DAYKWH.UNIT1@NET1",Overall!$A$29,Overall!$B$29,"1d","total","time-weighted",0,1,0,"")</f>
        <v>1512.8085369430341</v>
      </c>
      <c r="OY29" s="11">
        <f>_xll.PIAdvCalcDat("\\CEDPI\SEMPRA_MSR1:EDCINV"&amp;OX$2&amp;""&amp;OY$3&amp;"DAYKWH.UNIT1@NET1",Overall!$A$29,Overall!$B$29,"1d","total","time-weighted",0,1,0,"")</f>
        <v>1606.876432529009</v>
      </c>
      <c r="OZ29" s="11">
        <f>_xll.PIAdvCalcDat("\\CEDPI\SEMPRA_MSR1:EDCINV"&amp;OX$2&amp;""&amp;OZ$3&amp;"DAYKWH.UNIT1@NET1",Overall!$A$29,Overall!$B$29,"1d","total","time-weighted",0,1,0,"")</f>
        <v>1630.1235302334449</v>
      </c>
      <c r="PA29" s="12">
        <f>_xll.PIAdvCalcDat("\\CEDPI\SEMPRA_MSR1:EDCINV"&amp;OX$2&amp;""&amp;PA$3&amp;"DAYKWH.UNIT1@NET1",Overall!$A$29,Overall!$B$29,"1d","total","time-weighted",0,1,0,"")</f>
        <v>1632.8295202051604</v>
      </c>
      <c r="PB29" s="1"/>
      <c r="PC29" s="10">
        <f>_xll.PIAdvCalcDat("\\CEDPI\SEMPRA_MSR1:EDCINV"&amp;PC$2&amp;""&amp;PC$3&amp;"DAYKWH.UNIT1@NET1",Overall!$A$29,Overall!$B$29,"1d","total","time-weighted",0,1,0,"")</f>
        <v>1593.7206797159067</v>
      </c>
      <c r="PD29" s="11">
        <f>_xll.PIAdvCalcDat("\\CEDPI\SEMPRA_MSR1:EDCINV"&amp;PC$2&amp;""&amp;PD$3&amp;"DAYKWH.UNIT1@NET1",Overall!$A$29,Overall!$B$29,"1d","total","time-weighted",0,1,0,"")</f>
        <v>1586.730157760328</v>
      </c>
      <c r="PE29" s="11">
        <f>_xll.PIAdvCalcDat("\\CEDPI\SEMPRA_MSR1:EDCINV"&amp;PC$2&amp;""&amp;PE$3&amp;"DAYKWH.UNIT1@NET1",Overall!$A$29,Overall!$B$29,"1d","total","time-weighted",0,1,0,"")</f>
        <v>1593.5812352091609</v>
      </c>
      <c r="PF29" s="12">
        <f>_xll.PIAdvCalcDat("\\CEDPI\SEMPRA_MSR1:EDCINV"&amp;PC$2&amp;""&amp;PF$3&amp;"DAYKWH.UNIT1@NET1",Overall!$A$29,Overall!$B$29,"1d","total","time-weighted",0,1,0,"")</f>
        <v>1563.5975925508328</v>
      </c>
      <c r="PG29" s="1"/>
      <c r="PH29" s="10">
        <f>_xll.PIAdvCalcDat("\\CEDPI\SEMPRA_MSR1:EDCINV"&amp;PH$2&amp;""&amp;PH$3&amp;"DAYKWH.UNIT1@NET1",Overall!$A$29,Overall!$B$29,"1d","total","time-weighted",0,1,0,"")</f>
        <v>1642.4198107400564</v>
      </c>
      <c r="PI29" s="11">
        <f>_xll.PIAdvCalcDat("\\CEDPI\SEMPRA_MSR1:EDCINV"&amp;PH$2&amp;""&amp;PI$3&amp;"DAYKWH.UNIT1@NET1",Overall!$A$29,Overall!$B$29,"1d","total","time-weighted",0,1,0,"")</f>
        <v>1539.7143583109082</v>
      </c>
      <c r="PJ29" s="11">
        <f>_xll.PIAdvCalcDat("\\CEDPI\SEMPRA_MSR1:EDCINV"&amp;PH$2&amp;""&amp;PJ$3&amp;"DAYKWH.UNIT1@NET1",Overall!$A$29,Overall!$B$29,"1d","total","time-weighted",0,1,0,"")</f>
        <v>1633.4955181427424</v>
      </c>
      <c r="PK29" s="12">
        <f>_xll.PIAdvCalcDat("\\CEDPI\SEMPRA_MSR1:EDCINV"&amp;PH$2&amp;""&amp;PK$3&amp;"DAYKWH.UNIT1@NET1",Overall!$A$29,Overall!$B$29,"1d","total","time-weighted",0,1,0,"")</f>
        <v>1712.7641545566619</v>
      </c>
    </row>
    <row r="30" spans="1:427" ht="30" x14ac:dyDescent="0.25">
      <c r="A30" s="8">
        <v>42609</v>
      </c>
      <c r="B30" s="8">
        <v>42610</v>
      </c>
      <c r="C30" s="16">
        <v>7.5279827651977538</v>
      </c>
      <c r="D30" s="7">
        <f>_xll.PIAdvCalcDat("\\CEDPI\SEMPRA_MSR1:EDCINV"&amp;$D$2&amp;""&amp;D$3&amp;"DAYKWH.UNIT1@NET1",Overall!$A$30,Overall!$B$30,"1d","total","time-weighted",0,1,0,"")</f>
        <v>1841.3555178034442</v>
      </c>
      <c r="E30" s="9">
        <f>_xll.PIAdvCalcDat("\\CEDPI\SEMPRA_MSR1:EDCINV"&amp;$D$2&amp;""&amp;E$3&amp;"DAYKWH.UNIT1@NET1",Overall!$A$30,Overall!$B$30,"1d","total","time-weighted",0,1,0,"")</f>
        <v>1815.4964429570418</v>
      </c>
      <c r="F30" s="9">
        <f>_xll.PIAdvCalcDat("\\CEDPI\SEMPRA_MSR1:EDCINV"&amp;$D$2&amp;""&amp;F$3&amp;"DAYKWH.UNIT1@NET1",Overall!$A$30,Overall!$B$30,"1d","total","time-weighted",0,1,0,"")</f>
        <v>1822.614401451465</v>
      </c>
      <c r="G30" s="9">
        <f>_xll.PIAdvCalcDat("\\CEDPI\SEMPRA_MSR1:EDCINV"&amp;$D$2&amp;""&amp;G$3&amp;"DAYKWH.UNIT1@NET1",Overall!$A$30,Overall!$B$30,"1d","total","time-weighted",0,1,0,"")</f>
        <v>1888.555318672039</v>
      </c>
      <c r="H30" s="7"/>
      <c r="I30" s="10">
        <f>_xll.PIAdvCalcDat("\\CEDPI\SEMPRA_MSR1:EDCINV"&amp;I$2&amp;""&amp;I$3&amp;"DAYKWH.UNIT1@NET1",Overall!$A$30,Overall!$B$30,"1d","total","time-weighted",0,1,0,"")</f>
        <v>1841.4854697643416</v>
      </c>
      <c r="J30" s="11">
        <f>_xll.PIAdvCalcDat("\\CEDPI\SEMPRA_MSR1:EDCINV"&amp;I$2&amp;""&amp;J$3&amp;"DAYKWH.UNIT1@NET1",Overall!$A$30,Overall!$B$30,"1d","total","time-weighted",0,1,0,"")</f>
        <v>1784.2579492848349</v>
      </c>
      <c r="K30" s="11">
        <f>_xll.PIAdvCalcDat("\\CEDPI\SEMPRA_MSR1:EDCINV"&amp;I$2&amp;""&amp;K$3&amp;"DAYKWH.UNIT1@NET1",Overall!$A$30,Overall!$B$30,"1d","total","time-weighted",0,1,0,"")</f>
        <v>1780.813670281997</v>
      </c>
      <c r="L30" s="12">
        <f>_xll.PIAdvCalcDat("\\CEDPI\SEMPRA_MSR1:EDCINV"&amp;I$2&amp;""&amp;L$3&amp;"DAYKWH.UNIT1@NET1",Overall!$A$30,Overall!$B$30,"1d","total","time-weighted",0,1,0,"")</f>
        <v>1834.5992710418088</v>
      </c>
      <c r="M30" s="1"/>
      <c r="N30" s="10">
        <f>_xll.PIAdvCalcDat("\\CEDPI\SEMPRA_MSR1:EDCINV"&amp;N$2&amp;""&amp;N$3&amp;"DAYKWH.UNIT1@NET1",Overall!$A$30,Overall!$B$30,"1d","total","time-weighted",0,1,0,"")</f>
        <v>1871.7023714799982</v>
      </c>
      <c r="O30" s="11">
        <f>_xll.PIAdvCalcDat("\\CEDPI\SEMPRA_MSR1:EDCINV"&amp;N$2&amp;""&amp;O$3&amp;"DAYKWH.UNIT1@NET1",Overall!$A$30,Overall!$B$30,"1d","total","time-weighted",0,1,0,"")</f>
        <v>1782.6087498709942</v>
      </c>
      <c r="P30" s="11">
        <f>_xll.PIAdvCalcDat("\\CEDPI\SEMPRA_MSR1:EDCINV"&amp;N$2&amp;""&amp;P$3&amp;"DAYKWH.UNIT1@NET1",Overall!$A$30,Overall!$B$30,"1d","total","time-weighted",0,1,0,"")</f>
        <v>1775.7728615283183</v>
      </c>
      <c r="Q30" s="12">
        <f>_xll.PIAdvCalcDat("\\CEDPI\SEMPRA_MSR1:EDCINV"&amp;N$2&amp;""&amp;Q$3&amp;"DAYKWH.UNIT1@NET1",Overall!$A$30,Overall!$B$30,"1d","total","time-weighted",0,1,0,"")</f>
        <v>1823.6130978291098</v>
      </c>
      <c r="R30" s="1"/>
      <c r="S30" s="10">
        <f>_xll.PIAdvCalcDat("\\CEDPI\SEMPRA_MSR1:EDCINV"&amp;S$2&amp;""&amp;S$3&amp;"DAYKWH.UNIT1@NET1",Overall!$A$30,Overall!$B$30,"1d","total","time-weighted",0,1,0,"")</f>
        <v>1828.8144557865821</v>
      </c>
      <c r="T30" s="11">
        <f>_xll.PIAdvCalcDat("\\CEDPI\SEMPRA_MSR1:EDCINV"&amp;S$2&amp;""&amp;T$3&amp;"DAYKWH.UNIT1@NET1",Overall!$A$30,Overall!$B$30,"1d","total","time-weighted",0,1,0,"")</f>
        <v>1776.8539816799878</v>
      </c>
      <c r="U30" s="11">
        <f>_xll.PIAdvCalcDat("\\CEDPI\SEMPRA_MSR1:EDCINV"&amp;S$2&amp;""&amp;U$3&amp;"DAYKWH.UNIT1@NET1",Overall!$A$30,Overall!$B$30,"1d","total","time-weighted",0,1,0,"")</f>
        <v>1771.8484985832913</v>
      </c>
      <c r="V30" s="12">
        <f>_xll.PIAdvCalcDat("\\CEDPI\SEMPRA_MSR1:EDCINV"&amp;S$2&amp;""&amp;V$3&amp;"DAYKWH.UNIT1@NET1",Overall!$A$30,Overall!$B$30,"1d","total","time-weighted",0,1,0,"")</f>
        <v>1814.8094863125009</v>
      </c>
      <c r="W30" s="1"/>
      <c r="X30" s="10">
        <f>_xll.PIAdvCalcDat("\\CEDPI\SEMPRA_MSR1:EDCINV"&amp;X$2&amp;""&amp;X$3&amp;"DAYKWH.UNIT1@NET1",Overall!$A$30,Overall!$B$30,"1d","total","time-weighted",0,1,0,"")</f>
        <v>1836.2949788215014</v>
      </c>
      <c r="Y30" s="11">
        <f>_xll.PIAdvCalcDat("\\CEDPI\SEMPRA_MSR1:EDCINV"&amp;X$2&amp;""&amp;Y$3&amp;"DAYKWH.UNIT1@NET1",Overall!$A$30,Overall!$B$30,"1d","total","time-weighted",0,1,0,"")</f>
        <v>1780.204022605838</v>
      </c>
      <c r="Z30" s="11">
        <f>_xll.PIAdvCalcDat("\\CEDPI\SEMPRA_MSR1:EDCINV"&amp;X$2&amp;""&amp;Z$3&amp;"DAYKWH.UNIT1@NET1",Overall!$A$30,Overall!$B$30,"1d","total","time-weighted",0,1,0,"")</f>
        <v>1796.619995691907</v>
      </c>
      <c r="AA30" s="12">
        <f>_xll.PIAdvCalcDat("\\CEDPI\SEMPRA_MSR1:EDCINV"&amp;X$2&amp;""&amp;AA$3&amp;"DAYKWH.UNIT1@NET1",Overall!$A$30,Overall!$B$30,"1d","total","time-weighted",0,1,0,"")</f>
        <v>1823.3378048479226</v>
      </c>
      <c r="AB30" s="1"/>
      <c r="AC30" s="10">
        <f>_xll.PIAdvCalcDat("\\CEDPI\SEMPRA_MSR1:EDCINV"&amp;AC$2&amp;""&amp;AC$3&amp;"DAYKWH.UNIT1@NET1",Overall!$A$30,Overall!$B$30,"1d","total","time-weighted",0,1,0,"")</f>
        <v>1833.5765487993008</v>
      </c>
      <c r="AD30" s="11">
        <f>_xll.PIAdvCalcDat("\\CEDPI\SEMPRA_MSR1:EDCINV"&amp;AC$2&amp;""&amp;AD$3&amp;"DAYKWH.UNIT1@NET1",Overall!$A$30,Overall!$B$30,"1d","total","time-weighted",0,1,0,"")</f>
        <v>1774.2036223357238</v>
      </c>
      <c r="AE30" s="11">
        <f>_xll.PIAdvCalcDat("\\CEDPI\SEMPRA_MSR1:EDCINV"&amp;AC$2&amp;""&amp;AE$3&amp;"DAYKWH.UNIT1@NET1",Overall!$A$30,Overall!$B$30,"1d","total","time-weighted",0,1,0,"")</f>
        <v>1766.0996197297179</v>
      </c>
      <c r="AF30" s="12">
        <f>_xll.PIAdvCalcDat("\\CEDPI\SEMPRA_MSR1:EDCINV"&amp;AC$2&amp;""&amp;AF$3&amp;"DAYKWH.UNIT1@NET1",Overall!$A$30,Overall!$B$30,"1d","total","time-weighted",0,1,0,"")</f>
        <v>1815.1411859694588</v>
      </c>
      <c r="AG30" s="1"/>
      <c r="AH30" s="10">
        <f>_xll.PIAdvCalcDat("\\CEDPI\SEMPRA_MSR1:EDCINV"&amp;AH$2&amp;""&amp;AH$3&amp;"DAYKWH.UNIT1@NET1",Overall!$A$30,Overall!$B$30,"1d","total","time-weighted",0,1,0,"")</f>
        <v>1827.0670317604113</v>
      </c>
      <c r="AI30" s="11">
        <f>_xll.PIAdvCalcDat("\\CEDPI\SEMPRA_MSR1:EDCINV"&amp;AH$2&amp;""&amp;AI$3&amp;"DAYKWH.UNIT1@NET1",Overall!$A$30,Overall!$B$30,"1d","total","time-weighted",0,1,0,"")</f>
        <v>1777.4805188909477</v>
      </c>
      <c r="AJ30" s="11">
        <f>_xll.PIAdvCalcDat("\\CEDPI\SEMPRA_MSR1:EDCINV"&amp;AH$2&amp;""&amp;AJ$3&amp;"DAYKWH.UNIT1@NET1",Overall!$A$30,Overall!$B$30,"1d","total","time-weighted",0,1,0,"")</f>
        <v>1780.2948244505048</v>
      </c>
      <c r="AK30" s="12">
        <f>_xll.PIAdvCalcDat("\\CEDPI\SEMPRA_MSR1:EDCINV"&amp;AH$2&amp;""&amp;AK$3&amp;"DAYKWH.UNIT1@NET1",Overall!$A$30,Overall!$B$30,"1d","total","time-weighted",0,1,0,"")</f>
        <v>1839.795138052531</v>
      </c>
      <c r="AL30" s="1"/>
      <c r="AM30" s="10">
        <f>_xll.PIAdvCalcDat("\\CEDPI\SEMPRA_MSR1:EDCINV"&amp;AM$2&amp;""&amp;AM$3&amp;"DAYKWH.UNIT1@NET1",Overall!$A$30,Overall!$B$30,"1d","total","time-weighted",0,1,0,"")</f>
        <v>1826.4402154842578</v>
      </c>
      <c r="AN30" s="11">
        <f>_xll.PIAdvCalcDat("\\CEDPI\SEMPRA_MSR1:EDCINV"&amp;AM$2&amp;""&amp;AN$3&amp;"DAYKWH.UNIT1@NET1",Overall!$A$30,Overall!$B$30,"1d","total","time-weighted",0,1,0,"")</f>
        <v>1774.3984451549313</v>
      </c>
      <c r="AO30" s="11">
        <f>_xll.PIAdvCalcDat("\\CEDPI\SEMPRA_MSR1:EDCINV"&amp;AM$2&amp;""&amp;AO$3&amp;"DAYKWH.UNIT1@NET1",Overall!$A$30,Overall!$B$30,"1d","total","time-weighted",0,1,0,"")</f>
        <v>1766.6797089484935</v>
      </c>
      <c r="AP30" s="12">
        <f>_xll.PIAdvCalcDat("\\CEDPI\SEMPRA_MSR1:EDCINV"&amp;AM$2&amp;""&amp;AP$3&amp;"DAYKWH.UNIT1@NET1",Overall!$A$30,Overall!$B$30,"1d","total","time-weighted",0,1,0,"")</f>
        <v>1806.6052533146189</v>
      </c>
      <c r="AQ30" s="1"/>
      <c r="AR30" s="10">
        <f>_xll.PIAdvCalcDat("\\CEDPI\SEMPRA_MSR1:EDCINV"&amp;AR$2&amp;""&amp;AR$3&amp;"DAYKWH.UNIT1@NET1",Overall!$A$30,Overall!$B$30,"1d","total","time-weighted",0,1,0,"")</f>
        <v>1830.5998074373172</v>
      </c>
      <c r="AS30" s="11">
        <f>_xll.PIAdvCalcDat("\\CEDPI\SEMPRA_MSR1:EDCINV"&amp;AR$2&amp;""&amp;AS$3&amp;"DAYKWH.UNIT1@NET1",Overall!$A$30,Overall!$B$30,"1d","total","time-weighted",0,1,0,"")</f>
        <v>1765.9995750021817</v>
      </c>
      <c r="AT30" s="11">
        <f>_xll.PIAdvCalcDat("\\CEDPI\SEMPRA_MSR1:EDCINV"&amp;AR$2&amp;""&amp;AT$3&amp;"DAYKWH.UNIT1@NET1",Overall!$A$30,Overall!$B$30,"1d","total","time-weighted",0,1,0,"")</f>
        <v>1772.7912655954378</v>
      </c>
      <c r="AU30" s="12">
        <f>_xll.PIAdvCalcDat("\\CEDPI\SEMPRA_MSR1:EDCINV"&amp;AR$2&amp;""&amp;AU$3&amp;"DAYKWH.UNIT1@NET1",Overall!$A$30,Overall!$B$30,"1d","total","time-weighted",0,1,0,"")</f>
        <v>1826.5574181858594</v>
      </c>
      <c r="AV30" s="1"/>
      <c r="AW30" s="10">
        <f>_xll.PIAdvCalcDat("\\CEDPI\SEMPRA_MSR1:EDCINV"&amp;AW$2&amp;""&amp;AW$3&amp;"DAYKWH.UNIT1@NET1",Overall!$A$30,Overall!$B$30,"1d","total","time-weighted",0,1,0,"")</f>
        <v>1844.6389255082688</v>
      </c>
      <c r="AX30" s="11">
        <f>_xll.PIAdvCalcDat("\\CEDPI\SEMPRA_MSR1:EDCINV"&amp;AW$2&amp;""&amp;AX$3&amp;"DAYKWH.UNIT1@NET1",Overall!$A$30,Overall!$B$30,"1d","total","time-weighted",0,1,0,"")</f>
        <v>1781.0191345855721</v>
      </c>
      <c r="AY30" s="11">
        <f>_xll.PIAdvCalcDat("\\CEDPI\SEMPRA_MSR1:EDCINV"&amp;AW$2&amp;""&amp;AY$3&amp;"DAYKWH.UNIT1@NET1",Overall!$A$30,Overall!$B$30,"1d","total","time-weighted",0,1,0,"")</f>
        <v>1779.1346402798749</v>
      </c>
      <c r="AZ30" s="12">
        <f>_xll.PIAdvCalcDat("\\CEDPI\SEMPRA_MSR1:EDCINV"&amp;AW$2&amp;""&amp;AZ$3&amp;"DAYKWH.UNIT1@NET1",Overall!$A$30,Overall!$B$30,"1d","total","time-weighted",0,1,0,"")</f>
        <v>1842.1663704875218</v>
      </c>
      <c r="BA30" s="1"/>
      <c r="BB30" s="10">
        <f>_xll.PIAdvCalcDat("\\CEDPI\SEMPRA_MSR1:EDCINV"&amp;BB$2&amp;""&amp;BB$3&amp;"DAYKWH.UNIT1@NET1",Overall!$A$30,Overall!$B$30,"1d","total","time-weighted",0,1,0,"")</f>
        <v>1815.2880639635528</v>
      </c>
      <c r="BC30" s="11">
        <f>_xll.PIAdvCalcDat("\\CEDPI\SEMPRA_MSR1:EDCINV"&amp;BB$2&amp;""&amp;BC$3&amp;"DAYKWH.UNIT1@NET1",Overall!$A$30,Overall!$B$30,"1d","total","time-weighted",0,1,0,"")</f>
        <v>1770.1261096297474</v>
      </c>
      <c r="BD30" s="11">
        <f>_xll.PIAdvCalcDat("\\CEDPI\SEMPRA_MSR1:EDCINV"&amp;BB$2&amp;""&amp;BD$3&amp;"DAYKWH.UNIT1@NET1",Overall!$A$30,Overall!$B$30,"1d","total","time-weighted",0,1,0,"")</f>
        <v>1769.0745675980872</v>
      </c>
      <c r="BE30" s="12">
        <f>_xll.PIAdvCalcDat("\\CEDPI\SEMPRA_MSR1:EDCINV"&amp;BB$2&amp;""&amp;BE$3&amp;"DAYKWH.UNIT1@NET1",Overall!$A$30,Overall!$B$30,"1d","total","time-weighted",0,1,0,"")</f>
        <v>1830.6771839765909</v>
      </c>
      <c r="BF30" s="1"/>
      <c r="BG30" s="10">
        <f>_xll.PIAdvCalcDat("\\CEDPI\SEMPRA_MSR1:EDCINV"&amp;BG$2&amp;""&amp;BG$3&amp;"DAYKWH.UNIT1@NET1",Overall!$A$30,Overall!$B$30,"1d","total","time-weighted",0,1,0,"")</f>
        <v>1835.6106852972223</v>
      </c>
      <c r="BH30" s="11">
        <f>_xll.PIAdvCalcDat("\\CEDPI\SEMPRA_MSR1:EDCINV"&amp;BG$2&amp;""&amp;BH$3&amp;"DAYKWH.UNIT1@NET1",Overall!$A$30,Overall!$B$30,"1d","total","time-weighted",0,1,0,"")</f>
        <v>1782.0656707400792</v>
      </c>
      <c r="BI30" s="11">
        <f>_xll.PIAdvCalcDat("\\CEDPI\SEMPRA_MSR1:EDCINV"&amp;BG$2&amp;""&amp;BI$3&amp;"DAYKWH.UNIT1@NET1",Overall!$A$30,Overall!$B$30,"1d","total","time-weighted",0,1,0,"")</f>
        <v>1759.1356084169918</v>
      </c>
      <c r="BJ30" s="12">
        <f>_xll.PIAdvCalcDat("\\CEDPI\SEMPRA_MSR1:EDCINV"&amp;BG$2&amp;""&amp;BJ$3&amp;"DAYKWH.UNIT1@NET1",Overall!$A$30,Overall!$B$30,"1d","total","time-weighted",0,1,0,"")</f>
        <v>1797.1993095908315</v>
      </c>
      <c r="BK30" s="1"/>
      <c r="BL30" s="10">
        <f>_xll.PIAdvCalcDat("\\CEDPI\SEMPRA_MSR1:EDCINV"&amp;BL$2&amp;""&amp;BL$3&amp;"DAYKWH.UNIT1@NET1",Overall!$A$30,Overall!$B$30,"1d","total","time-weighted",0,1,0,"")</f>
        <v>1787.838115248911</v>
      </c>
      <c r="BM30" s="11">
        <f>_xll.PIAdvCalcDat("\\CEDPI\SEMPRA_MSR1:EDCINV"&amp;BL$2&amp;""&amp;BM$3&amp;"DAYKWH.UNIT1@NET1",Overall!$A$30,Overall!$B$30,"1d","total","time-weighted",0,1,0,"")</f>
        <v>1761.6128469653124</v>
      </c>
      <c r="BN30" s="11">
        <f>_xll.PIAdvCalcDat("\\CEDPI\SEMPRA_MSR1:EDCINV"&amp;BL$2&amp;""&amp;BN$3&amp;"DAYKWH.UNIT1@NET1",Overall!$A$30,Overall!$B$30,"1d","total","time-weighted",0,1,0,"")</f>
        <v>1769.0929685691485</v>
      </c>
      <c r="BO30" s="12">
        <f>_xll.PIAdvCalcDat("\\CEDPI\SEMPRA_MSR1:EDCINV"&amp;BL$2&amp;""&amp;BO$3&amp;"DAYKWH.UNIT1@NET1",Overall!$A$30,Overall!$B$30,"1d","total","time-weighted",0,1,0,"")</f>
        <v>1821.1784562277235</v>
      </c>
      <c r="BP30" s="1"/>
      <c r="BQ30" s="10">
        <f>_xll.PIAdvCalcDat("\\CEDPI\SEMPRA_MSR1:EDCINV"&amp;BQ$2&amp;""&amp;BQ$3&amp;"DAYKWH.UNIT1@NET1",Overall!$A$30,Overall!$B$30,"1d","total","time-weighted",0,1,0,"")</f>
        <v>1827.6019605452257</v>
      </c>
      <c r="BR30" s="11">
        <f>_xll.PIAdvCalcDat("\\CEDPI\SEMPRA_MSR1:EDCINV"&amp;BQ$2&amp;""&amp;BR$3&amp;"DAYKWH.UNIT1@NET1",Overall!$A$30,Overall!$B$30,"1d","total","time-weighted",0,1,0,"")</f>
        <v>1797.9842968886417</v>
      </c>
      <c r="BS30" s="11">
        <f>_xll.PIAdvCalcDat("\\CEDPI\SEMPRA_MSR1:EDCINV"&amp;BQ$2&amp;""&amp;BS$3&amp;"DAYKWH.UNIT1@NET1",Overall!$A$30,Overall!$B$30,"1d","total","time-weighted",0,1,0,"")</f>
        <v>1754.7635466621139</v>
      </c>
      <c r="BT30" s="12">
        <f>_xll.PIAdvCalcDat("\\CEDPI\SEMPRA_MSR1:EDCINV"&amp;BQ$2&amp;""&amp;BT$3&amp;"DAYKWH.UNIT1@NET1",Overall!$A$30,Overall!$B$30,"1d","total","time-weighted",0,1,0,"")</f>
        <v>1807.2413841439113</v>
      </c>
      <c r="BU30" s="1"/>
      <c r="BV30" s="10">
        <f>_xll.PIAdvCalcDat("\\CEDPI\SEMPRA_MSR1:EDCINV"&amp;BV$2&amp;""&amp;BV$3&amp;"DAYKWH.UNIT1@NET1",Overall!$A$30,Overall!$B$30,"1d","total","time-weighted",0,1,0,"")</f>
        <v>1827.8812196983115</v>
      </c>
      <c r="BW30" s="11">
        <f>_xll.PIAdvCalcDat("\\CEDPI\SEMPRA_MSR1:EDCINV"&amp;BV$2&amp;""&amp;BW$3&amp;"DAYKWH.UNIT1@NET1",Overall!$A$30,Overall!$B$30,"1d","total","time-weighted",0,1,0,"")</f>
        <v>1763.4766610544136</v>
      </c>
      <c r="BX30" s="11">
        <f>_xll.PIAdvCalcDat("\\CEDPI\SEMPRA_MSR1:EDCINV"&amp;BV$2&amp;""&amp;BX$3&amp;"DAYKWH.UNIT1@NET1",Overall!$A$30,Overall!$B$30,"1d","total","time-weighted",0,1,0,"")</f>
        <v>1757.0849489576244</v>
      </c>
      <c r="BY30" s="12">
        <f>_xll.PIAdvCalcDat("\\CEDPI\SEMPRA_MSR1:EDCINV"&amp;BV$2&amp;""&amp;BY$3&amp;"DAYKWH.UNIT1@NET1",Overall!$A$30,Overall!$B$30,"1d","total","time-weighted",0,1,0,"")</f>
        <v>1816.1266839359621</v>
      </c>
      <c r="BZ30" s="1"/>
      <c r="CA30" s="10">
        <f>_xll.PIAdvCalcDat("\\CEDPI\SEMPRA_MSR1:EDCINV"&amp;CA$2&amp;""&amp;CA$3&amp;"DAYKWH.UNIT1@NET1",Overall!$A$30,Overall!$B$30,"1d","total","time-weighted",0,1,0,"")</f>
        <v>1821.3267375177609</v>
      </c>
      <c r="CB30" s="11">
        <f>_xll.PIAdvCalcDat("\\CEDPI\SEMPRA_MSR1:EDCINV"&amp;CA$2&amp;""&amp;CB$3&amp;"DAYKWH.UNIT1@NET1",Overall!$A$30,Overall!$B$30,"1d","total","time-weighted",0,1,0,"")</f>
        <v>1772.6821320519925</v>
      </c>
      <c r="CC30" s="11">
        <f>_xll.PIAdvCalcDat("\\CEDPI\SEMPRA_MSR1:EDCINV"&amp;CA$2&amp;""&amp;CC$3&amp;"DAYKWH.UNIT1@NET1",Overall!$A$30,Overall!$B$30,"1d","total","time-weighted",0,1,0,"")</f>
        <v>1774.2679349037098</v>
      </c>
      <c r="CD30" s="12">
        <f>_xll.PIAdvCalcDat("\\CEDPI\SEMPRA_MSR1:EDCINV"&amp;CA$2&amp;""&amp;CD$3&amp;"DAYKWH.UNIT1@NET1",Overall!$A$30,Overall!$B$30,"1d","total","time-weighted",0,1,0,"")</f>
        <v>1805.2984929382937</v>
      </c>
      <c r="CE30" s="1"/>
      <c r="CF30" s="10">
        <f>_xll.PIAdvCalcDat("\\CEDPI\SEMPRA_MSR1:EDCINV"&amp;CF$2&amp;""&amp;CF$3&amp;"DAYKWH.UNIT1@NET1",Overall!$A$30,Overall!$B$30,"1d","total","time-weighted",0,1,0,"")</f>
        <v>1907.3015681082941</v>
      </c>
      <c r="CG30" s="11">
        <f>_xll.PIAdvCalcDat("\\CEDPI\SEMPRA_MSR1:EDCINV"&amp;CF$2&amp;""&amp;CG$3&amp;"DAYKWH.UNIT1@NET1",Overall!$A$30,Overall!$B$30,"1d","total","time-weighted",0,1,0,"")</f>
        <v>1841.809389116914</v>
      </c>
      <c r="CH30" s="11">
        <f>_xll.PIAdvCalcDat("\\CEDPI\SEMPRA_MSR1:EDCINV"&amp;CF$2&amp;""&amp;CH$3&amp;"DAYKWH.UNIT1@NET1",Overall!$A$30,Overall!$B$30,"1d","total","time-weighted",0,1,0,"")</f>
        <v>1802.4771380850254</v>
      </c>
      <c r="CI30" s="12">
        <f>_xll.PIAdvCalcDat("\\CEDPI\SEMPRA_MSR1:EDCINV"&amp;CF$2&amp;""&amp;CI$3&amp;"DAYKWH.UNIT1@NET1",Overall!$A$30,Overall!$B$30,"1d","total","time-weighted",0,1,0,"")</f>
        <v>1826.50973692357</v>
      </c>
      <c r="CJ30" s="1"/>
      <c r="CK30" s="10">
        <f>_xll.PIAdvCalcDat("\\CEDPI\SEMPRA_MSR1:EDCINV"&amp;CK$2&amp;""&amp;CK$3&amp;"DAYKWH.UNIT1@NET1",Overall!$A$30,Overall!$B$30,"1d","total","time-weighted",0,1,0,"")</f>
        <v>1924.8899841810564</v>
      </c>
      <c r="CL30" s="11">
        <f>_xll.PIAdvCalcDat("\\CEDPI\SEMPRA_MSR1:EDCINV"&amp;CK$2&amp;""&amp;CL$3&amp;"DAYKWH.UNIT1@NET1",Overall!$A$30,Overall!$B$30,"1d","total","time-weighted",0,1,0,"")</f>
        <v>1831.9922992171184</v>
      </c>
      <c r="CM30" s="11">
        <f>_xll.PIAdvCalcDat("\\CEDPI\SEMPRA_MSR1:EDCINV"&amp;CK$2&amp;""&amp;CM$3&amp;"DAYKWH.UNIT1@NET1",Overall!$A$30,Overall!$B$30,"1d","total","time-weighted",0,1,0,"")</f>
        <v>1781.4040251714869</v>
      </c>
      <c r="CN30" s="12">
        <f>_xll.PIAdvCalcDat("\\CEDPI\SEMPRA_MSR1:EDCINV"&amp;CK$2&amp;""&amp;CN$3&amp;"DAYKWH.UNIT1@NET1",Overall!$A$30,Overall!$B$30,"1d","total","time-weighted",0,1,0,"")</f>
        <v>1902.6515994773065</v>
      </c>
      <c r="CO30" s="1"/>
      <c r="CP30" s="10">
        <f>_xll.PIAdvCalcDat("\\CEDPI\SEMPRA_MSR1:EDCINV"&amp;CP$2&amp;""&amp;CP$3&amp;"DAYKWH.UNIT1@NET1",Overall!$A$30,Overall!$B$30,"1d","total","time-weighted",0,1,0,"")</f>
        <v>1932.601822794657</v>
      </c>
      <c r="CQ30" s="11">
        <f>_xll.PIAdvCalcDat("\\CEDPI\SEMPRA_MSR1:EDCINV"&amp;CP$2&amp;""&amp;CQ$3&amp;"DAYKWH.UNIT1@NET1",Overall!$A$30,Overall!$B$30,"1d","total","time-weighted",0,1,0,"")</f>
        <v>1844.8235604136</v>
      </c>
      <c r="CR30" s="11">
        <f>_xll.PIAdvCalcDat("\\CEDPI\SEMPRA_MSR1:EDCINV"&amp;CP$2&amp;""&amp;CR$3&amp;"DAYKWH.UNIT1@NET1",Overall!$A$30,Overall!$B$30,"1d","total","time-weighted",0,1,0,"")</f>
        <v>1788.527315720733</v>
      </c>
      <c r="CS30" s="12">
        <f>_xll.PIAdvCalcDat("\\CEDPI\SEMPRA_MSR1:EDCINV"&amp;CP$2&amp;""&amp;CS$3&amp;"DAYKWH.UNIT1@NET1",Overall!$A$30,Overall!$B$30,"1d","total","time-weighted",0,1,0,"")</f>
        <v>1900.8168996750285</v>
      </c>
      <c r="CT30" s="1"/>
      <c r="CU30" s="10">
        <f>_xll.PIAdvCalcDat("\\CEDPI\SEMPRA_MSR1:EDCINV"&amp;CU$2&amp;""&amp;CU$3&amp;"DAYKWH.UNIT1@NET1",Overall!$A$30,Overall!$B$30,"1d","total","time-weighted",0,1,0,"")</f>
        <v>1871.7269900320932</v>
      </c>
      <c r="CV30" s="11">
        <f>_xll.PIAdvCalcDat("\\CEDPI\SEMPRA_MSR1:EDCINV"&amp;CU$2&amp;""&amp;CV$3&amp;"DAYKWH.UNIT1@NET1",Overall!$A$30,Overall!$B$30,"1d","total","time-weighted",0,1,0,"")</f>
        <v>1773.6686604890949</v>
      </c>
      <c r="CW30" s="11">
        <f>_xll.PIAdvCalcDat("\\CEDPI\SEMPRA_MSR1:EDCINV"&amp;CU$2&amp;""&amp;CW$3&amp;"DAYKWH.UNIT1@NET1",Overall!$A$30,Overall!$B$30,"1d","total","time-weighted",0,1,0,"")</f>
        <v>1752.2573250925414</v>
      </c>
      <c r="CX30" s="12">
        <f>_xll.PIAdvCalcDat("\\CEDPI\SEMPRA_MSR1:EDCINV"&amp;CU$2&amp;""&amp;CX$3&amp;"DAYKWH.UNIT1@NET1",Overall!$A$30,Overall!$B$30,"1d","total","time-weighted",0,1,0,"")</f>
        <v>1888.140026077629</v>
      </c>
      <c r="CY30" s="1"/>
      <c r="CZ30" s="10">
        <f>_xll.PIAdvCalcDat("\\CEDPI\SEMPRA_MSR1:EDCINV"&amp;CZ$2&amp;""&amp;CZ$3&amp;"DAYKWH.UNIT1@NET1",Overall!$A$30,Overall!$B$30,"1d","total","time-weighted",0,1,0,"")</f>
        <v>1856.9164470885219</v>
      </c>
      <c r="DA30" s="11">
        <f>_xll.PIAdvCalcDat("\\CEDPI\SEMPRA_MSR1:EDCINV"&amp;CZ$2&amp;""&amp;DA$3&amp;"DAYKWH.UNIT1@NET1",Overall!$A$30,Overall!$B$30,"1d","total","time-weighted",0,1,0,"")</f>
        <v>1876.5137382913388</v>
      </c>
      <c r="DB30" s="11">
        <f>_xll.PIAdvCalcDat("\\CEDPI\SEMPRA_MSR1:EDCINV"&amp;CZ$2&amp;""&amp;DB$3&amp;"DAYKWH.UNIT1@NET1",Overall!$A$30,Overall!$B$30,"1d","total","time-weighted",0,1,0,"")</f>
        <v>1816.9051673883391</v>
      </c>
      <c r="DC30" s="12">
        <f>_xll.PIAdvCalcDat("\\CEDPI\SEMPRA_MSR1:EDCINV"&amp;CZ$2&amp;""&amp;DC$3&amp;"DAYKWH.UNIT1@NET1",Overall!$A$30,Overall!$B$30,"1d","total","time-weighted",0,1,0,"")</f>
        <v>1941.7233911138107</v>
      </c>
      <c r="DD30" s="1"/>
      <c r="DE30" s="10">
        <f>_xll.PIAdvCalcDat("\\CEDPI\SEMPRA_MSR1:EDCINV"&amp;DE$2&amp;""&amp;DE$3&amp;"DAYKWH.UNIT1@NET1",Overall!$A$30,Overall!$B$30,"1d","total","time-weighted",0,1,0,"")</f>
        <v>1906.1778972185555</v>
      </c>
      <c r="DF30" s="11">
        <f>_xll.PIAdvCalcDat("\\CEDPI\SEMPRA_MSR1:EDCINV"&amp;DE$2&amp;""&amp;DF$3&amp;"DAYKWH.UNIT1@NET1",Overall!$A$30,Overall!$B$30,"1d","total","time-weighted",0,1,0,"")</f>
        <v>1814.4828111391087</v>
      </c>
      <c r="DG30" s="11">
        <f>_xll.PIAdvCalcDat("\\CEDPI\SEMPRA_MSR1:EDCINV"&amp;DE$2&amp;""&amp;DG$3&amp;"DAYKWH.UNIT1@NET1",Overall!$A$30,Overall!$B$30,"1d","total","time-weighted",0,1,0,"")</f>
        <v>1711.8303511196937</v>
      </c>
      <c r="DH30" s="12">
        <f>_xll.PIAdvCalcDat("\\CEDPI\SEMPRA_MSR1:EDCINV"&amp;DE$2&amp;""&amp;DH$3&amp;"DAYKWH.UNIT1@NET1",Overall!$A$30,Overall!$B$30,"1d","total","time-weighted",0,1,0,"")</f>
        <v>1847.3667932455583</v>
      </c>
      <c r="DI30" s="1"/>
      <c r="DJ30" s="10">
        <f>_xll.PIAdvCalcDat("\\CEDPI\SEMPRA_MSR1:EDCINV"&amp;DJ$2&amp;""&amp;DJ$3&amp;"DAYKWH.UNIT1@NET1",Overall!$A$30,Overall!$B$30,"1d","total","time-weighted",0,1,0,"")</f>
        <v>1919.3721228473023</v>
      </c>
      <c r="DK30" s="11">
        <f>_xll.PIAdvCalcDat("\\CEDPI\SEMPRA_MSR1:EDCINV"&amp;DJ$2&amp;""&amp;DK$3&amp;"DAYKWH.UNIT1@NET1",Overall!$A$30,Overall!$B$30,"1d","total","time-weighted",0,1,0,"")</f>
        <v>1860.4408279347565</v>
      </c>
      <c r="DL30" s="11" t="str">
        <f>_xll.PIAdvCalcDat("\\CEDPI\SEMPRA_MSR1:EDCINV"&amp;DJ$2&amp;""&amp;DL$3&amp;"DAYKWH.UNIT1@NET1",Overall!$A$30,Overall!$B$30,"1d","total","time-weighted",0,1,0,"")</f>
        <v>Tag not found</v>
      </c>
      <c r="DM30" s="12">
        <f>_xll.PIAdvCalcDat("\\CEDPI\SEMPRA_MSR1:EDCINV"&amp;DJ$2&amp;""&amp;DM$3&amp;"DAYKWH.UNIT1@NET1",Overall!$A$30,Overall!$B$30,"1d","total","time-weighted",0,1,0,"")</f>
        <v>1920.8448849475233</v>
      </c>
      <c r="DN30" s="1"/>
      <c r="DO30" s="10">
        <f>_xll.PIAdvCalcDat("\\CEDPI\SEMPRA_MSR1:EDCINV"&amp;DO$2&amp;""&amp;DO$3&amp;"DAYKWH.UNIT1@NET1",Overall!$A$30,Overall!$B$30,"1d","total","time-weighted",0,1,0,"")</f>
        <v>1840.209109617947</v>
      </c>
      <c r="DP30" s="11">
        <f>_xll.PIAdvCalcDat("\\CEDPI\SEMPRA_MSR1:EDCINV"&amp;DO$2&amp;""&amp;DP$3&amp;"DAYKWH.UNIT1@NET1",Overall!$A$30,Overall!$B$30,"1d","total","time-weighted",0,1,0,"")</f>
        <v>1862.5517715833992</v>
      </c>
      <c r="DQ30" s="11">
        <f>_xll.PIAdvCalcDat("\\CEDPI\SEMPRA_MSR1:EDCINV"&amp;DO$2&amp;""&amp;DQ$3&amp;"DAYKWH.UNIT1@NET1",Overall!$A$30,Overall!$B$30,"1d","total","time-weighted",0,1,0,"")</f>
        <v>1823.2207113837435</v>
      </c>
      <c r="DR30" s="12">
        <f>_xll.PIAdvCalcDat("\\CEDPI\SEMPRA_MSR1:EDCINV"&amp;DO$2&amp;""&amp;DR$3&amp;"DAYKWH.UNIT1@NET1",Overall!$A$30,Overall!$B$30,"1d","total","time-weighted",0,1,0,"")</f>
        <v>1786.4373188373704</v>
      </c>
      <c r="DS30" s="1"/>
      <c r="DT30" s="10">
        <f>_xll.PIAdvCalcDat("\\CEDPI\SEMPRA_MSR1:EDCINV"&amp;DT$2&amp;""&amp;DT$3&amp;"DAYKWH.UNIT1@NET1",Overall!$A$30,Overall!$B$30,"1d","total","time-weighted",0,1,0,"")</f>
        <v>1795.1589651816985</v>
      </c>
      <c r="DU30" s="11">
        <f>_xll.PIAdvCalcDat("\\CEDPI\SEMPRA_MSR1:EDCINV"&amp;DT$2&amp;""&amp;DU$3&amp;"DAYKWH.UNIT1@NET1",Overall!$A$30,Overall!$B$30,"1d","total","time-weighted",0,1,0,"")</f>
        <v>1832.3459424571565</v>
      </c>
      <c r="DV30" s="11">
        <f>_xll.PIAdvCalcDat("\\CEDPI\SEMPRA_MSR1:EDCINV"&amp;DT$2&amp;""&amp;DV$3&amp;"DAYKWH.UNIT1@NET1",Overall!$A$30,Overall!$B$30,"1d","total","time-weighted",0,1,0,"")</f>
        <v>1810.4939190267526</v>
      </c>
      <c r="DW30" s="12">
        <f>_xll.PIAdvCalcDat("\\CEDPI\SEMPRA_MSR1:EDCINV"&amp;DT$2&amp;""&amp;DW$3&amp;"DAYKWH.UNIT1@NET1",Overall!$A$30,Overall!$B$30,"1d","total","time-weighted",0,1,0,"")</f>
        <v>1869.2950512913119</v>
      </c>
      <c r="DX30" s="1"/>
      <c r="DY30" s="10">
        <f>_xll.PIAdvCalcDat("\\CEDPI\SEMPRA_MSR1:EDCINV"&amp;DY$2&amp;""&amp;DY$3&amp;"DAYKWH.UNIT1@NET1",Overall!$A$30,Overall!$B$30,"1d","total","time-weighted",0,1,0,"")</f>
        <v>1828.8681891747865</v>
      </c>
      <c r="DZ30" s="11">
        <f>_xll.PIAdvCalcDat("\\CEDPI\SEMPRA_MSR1:EDCINV"&amp;DY$2&amp;""&amp;DZ$3&amp;"DAYKWH.UNIT1@NET1",Overall!$A$30,Overall!$B$30,"1d","total","time-weighted",0,1,0,"")</f>
        <v>1815.2935543208469</v>
      </c>
      <c r="EA30" s="11">
        <f>_xll.PIAdvCalcDat("\\CEDPI\SEMPRA_MSR1:EDCINV"&amp;DY$2&amp;""&amp;EA$3&amp;"DAYKWH.UNIT1@NET1",Overall!$A$30,Overall!$B$30,"1d","total","time-weighted",0,1,0,"")</f>
        <v>1780.7596066795263</v>
      </c>
      <c r="EB30" s="12">
        <f>_xll.PIAdvCalcDat("\\CEDPI\SEMPRA_MSR1:EDCINV"&amp;DY$2&amp;""&amp;EB$3&amp;"DAYKWH.UNIT1@NET1",Overall!$A$30,Overall!$B$30,"1d","total","time-weighted",0,1,0,"")</f>
        <v>1818.9420367035632</v>
      </c>
      <c r="EC30" s="1"/>
      <c r="ED30" s="10">
        <f>_xll.PIAdvCalcDat("\\CEDPI\SEMPRA_MSR1:EDCINV"&amp;ED$2&amp;""&amp;ED$3&amp;"DAYKWH.UNIT1@NET1",Overall!$A$30,Overall!$B$30,"1d","total","time-weighted",0,1,0,"")</f>
        <v>1915.9170492997475</v>
      </c>
      <c r="EE30" s="11">
        <f>_xll.PIAdvCalcDat("\\CEDPI\SEMPRA_MSR1:EDCINV"&amp;ED$2&amp;""&amp;EE$3&amp;"DAYKWH.UNIT1@NET1",Overall!$A$30,Overall!$B$30,"1d","total","time-weighted",0,1,0,"")</f>
        <v>1906.4828636842963</v>
      </c>
      <c r="EF30" s="11">
        <f>_xll.PIAdvCalcDat("\\CEDPI\SEMPRA_MSR1:EDCINV"&amp;ED$2&amp;""&amp;EF$3&amp;"DAYKWH.UNIT1@NET1",Overall!$A$30,Overall!$B$30,"1d","total","time-weighted",0,1,0,"")</f>
        <v>1876.8979085516776</v>
      </c>
      <c r="EG30" s="12">
        <f>_xll.PIAdvCalcDat("\\CEDPI\SEMPRA_MSR1:EDCINV"&amp;ED$2&amp;""&amp;EG$3&amp;"DAYKWH.UNIT1@NET1",Overall!$A$30,Overall!$B$30,"1d","total","time-weighted",0,1,0,"")</f>
        <v>1848.5690188517453</v>
      </c>
      <c r="EH30" s="1"/>
      <c r="EI30" s="10">
        <f>_xll.PIAdvCalcDat("\\CEDPI\SEMPRA_MSR1:EDCINV"&amp;EI$2&amp;""&amp;EI$3&amp;"DAYKWH.UNIT1@NET1",Overall!$A$30,Overall!$B$30,"1d","total","time-weighted",0,1,0,"")</f>
        <v>1883.1177706048434</v>
      </c>
      <c r="EJ30" s="11">
        <f>_xll.PIAdvCalcDat("\\CEDPI\SEMPRA_MSR1:EDCINV"&amp;EI$2&amp;""&amp;EJ$3&amp;"DAYKWH.UNIT1@NET1",Overall!$A$30,Overall!$B$30,"1d","total","time-weighted",0,1,0,"")</f>
        <v>1748.5003313923664</v>
      </c>
      <c r="EK30" s="11">
        <f>_xll.PIAdvCalcDat("\\CEDPI\SEMPRA_MSR1:EDCINV"&amp;EI$2&amp;""&amp;EK$3&amp;"DAYKWH.UNIT1@NET1",Overall!$A$30,Overall!$B$30,"1d","total","time-weighted",0,1,0,"")</f>
        <v>1801.2288211120701</v>
      </c>
      <c r="EL30" s="12">
        <f>_xll.PIAdvCalcDat("\\CEDPI\SEMPRA_MSR1:EDCINV"&amp;EI$2&amp;""&amp;EL$3&amp;"DAYKWH.UNIT1@NET1",Overall!$A$30,Overall!$B$30,"1d","total","time-weighted",0,1,0,"")</f>
        <v>1842.5776021881568</v>
      </c>
      <c r="EM30" s="1"/>
      <c r="EN30" s="10">
        <f>_xll.PIAdvCalcDat("\\CEDPI\SEMPRA_MSR1:EDCINV"&amp;EN$2&amp;""&amp;EN$3&amp;"DAYKWH.UNIT1@NET1",Overall!$A$30,Overall!$B$30,"1d","total","time-weighted",0,1,0,"")</f>
        <v>1918.3883854457124</v>
      </c>
      <c r="EO30" s="11">
        <f>_xll.PIAdvCalcDat("\\CEDPI\SEMPRA_MSR1:EDCINV"&amp;EN$2&amp;""&amp;EO$3&amp;"DAYKWH.UNIT1@NET1",Overall!$A$30,Overall!$B$30,"1d","total","time-weighted",0,1,0,"")</f>
        <v>1862.317209993518</v>
      </c>
      <c r="EP30" s="11">
        <f>_xll.PIAdvCalcDat("\\CEDPI\SEMPRA_MSR1:EDCINV"&amp;EN$2&amp;""&amp;EP$3&amp;"DAYKWH.UNIT1@NET1",Overall!$A$30,Overall!$B$30,"1d","total","time-weighted",0,1,0,"")</f>
        <v>1843.2395697396175</v>
      </c>
      <c r="EQ30" s="12">
        <f>_xll.PIAdvCalcDat("\\CEDPI\SEMPRA_MSR1:EDCINV"&amp;EN$2&amp;""&amp;EQ$3&amp;"DAYKWH.UNIT1@NET1",Overall!$A$30,Overall!$B$30,"1d","total","time-weighted",0,1,0,"")</f>
        <v>1935.6616336052432</v>
      </c>
      <c r="ER30" s="1"/>
      <c r="ES30" s="10">
        <f>_xll.PIAdvCalcDat("\\CEDPI\SEMPRA_MSR1:EDCINV"&amp;ES$2&amp;""&amp;ES$3&amp;"DAYKWH.UNIT1@NET1",Overall!$A$30,Overall!$B$30,"1d","total","time-weighted",0,1,0,"")</f>
        <v>1931.4890547809882</v>
      </c>
      <c r="ET30" s="11">
        <f>_xll.PIAdvCalcDat("\\CEDPI\SEMPRA_MSR1:EDCINV"&amp;ES$2&amp;""&amp;ET$3&amp;"DAYKWH.UNIT1@NET1",Overall!$A$30,Overall!$B$30,"1d","total","time-weighted",0,1,0,"")</f>
        <v>1845.2143774038764</v>
      </c>
      <c r="EU30" s="11">
        <f>_xll.PIAdvCalcDat("\\CEDPI\SEMPRA_MSR1:EDCINV"&amp;ES$2&amp;""&amp;EU$3&amp;"DAYKWH.UNIT1@NET1",Overall!$A$30,Overall!$B$30,"1d","total","time-weighted",0,1,0,"")</f>
        <v>1851.8695874550826</v>
      </c>
      <c r="EV30" s="12">
        <f>_xll.PIAdvCalcDat("\\CEDPI\SEMPRA_MSR1:EDCINV"&amp;ES$2&amp;""&amp;EV$3&amp;"DAYKWH.UNIT1@NET1",Overall!$A$30,Overall!$B$30,"1d","total","time-weighted",0,1,0,"")</f>
        <v>1881.3187841782167</v>
      </c>
      <c r="EW30" s="1"/>
      <c r="EX30" s="10">
        <f>_xll.PIAdvCalcDat("\\CEDPI\SEMPRA_MSR1:EDCINV"&amp;EX$2&amp;""&amp;EX$3&amp;"DAYKWH.UNIT1@NET1",Overall!$A$30,Overall!$B$30,"1d","total","time-weighted",0,1,0,"")</f>
        <v>1807.8003454749071</v>
      </c>
      <c r="EY30" s="11">
        <f>_xll.PIAdvCalcDat("\\CEDPI\SEMPRA_MSR1:EDCINV"&amp;EX$2&amp;""&amp;EY$3&amp;"DAYKWH.UNIT1@NET1",Overall!$A$30,Overall!$B$30,"1d","total","time-weighted",0,1,0,"")</f>
        <v>1757.8231717040223</v>
      </c>
      <c r="EZ30" s="11">
        <f>_xll.PIAdvCalcDat("\\CEDPI\SEMPRA_MSR1:EDCINV"&amp;EX$2&amp;""&amp;EZ$3&amp;"DAYKWH.UNIT1@NET1",Overall!$A$30,Overall!$B$30,"1d","total","time-weighted",0,1,0,"")</f>
        <v>1772.8702031772953</v>
      </c>
      <c r="FA30" s="12">
        <f>_xll.PIAdvCalcDat("\\CEDPI\SEMPRA_MSR1:EDCINV"&amp;EX$2&amp;""&amp;FA$3&amp;"DAYKWH.UNIT1@NET1",Overall!$A$30,Overall!$B$30,"1d","total","time-weighted",0,1,0,"")</f>
        <v>1819.161648000043</v>
      </c>
      <c r="FB30" s="1"/>
      <c r="FC30" s="10">
        <f>_xll.PIAdvCalcDat("\\CEDPI\SEMPRA_MSR1:EDCINV"&amp;FC$2&amp;""&amp;FC$3&amp;"DAYKWH.UNIT1@NET1",Overall!$A$30,Overall!$B$30,"1d","total","time-weighted",0,1,0,"")</f>
        <v>1895.9468502271766</v>
      </c>
      <c r="FD30" s="11">
        <f>_xll.PIAdvCalcDat("\\CEDPI\SEMPRA_MSR1:EDCINV"&amp;FC$2&amp;""&amp;FD$3&amp;"DAYKWH.UNIT1@NET1",Overall!$A$30,Overall!$B$30,"1d","total","time-weighted",0,1,0,"")</f>
        <v>1827.4061207019172</v>
      </c>
      <c r="FE30" s="11">
        <f>_xll.PIAdvCalcDat("\\CEDPI\SEMPRA_MSR1:EDCINV"&amp;FC$2&amp;""&amp;FE$3&amp;"DAYKWH.UNIT1@NET1",Overall!$A$30,Overall!$B$30,"1d","total","time-weighted",0,1,0,"")</f>
        <v>1813.7999977429681</v>
      </c>
      <c r="FF30" s="12">
        <f>_xll.PIAdvCalcDat("\\CEDPI\SEMPRA_MSR1:EDCINV"&amp;FC$2&amp;""&amp;FF$3&amp;"DAYKWH.UNIT1@NET1",Overall!$A$30,Overall!$B$30,"1d","total","time-weighted",0,1,0,"")</f>
        <v>1867.3694653641392</v>
      </c>
      <c r="FG30" s="1"/>
      <c r="FH30" s="10">
        <f>_xll.PIAdvCalcDat("\\CEDPI\SEMPRA_MSR1:EDCINV"&amp;FH$2&amp;""&amp;FH$3&amp;"DAYKWH.UNIT1@NET1",Overall!$A$30,Overall!$B$30,"1d","total","time-weighted",0,1,0,"")</f>
        <v>1857.758495581081</v>
      </c>
      <c r="FI30" s="11">
        <f>_xll.PIAdvCalcDat("\\CEDPI\SEMPRA_MSR1:EDCINV"&amp;FH$2&amp;""&amp;FI$3&amp;"DAYKWH.UNIT1@NET1",Overall!$A$30,Overall!$B$30,"1d","total","time-weighted",0,1,0,"")</f>
        <v>1796.4776821016374</v>
      </c>
      <c r="FJ30" s="11">
        <f>_xll.PIAdvCalcDat("\\CEDPI\SEMPRA_MSR1:EDCINV"&amp;FH$2&amp;""&amp;FJ$3&amp;"DAYKWH.UNIT1@NET1",Overall!$A$30,Overall!$B$30,"1d","total","time-weighted",0,1,0,"")</f>
        <v>1823.8930171925085</v>
      </c>
      <c r="FK30" s="12">
        <f>_xll.PIAdvCalcDat("\\CEDPI\SEMPRA_MSR1:EDCINV"&amp;FH$2&amp;""&amp;FK$3&amp;"DAYKWH.UNIT1@NET1",Overall!$A$30,Overall!$B$30,"1d","total","time-weighted",0,1,0,"")</f>
        <v>1795.4937156977576</v>
      </c>
      <c r="FL30" s="1"/>
      <c r="FM30" s="10">
        <f>_xll.PIAdvCalcDat("\\CEDPI\SEMPRA_MSR1:EDCINV"&amp;FM$2&amp;""&amp;FM$3&amp;"DAYKWH.UNIT1@NET1",Overall!$A$30,Overall!$B$30,"1d","total","time-weighted",0,1,0,"")</f>
        <v>1904.4273692598947</v>
      </c>
      <c r="FN30" s="11">
        <f>_xll.PIAdvCalcDat("\\CEDPI\SEMPRA_MSR1:EDCINV"&amp;FM$2&amp;""&amp;FN$3&amp;"DAYKWH.UNIT1@NET1",Overall!$A$30,Overall!$B$30,"1d","total","time-weighted",0,1,0,"")</f>
        <v>1866.1852849653396</v>
      </c>
      <c r="FO30" s="11">
        <f>_xll.PIAdvCalcDat("\\CEDPI\SEMPRA_MSR1:EDCINV"&amp;FM$2&amp;""&amp;FO$3&amp;"DAYKWH.UNIT1@NET1",Overall!$A$30,Overall!$B$30,"1d","total","time-weighted",0,1,0,"")</f>
        <v>1728.5782946724721</v>
      </c>
      <c r="FP30" s="12">
        <f>_xll.PIAdvCalcDat("\\CEDPI\SEMPRA_MSR1:EDCINV"&amp;FM$2&amp;""&amp;FP$3&amp;"DAYKWH.UNIT1@NET1",Overall!$A$30,Overall!$B$30,"1d","total","time-weighted",0,1,0,"")</f>
        <v>1665.9788952540941</v>
      </c>
      <c r="FQ30" s="1"/>
      <c r="FR30" s="10">
        <f>_xll.PIAdvCalcDat("\\CEDPI\SEMPRA_MSR1:EDCINV"&amp;FR$2&amp;""&amp;FR$3&amp;"DAYKWH.UNIT1@NET1",Overall!$A$30,Overall!$B$30,"1d","total","time-weighted",0,1,0,"")</f>
        <v>1890.5344062666802</v>
      </c>
      <c r="FS30" s="11">
        <f>_xll.PIAdvCalcDat("\\CEDPI\SEMPRA_MSR1:EDCINV"&amp;FR$2&amp;""&amp;FS$3&amp;"DAYKWH.UNIT1@NET1",Overall!$A$30,Overall!$B$30,"1d","total","time-weighted",0,1,0,"")</f>
        <v>1842.9124151891285</v>
      </c>
      <c r="FT30" s="11">
        <f>_xll.PIAdvCalcDat("\\CEDPI\SEMPRA_MSR1:EDCINV"&amp;FR$2&amp;""&amp;FT$3&amp;"DAYKWH.UNIT1@NET1",Overall!$A$30,Overall!$B$30,"1d","total","time-weighted",0,1,0,"")</f>
        <v>1844.8657054723108</v>
      </c>
      <c r="FU30" s="12">
        <f>_xll.PIAdvCalcDat("\\CEDPI\SEMPRA_MSR1:EDCINV"&amp;FR$2&amp;""&amp;FU$3&amp;"DAYKWH.UNIT1@NET1",Overall!$A$30,Overall!$B$30,"1d","total","time-weighted",0,1,0,"")</f>
        <v>1924.3370344634698</v>
      </c>
      <c r="FV30" s="1"/>
      <c r="FW30" s="10">
        <f>_xll.PIAdvCalcDat("\\CEDPI\SEMPRA_MSR1:EDCINV"&amp;FW$2&amp;""&amp;FW$3&amp;"DAYKWH.UNIT1@NET1",Overall!$A$30,Overall!$B$30,"1d","total","time-weighted",0,1,0,"")</f>
        <v>1878.812244286112</v>
      </c>
      <c r="FX30" s="11">
        <f>_xll.PIAdvCalcDat("\\CEDPI\SEMPRA_MSR1:EDCINV"&amp;FW$2&amp;""&amp;FX$3&amp;"DAYKWH.UNIT1@NET1",Overall!$A$30,Overall!$B$30,"1d","total","time-weighted",0,1,0,"")</f>
        <v>1828.1074476744366</v>
      </c>
      <c r="FY30" s="11">
        <f>_xll.PIAdvCalcDat("\\CEDPI\SEMPRA_MSR1:EDCINV"&amp;FW$2&amp;""&amp;FY$3&amp;"DAYKWH.UNIT1@NET1",Overall!$A$30,Overall!$B$30,"1d","total","time-weighted",0,1,0,"")</f>
        <v>1768.0714886285832</v>
      </c>
      <c r="FZ30" s="12">
        <f>_xll.PIAdvCalcDat("\\CEDPI\SEMPRA_MSR1:EDCINV"&amp;FW$2&amp;""&amp;FZ$3&amp;"DAYKWH.UNIT1@NET1",Overall!$A$30,Overall!$B$30,"1d","total","time-weighted",0,1,0,"")</f>
        <v>1716.01861026506</v>
      </c>
      <c r="GA30" s="1"/>
      <c r="GB30" s="10">
        <f>_xll.PIAdvCalcDat("\\CEDPI\SEMPRA_MSR1:EDCINV"&amp;GB$2&amp;""&amp;GB$3&amp;"DAYKWH.UNIT1@NET1",Overall!$A$30,Overall!$B$30,"1d","total","time-weighted",0,1,0,"")</f>
        <v>1889.5492397765411</v>
      </c>
      <c r="GC30" s="11">
        <f>_xll.PIAdvCalcDat("\\CEDPI\SEMPRA_MSR1:EDCINV"&amp;GB$2&amp;""&amp;GC$3&amp;"DAYKWH.UNIT1@NET1",Overall!$A$30,Overall!$B$30,"1d","total","time-weighted",0,1,0,"")</f>
        <v>1786.455530289184</v>
      </c>
      <c r="GD30" s="11">
        <f>_xll.PIAdvCalcDat("\\CEDPI\SEMPRA_MSR1:EDCINV"&amp;GB$2&amp;""&amp;GD$3&amp;"DAYKWH.UNIT1@NET1",Overall!$A$30,Overall!$B$30,"1d","total","time-weighted",0,1,0,"")</f>
        <v>1881.8160669441972</v>
      </c>
      <c r="GE30" s="12">
        <f>_xll.PIAdvCalcDat("\\CEDPI\SEMPRA_MSR1:EDCINV"&amp;GB$2&amp;""&amp;GE$3&amp;"DAYKWH.UNIT1@NET1",Overall!$A$30,Overall!$B$30,"1d","total","time-weighted",0,1,0,"")</f>
        <v>1862.1018161062145</v>
      </c>
      <c r="GF30" s="1"/>
      <c r="GG30" s="10">
        <f>_xll.PIAdvCalcDat("\\CEDPI\SEMPRA_MSR1:EDCINV"&amp;GG$2&amp;""&amp;GG$3&amp;"DAYKWH.UNIT1@NET1",Overall!$A$30,Overall!$B$30,"1d","total","time-weighted",0,1,0,"")</f>
        <v>1828.0904893316895</v>
      </c>
      <c r="GH30" s="11">
        <f>_xll.PIAdvCalcDat("\\CEDPI\SEMPRA_MSR1:EDCINV"&amp;GG$2&amp;""&amp;GH$3&amp;"DAYKWH.UNIT1@NET1",Overall!$A$30,Overall!$B$30,"1d","total","time-weighted",0,1,0,"")</f>
        <v>1832.8723225440342</v>
      </c>
      <c r="GI30" s="11">
        <f>_xll.PIAdvCalcDat("\\CEDPI\SEMPRA_MSR1:EDCINV"&amp;GG$2&amp;""&amp;GI$3&amp;"DAYKWH.UNIT1@NET1",Overall!$A$30,Overall!$B$30,"1d","total","time-weighted",0,1,0,"")</f>
        <v>1709.2344243418245</v>
      </c>
      <c r="GJ30" s="12">
        <f>_xll.PIAdvCalcDat("\\CEDPI\SEMPRA_MSR1:EDCINV"&amp;GG$2&amp;""&amp;GJ$3&amp;"DAYKWH.UNIT1@NET1",Overall!$A$30,Overall!$B$30,"1d","total","time-weighted",0,1,0,"")</f>
        <v>1626.1440793982999</v>
      </c>
      <c r="GK30" s="1"/>
      <c r="GL30" s="10">
        <f>_xll.PIAdvCalcDat("\\CEDPI\SEMPRA_MSR1:EDCINV"&amp;GL$2&amp;""&amp;GL$3&amp;"DAYKWH.UNIT1@NET1",Overall!$A$30,Overall!$B$30,"1d","total","time-weighted",0,1,0,"")</f>
        <v>1848.716971727094</v>
      </c>
      <c r="GM30" s="11">
        <f>_xll.PIAdvCalcDat("\\CEDPI\SEMPRA_MSR1:EDCINV"&amp;GL$2&amp;""&amp;GM$3&amp;"DAYKWH.UNIT1@NET1",Overall!$A$30,Overall!$B$30,"1d","total","time-weighted",0,1,0,"")</f>
        <v>1778.777106564216</v>
      </c>
      <c r="GN30" s="11">
        <f>_xll.PIAdvCalcDat("\\CEDPI\SEMPRA_MSR1:EDCINV"&amp;GL$2&amp;""&amp;GN$3&amp;"DAYKWH.UNIT1@NET1",Overall!$A$30,Overall!$B$30,"1d","total","time-weighted",0,1,0,"")</f>
        <v>1831.3559197272677</v>
      </c>
      <c r="GO30" s="12">
        <f>_xll.PIAdvCalcDat("\\CEDPI\SEMPRA_MSR1:EDCINV"&amp;GL$2&amp;""&amp;GO$3&amp;"DAYKWH.UNIT1@NET1",Overall!$A$30,Overall!$B$30,"1d","total","time-weighted",0,1,0,"")</f>
        <v>1856.0512679973317</v>
      </c>
      <c r="GP30" s="1"/>
      <c r="GQ30" s="10">
        <f>_xll.PIAdvCalcDat("\\CEDPI\SEMPRA_MSR1:EDCINV"&amp;GQ$2&amp;""&amp;GQ$3&amp;"DAYKWH.UNIT1@NET1",Overall!$A$30,Overall!$B$30,"1d","total","time-weighted",0,1,0,"")</f>
        <v>1869.4899307517592</v>
      </c>
      <c r="GR30" s="11">
        <f>_xll.PIAdvCalcDat("\\CEDPI\SEMPRA_MSR1:EDCINV"&amp;GQ$2&amp;""&amp;GR$3&amp;"DAYKWH.UNIT1@NET1",Overall!$A$30,Overall!$B$30,"1d","total","time-weighted",0,1,0,"")</f>
        <v>1861.7483756262891</v>
      </c>
      <c r="GS30" s="11">
        <f>_xll.PIAdvCalcDat("\\CEDPI\SEMPRA_MSR1:EDCINV"&amp;GQ$2&amp;""&amp;GS$3&amp;"DAYKWH.UNIT1@NET1",Overall!$A$30,Overall!$B$30,"1d","total","time-weighted",0,1,0,"")</f>
        <v>1687.0876844003812</v>
      </c>
      <c r="GT30" s="12">
        <f>_xll.PIAdvCalcDat("\\CEDPI\SEMPRA_MSR1:EDCINV"&amp;GQ$2&amp;""&amp;GT$3&amp;"DAYKWH.UNIT1@NET1",Overall!$A$30,Overall!$B$30,"1d","total","time-weighted",0,1,0,"")</f>
        <v>1679.5791971862961</v>
      </c>
      <c r="GU30" s="1"/>
      <c r="GV30" s="10">
        <f>_xll.PIAdvCalcDat("\\CEDPI\SEMPRA_MSR1:EDCINV"&amp;GV$2&amp;""&amp;GV$3&amp;"DAYKWH.UNIT1@NET1",Overall!$A$30,Overall!$B$30,"1d","total","time-weighted",0,1,0,"")</f>
        <v>1854.1934917456581</v>
      </c>
      <c r="GW30" s="11">
        <f>_xll.PIAdvCalcDat("\\CEDPI\SEMPRA_MSR1:EDCINV"&amp;GV$2&amp;""&amp;GW$3&amp;"DAYKWH.UNIT1@NET1",Overall!$A$30,Overall!$B$30,"1d","total","time-weighted",0,1,0,"")</f>
        <v>1863.9711326861805</v>
      </c>
      <c r="GX30" s="11">
        <f>_xll.PIAdvCalcDat("\\CEDPI\SEMPRA_MSR1:EDCINV"&amp;GV$2&amp;""&amp;GX$3&amp;"DAYKWH.UNIT1@NET1",Overall!$A$30,Overall!$B$30,"1d","total","time-weighted",0,1,0,"")</f>
        <v>1800.0074247026064</v>
      </c>
      <c r="GY30" s="12">
        <f>_xll.PIAdvCalcDat("\\CEDPI\SEMPRA_MSR1:EDCINV"&amp;GV$2&amp;""&amp;GY$3&amp;"DAYKWH.UNIT1@NET1",Overall!$A$30,Overall!$B$30,"1d","total","time-weighted",0,1,0,"")</f>
        <v>1818.2026607384284</v>
      </c>
      <c r="GZ30" s="1"/>
      <c r="HA30" s="10">
        <f>_xll.PIAdvCalcDat("\\CEDPI\SEMPRA_MSR1:EDCINV"&amp;HA$2&amp;""&amp;HA$3&amp;"DAYKWH.UNIT1@NET1",Overall!$A$30,Overall!$B$30,"1d","total","time-weighted",0,1,0,"")</f>
        <v>1893.4401001205169</v>
      </c>
      <c r="HB30" s="11">
        <f>_xll.PIAdvCalcDat("\\CEDPI\SEMPRA_MSR1:EDCINV"&amp;HA$2&amp;""&amp;HB$3&amp;"DAYKWH.UNIT1@NET1",Overall!$A$30,Overall!$B$30,"1d","total","time-weighted",0,1,0,"")</f>
        <v>1850.7422198637018</v>
      </c>
      <c r="HC30" s="11">
        <f>_xll.PIAdvCalcDat("\\CEDPI\SEMPRA_MSR1:EDCINV"&amp;HA$2&amp;""&amp;HC$3&amp;"DAYKWH.UNIT1@NET1",Overall!$A$30,Overall!$B$30,"1d","total","time-weighted",0,1,0,"")</f>
        <v>1826.8871296640921</v>
      </c>
      <c r="HD30" s="12">
        <f>_xll.PIAdvCalcDat("\\CEDPI\SEMPRA_MSR1:EDCINV"&amp;HA$2&amp;""&amp;HD$3&amp;"DAYKWH.UNIT1@NET1",Overall!$A$30,Overall!$B$30,"1d","total","time-weighted",0,1,0,"")</f>
        <v>1661.673797725128</v>
      </c>
      <c r="HE30" s="1"/>
      <c r="HF30" s="10">
        <f>_xll.PIAdvCalcDat("\\CEDPI\SEMPRA_MSR1:EDCINV"&amp;HF$2&amp;""&amp;HF$3&amp;"DAYKWH.UNIT1@NET1",Overall!$A$30,Overall!$B$30,"1d","total","time-weighted",0,1,0,"")</f>
        <v>1797.2296629405853</v>
      </c>
      <c r="HG30" s="11">
        <f>_xll.PIAdvCalcDat("\\CEDPI\SEMPRA_MSR1:EDCINV"&amp;HF$2&amp;""&amp;HG$3&amp;"DAYKWH.UNIT1@NET1",Overall!$A$30,Overall!$B$30,"1d","total","time-weighted",0,1,0,"")</f>
        <v>1803.9072974430803</v>
      </c>
      <c r="HH30" s="11">
        <f>_xll.PIAdvCalcDat("\\CEDPI\SEMPRA_MSR1:EDCINV"&amp;HF$2&amp;""&amp;HH$3&amp;"DAYKWH.UNIT1@NET1",Overall!$A$30,Overall!$B$30,"1d","total","time-weighted",0,1,0,"")</f>
        <v>1771.0082136701426</v>
      </c>
      <c r="HI30" s="12">
        <f>_xll.PIAdvCalcDat("\\CEDPI\SEMPRA_MSR1:EDCINV"&amp;HF$2&amp;""&amp;HI$3&amp;"DAYKWH.UNIT1@NET1",Overall!$A$30,Overall!$B$30,"1d","total","time-weighted",0,1,0,"")</f>
        <v>1890.3243826045214</v>
      </c>
      <c r="HJ30" s="1"/>
      <c r="HK30" s="10">
        <f>_xll.PIAdvCalcDat("\\CEDPI\SEMPRA_MSR1:EDCINV"&amp;HK$2&amp;""&amp;HK$3&amp;"DAYKWH.UNIT1@NET1",Overall!$A$30,Overall!$B$30,"1d","total","time-weighted",0,1,0,"")</f>
        <v>1859.9930502564605</v>
      </c>
      <c r="HL30" s="11">
        <f>_xll.PIAdvCalcDat("\\CEDPI\SEMPRA_MSR1:EDCINV"&amp;HK$2&amp;""&amp;HL$3&amp;"DAYKWH.UNIT1@NET1",Overall!$A$30,Overall!$B$30,"1d","total","time-weighted",0,1,0,"")</f>
        <v>1842.0094088196252</v>
      </c>
      <c r="HM30" s="11">
        <f>_xll.PIAdvCalcDat("\\CEDPI\SEMPRA_MSR1:EDCINV"&amp;HK$2&amp;""&amp;HM$3&amp;"DAYKWH.UNIT1@NET1",Overall!$A$30,Overall!$B$30,"1d","total","time-weighted",0,1,0,"")</f>
        <v>1795.120565360708</v>
      </c>
      <c r="HN30" s="12">
        <f>_xll.PIAdvCalcDat("\\CEDPI\SEMPRA_MSR1:EDCINV"&amp;HK$2&amp;""&amp;HN$3&amp;"DAYKWH.UNIT1@NET1",Overall!$A$30,Overall!$B$30,"1d","total","time-weighted",0,1,0,"")</f>
        <v>1684.0748222712332</v>
      </c>
      <c r="HO30" s="1"/>
      <c r="HP30" s="10">
        <f>_xll.PIAdvCalcDat("\\CEDPI\SEMPRA_MSR1:EDCINV"&amp;HP$2&amp;""&amp;HP$3&amp;"DAYKWH.UNIT1@NET1",Overall!$A$30,Overall!$B$30,"1d","total","time-weighted",0,1,0,"")</f>
        <v>1853.0547058735185</v>
      </c>
      <c r="HQ30" s="11">
        <f>_xll.PIAdvCalcDat("\\CEDPI\SEMPRA_MSR1:EDCINV"&amp;HP$2&amp;""&amp;HQ$3&amp;"DAYKWH.UNIT1@NET1",Overall!$A$30,Overall!$B$30,"1d","total","time-weighted",0,1,0,"")</f>
        <v>1831.4944075955277</v>
      </c>
      <c r="HR30" s="11">
        <f>_xll.PIAdvCalcDat("\\CEDPI\SEMPRA_MSR1:EDCINV"&amp;HP$2&amp;""&amp;HR$3&amp;"DAYKWH.UNIT1@NET1",Overall!$A$30,Overall!$B$30,"1d","total","time-weighted",0,1,0,"")</f>
        <v>1815.6936124936647</v>
      </c>
      <c r="HS30" s="12">
        <f>_xll.PIAdvCalcDat("\\CEDPI\SEMPRA_MSR1:EDCINV"&amp;HP$2&amp;""&amp;HS$3&amp;"DAYKWH.UNIT1@NET1",Overall!$A$30,Overall!$B$30,"1d","total","time-weighted",0,1,0,"")</f>
        <v>1884.2158310778582</v>
      </c>
      <c r="HT30" s="1"/>
      <c r="HU30" s="10">
        <f>_xll.PIAdvCalcDat("\\CEDPI\SEMPRA_MSR1:EDCINV"&amp;HU$2&amp;""&amp;HU$3&amp;"DAYKWH.UNIT1@NET1",Overall!$A$30,Overall!$B$30,"1d","total","time-weighted",0,1,0,"")</f>
        <v>1879.7713074524438</v>
      </c>
      <c r="HV30" s="11">
        <f>_xll.PIAdvCalcDat("\\CEDPI\SEMPRA_MSR1:EDCINV"&amp;HU$2&amp;""&amp;HV$3&amp;"DAYKWH.UNIT1@NET1",Overall!$A$30,Overall!$B$30,"1d","total","time-weighted",0,1,0,"")</f>
        <v>1791.4374144415788</v>
      </c>
      <c r="HW30" s="11">
        <f>_xll.PIAdvCalcDat("\\CEDPI\SEMPRA_MSR1:EDCINV"&amp;HU$2&amp;""&amp;HW$3&amp;"DAYKWH.UNIT1@NET1",Overall!$A$30,Overall!$B$30,"1d","total","time-weighted",0,1,0,"")</f>
        <v>1677.4981381118946</v>
      </c>
      <c r="HX30" s="12">
        <f>_xll.PIAdvCalcDat("\\CEDPI\SEMPRA_MSR1:EDCINV"&amp;HU$2&amp;""&amp;HX$3&amp;"DAYKWH.UNIT1@NET1",Overall!$A$30,Overall!$B$30,"1d","total","time-weighted",0,1,0,"")</f>
        <v>1680.106894005972</v>
      </c>
      <c r="HY30" s="1"/>
      <c r="HZ30" s="10">
        <f>_xll.PIAdvCalcDat("\\CEDPI\SEMPRA_MSR1:EDCINV"&amp;HZ$2&amp;""&amp;HZ$3&amp;"DAYKWH.UNIT1@NET1",Overall!$A$30,Overall!$B$30,"1d","total","time-weighted",0,1,0,"")</f>
        <v>1870.3580339830849</v>
      </c>
      <c r="IA30" s="11">
        <f>_xll.PIAdvCalcDat("\\CEDPI\SEMPRA_MSR1:EDCINV"&amp;HZ$2&amp;""&amp;IA$3&amp;"DAYKWH.UNIT1@NET1",Overall!$A$30,Overall!$B$30,"1d","total","time-weighted",0,1,0,"")</f>
        <v>1818.4865623830344</v>
      </c>
      <c r="IB30" s="11">
        <f>_xll.PIAdvCalcDat("\\CEDPI\SEMPRA_MSR1:EDCINV"&amp;HZ$2&amp;""&amp;IB$3&amp;"DAYKWH.UNIT1@NET1",Overall!$A$30,Overall!$B$30,"1d","total","time-weighted",0,1,0,"")</f>
        <v>1822.196820370451</v>
      </c>
      <c r="IC30" s="12">
        <f>_xll.PIAdvCalcDat("\\CEDPI\SEMPRA_MSR1:EDCINV"&amp;HZ$2&amp;""&amp;IC$3&amp;"DAYKWH.UNIT1@NET1",Overall!$A$30,Overall!$B$30,"1d","total","time-weighted",0,1,0,"")</f>
        <v>1877.0624352577861</v>
      </c>
      <c r="ID30" s="1"/>
      <c r="IE30" s="10">
        <f>_xll.PIAdvCalcDat("\\CEDPI\SEMPRA_MSR1:EDCINV"&amp;IE$2&amp;""&amp;IE$3&amp;"DAYKWH.UNIT1@NET1",Overall!$A$30,Overall!$B$30,"1d","total","time-weighted",0,1,0,"")</f>
        <v>1862.5353534173723</v>
      </c>
      <c r="IF30" s="11">
        <f>_xll.PIAdvCalcDat("\\CEDPI\SEMPRA_MSR1:EDCINV"&amp;IE$2&amp;""&amp;IF$3&amp;"DAYKWH.UNIT1@NET1",Overall!$A$30,Overall!$B$30,"1d","total","time-weighted",0,1,0,"")</f>
        <v>1860.1591598798818</v>
      </c>
      <c r="IG30" s="11">
        <f>_xll.PIAdvCalcDat("\\CEDPI\SEMPRA_MSR1:EDCINV"&amp;IE$2&amp;""&amp;IG$3&amp;"DAYKWH.UNIT1@NET1",Overall!$A$30,Overall!$B$30,"1d","total","time-weighted",0,1,0,"")</f>
        <v>1717.5268886847728</v>
      </c>
      <c r="IH30" s="12">
        <f>_xll.PIAdvCalcDat("\\CEDPI\SEMPRA_MSR1:EDCINV"&amp;IE$2&amp;""&amp;IH$3&amp;"DAYKWH.UNIT1@NET1",Overall!$A$30,Overall!$B$30,"1d","total","time-weighted",0,1,0,"")</f>
        <v>1662.1449403551303</v>
      </c>
      <c r="II30" s="1"/>
      <c r="IJ30" s="10">
        <f>_xll.PIAdvCalcDat("\\CEDPI\SEMPRA_MSR1:EDCINV"&amp;IJ$2&amp;""&amp;IJ$3&amp;"DAYKWH.UNIT1@NET1",Overall!$A$30,Overall!$B$30,"1d","total","time-weighted",0,1,0,"")</f>
        <v>1905.4370318591871</v>
      </c>
      <c r="IK30" s="11">
        <f>_xll.PIAdvCalcDat("\\CEDPI\SEMPRA_MSR1:EDCINV"&amp;IJ$2&amp;""&amp;IK$3&amp;"DAYKWH.UNIT1@NET1",Overall!$A$30,Overall!$B$30,"1d","total","time-weighted",0,1,0,"")</f>
        <v>1769.197316627798</v>
      </c>
      <c r="IL30" s="11">
        <f>_xll.PIAdvCalcDat("\\CEDPI\SEMPRA_MSR1:EDCINV"&amp;IJ$2&amp;""&amp;IL$3&amp;"DAYKWH.UNIT1@NET1",Overall!$A$30,Overall!$B$30,"1d","total","time-weighted",0,1,0,"")</f>
        <v>1065.551870842939</v>
      </c>
      <c r="IM30" s="12">
        <f>_xll.PIAdvCalcDat("\\CEDPI\SEMPRA_MSR1:EDCINV"&amp;IJ$2&amp;""&amp;IM$3&amp;"DAYKWH.UNIT1@NET1",Overall!$A$30,Overall!$B$30,"1d","total","time-weighted",0,1,0,"")</f>
        <v>1886.8879171500764</v>
      </c>
      <c r="IN30" s="1"/>
      <c r="IO30" s="10">
        <f>_xll.PIAdvCalcDat("\\CEDPI\SEMPRA_MSR1:EDCINV"&amp;IO$2&amp;""&amp;IO$3&amp;"DAYKWH.UNIT1@NET1",Overall!$A$30,Overall!$B$30,"1d","total","time-weighted",0,1,0,"")</f>
        <v>1836.1643159215548</v>
      </c>
      <c r="IP30" s="11">
        <f>_xll.PIAdvCalcDat("\\CEDPI\SEMPRA_MSR1:EDCINV"&amp;IO$2&amp;""&amp;IP$3&amp;"DAYKWH.UNIT1@NET1",Overall!$A$30,Overall!$B$30,"1d","total","time-weighted",0,1,0,"")</f>
        <v>1820.4256687925488</v>
      </c>
      <c r="IQ30" s="11">
        <f>_xll.PIAdvCalcDat("\\CEDPI\SEMPRA_MSR1:EDCINV"&amp;IO$2&amp;""&amp;IQ$3&amp;"DAYKWH.UNIT1@NET1",Overall!$A$30,Overall!$B$30,"1d","total","time-weighted",0,1,0,"")</f>
        <v>1767.0641572413736</v>
      </c>
      <c r="IR30" s="12">
        <f>_xll.PIAdvCalcDat("\\CEDPI\SEMPRA_MSR1:EDCINV"&amp;IO$2&amp;""&amp;IR$3&amp;"DAYKWH.UNIT1@NET1",Overall!$A$30,Overall!$B$30,"1d","total","time-weighted",0,1,0,"")</f>
        <v>1725.1888796282651</v>
      </c>
      <c r="IS30" s="1"/>
      <c r="IT30" s="10">
        <f>_xll.PIAdvCalcDat("\\CEDPI\SEMPRA_MSR1:EDCINV"&amp;IT$2&amp;""&amp;IT$3&amp;"DAYKWH.UNIT1@NET1",Overall!$A$30,Overall!$B$30,"1d","total","time-weighted",0,1,0,"")</f>
        <v>1907.864821135609</v>
      </c>
      <c r="IU30" s="11">
        <f>_xll.PIAdvCalcDat("\\CEDPI\SEMPRA_MSR1:EDCINV"&amp;IT$2&amp;""&amp;IU$3&amp;"DAYKWH.UNIT1@NET1",Overall!$A$30,Overall!$B$30,"1d","total","time-weighted",0,1,0,"")</f>
        <v>1875.988820489983</v>
      </c>
      <c r="IV30" s="11">
        <f>_xll.PIAdvCalcDat("\\CEDPI\SEMPRA_MSR1:EDCINV"&amp;IT$2&amp;""&amp;IV$3&amp;"DAYKWH.UNIT1@NET1",Overall!$A$30,Overall!$B$30,"1d","total","time-weighted",0,1,0,"")</f>
        <v>1853.5043666319971</v>
      </c>
      <c r="IW30" s="12">
        <f>_xll.PIAdvCalcDat("\\CEDPI\SEMPRA_MSR1:EDCINV"&amp;IT$2&amp;""&amp;IW$3&amp;"DAYKWH.UNIT1@NET1",Overall!$A$30,Overall!$B$30,"1d","total","time-weighted",0,1,0,"")</f>
        <v>1831.8542524219915</v>
      </c>
      <c r="IX30" s="1"/>
      <c r="IY30" s="10">
        <f>_xll.PIAdvCalcDat("\\CEDPI\SEMPRA_MSR1:EDCINV"&amp;IY$2&amp;""&amp;IY$3&amp;"DAYKWH.UNIT1@NET1",Overall!$A$30,Overall!$B$30,"1d","total","time-weighted",0,1,0,"")</f>
        <v>1849.6398354923554</v>
      </c>
      <c r="IZ30" s="11">
        <f>_xll.PIAdvCalcDat("\\CEDPI\SEMPRA_MSR1:EDCINV"&amp;IY$2&amp;""&amp;IZ$3&amp;"DAYKWH.UNIT1@NET1",Overall!$A$30,Overall!$B$30,"1d","total","time-weighted",0,1,0,"")</f>
        <v>1831.1307024483697</v>
      </c>
      <c r="JA30" s="11">
        <f>_xll.PIAdvCalcDat("\\CEDPI\SEMPRA_MSR1:EDCINV"&amp;IY$2&amp;""&amp;JA$3&amp;"DAYKWH.UNIT1@NET1",Overall!$A$30,Overall!$B$30,"1d","total","time-weighted",0,1,0,"")</f>
        <v>1831.3542138589371</v>
      </c>
      <c r="JB30" s="12">
        <f>_xll.PIAdvCalcDat("\\CEDPI\SEMPRA_MSR1:EDCINV"&amp;IY$2&amp;""&amp;JB$3&amp;"DAYKWH.UNIT1@NET1",Overall!$A$30,Overall!$B$30,"1d","total","time-weighted",0,1,0,"")</f>
        <v>1658.884059850913</v>
      </c>
      <c r="JC30" s="1"/>
      <c r="JD30" s="10">
        <f>_xll.PIAdvCalcDat("\\CEDPI\SEMPRA_MSR1:EDCINV"&amp;JD$2&amp;""&amp;JD$3&amp;"DAYKWH.UNIT1@NET1",Overall!$A$30,Overall!$B$30,"1d","total","time-weighted",0,1,0,"")</f>
        <v>1844.8183614185066</v>
      </c>
      <c r="JE30" s="11">
        <f>_xll.PIAdvCalcDat("\\CEDPI\SEMPRA_MSR1:EDCINV"&amp;JD$2&amp;""&amp;JE$3&amp;"DAYKWH.UNIT1@NET1",Overall!$A$30,Overall!$B$30,"1d","total","time-weighted",0,1,0,"")</f>
        <v>1834.2991541302629</v>
      </c>
      <c r="JF30" s="11">
        <f>_xll.PIAdvCalcDat("\\CEDPI\SEMPRA_MSR1:EDCINV"&amp;JD$2&amp;""&amp;JF$3&amp;"DAYKWH.UNIT1@NET1",Overall!$A$30,Overall!$B$30,"1d","total","time-weighted",0,1,0,"")</f>
        <v>1765.9294652835888</v>
      </c>
      <c r="JG30" s="12">
        <f>_xll.PIAdvCalcDat("\\CEDPI\SEMPRA_MSR1:EDCINV"&amp;JD$2&amp;""&amp;JG$3&amp;"DAYKWH.UNIT1@NET1",Overall!$A$30,Overall!$B$30,"1d","total","time-weighted",0,1,0,"")</f>
        <v>1851.9289165066552</v>
      </c>
      <c r="JH30" s="1"/>
      <c r="JI30" s="10">
        <f>_xll.PIAdvCalcDat("\\CEDPI\SEMPRA_MSR1:EDCINV"&amp;JI$2&amp;""&amp;JI$3&amp;"DAYKWH.UNIT1@NET1",Overall!$A$30,Overall!$B$30,"1d","total","time-weighted",0,1,0,"")</f>
        <v>1825.9586620250561</v>
      </c>
      <c r="JJ30" s="11">
        <f>_xll.PIAdvCalcDat("\\CEDPI\SEMPRA_MSR1:EDCINV"&amp;JI$2&amp;""&amp;JJ$3&amp;"DAYKWH.UNIT1@NET1",Overall!$A$30,Overall!$B$30,"1d","total","time-weighted",0,1,0,"")</f>
        <v>1809.5203682360566</v>
      </c>
      <c r="JK30" s="11">
        <f>_xll.PIAdvCalcDat("\\CEDPI\SEMPRA_MSR1:EDCINV"&amp;JI$2&amp;""&amp;JK$3&amp;"DAYKWH.UNIT1@NET1",Overall!$A$30,Overall!$B$30,"1d","total","time-weighted",0,1,0,"")</f>
        <v>1692.7128047163828</v>
      </c>
      <c r="JL30" s="12">
        <f>_xll.PIAdvCalcDat("\\CEDPI\SEMPRA_MSR1:EDCINV"&amp;JI$2&amp;""&amp;JL$3&amp;"DAYKWH.UNIT1@NET1",Overall!$A$30,Overall!$B$30,"1d","total","time-weighted",0,1,0,"")</f>
        <v>1692.2181794360351</v>
      </c>
      <c r="JM30" s="1"/>
      <c r="JN30" s="10">
        <f>_xll.PIAdvCalcDat("\\CEDPI\SEMPRA_MSR1:EDCINV"&amp;JN$2&amp;""&amp;JN$3&amp;"DAYKWH.UNIT1@NET1",Overall!$A$30,Overall!$B$30,"1d","total","time-weighted",0,1,0,"")</f>
        <v>1914.9299017789865</v>
      </c>
      <c r="JO30" s="11">
        <f>_xll.PIAdvCalcDat("\\CEDPI\SEMPRA_MSR1:EDCINV"&amp;JN$2&amp;""&amp;JO$3&amp;"DAYKWH.UNIT1@NET1",Overall!$A$30,Overall!$B$30,"1d","total","time-weighted",0,1,0,"")</f>
        <v>1794.9633044628163</v>
      </c>
      <c r="JP30" s="11">
        <f>_xll.PIAdvCalcDat("\\CEDPI\SEMPRA_MSR1:EDCINV"&amp;JN$2&amp;""&amp;JP$3&amp;"DAYKWH.UNIT1@NET1",Overall!$A$30,Overall!$B$30,"1d","total","time-weighted",0,1,0,"")</f>
        <v>1898.7082849994524</v>
      </c>
      <c r="JQ30" s="12">
        <f>_xll.PIAdvCalcDat("\\CEDPI\SEMPRA_MSR1:EDCINV"&amp;JN$2&amp;""&amp;JQ$3&amp;"DAYKWH.UNIT1@NET1",Overall!$A$30,Overall!$B$30,"1d","total","time-weighted",0,1,0,"")</f>
        <v>1875.8875448021251</v>
      </c>
      <c r="JR30" s="1"/>
      <c r="JS30" s="10">
        <f>_xll.PIAdvCalcDat("\\CEDPI\SEMPRA_MSR1:EDCINV"&amp;JS$2&amp;""&amp;JS$3&amp;"DAYKWH.UNIT1@NET1",Overall!$A$30,Overall!$B$30,"1d","total","time-weighted",0,1,0,"")</f>
        <v>1874.4912488777081</v>
      </c>
      <c r="JT30" s="11">
        <f>_xll.PIAdvCalcDat("\\CEDPI\SEMPRA_MSR1:EDCINV"&amp;JS$2&amp;""&amp;JT$3&amp;"DAYKWH.UNIT1@NET1",Overall!$A$30,Overall!$B$30,"1d","total","time-weighted",0,1,0,"")</f>
        <v>1832.2028087558347</v>
      </c>
      <c r="JU30" s="11">
        <f>_xll.PIAdvCalcDat("\\CEDPI\SEMPRA_MSR1:EDCINV"&amp;JS$2&amp;""&amp;JU$3&amp;"DAYKWH.UNIT1@NET1",Overall!$A$30,Overall!$B$30,"1d","total","time-weighted",0,1,0,"")</f>
        <v>1673.3361750155138</v>
      </c>
      <c r="JV30" s="12">
        <f>_xll.PIAdvCalcDat("\\CEDPI\SEMPRA_MSR1:EDCINV"&amp;JS$2&amp;""&amp;JV$3&amp;"DAYKWH.UNIT1@NET1",Overall!$A$30,Overall!$B$30,"1d","total","time-weighted",0,1,0,"")</f>
        <v>1648.3339871620415</v>
      </c>
      <c r="JW30" s="1"/>
      <c r="JX30" s="10">
        <f>_xll.PIAdvCalcDat("\\CEDPI\SEMPRA_MSR1:EDCINV"&amp;JX$2&amp;""&amp;JX$3&amp;"DAYKWH.UNIT1@NET1",Overall!$A$30,Overall!$B$30,"1d","total","time-weighted",0,1,0,"")</f>
        <v>1810.8647484430214</v>
      </c>
      <c r="JY30" s="11">
        <f>_xll.PIAdvCalcDat("\\CEDPI\SEMPRA_MSR1:EDCINV"&amp;JX$2&amp;""&amp;JY$3&amp;"DAYKWH.UNIT1@NET1",Overall!$A$30,Overall!$B$30,"1d","total","time-weighted",0,1,0,"")</f>
        <v>1812.8331507738844</v>
      </c>
      <c r="JZ30" s="11">
        <f>_xll.PIAdvCalcDat("\\CEDPI\SEMPRA_MSR1:EDCINV"&amp;JX$2&amp;""&amp;JZ$3&amp;"DAYKWH.UNIT1@NET1",Overall!$A$30,Overall!$B$30,"1d","total","time-weighted",0,1,0,"")</f>
        <v>1803.897178923349</v>
      </c>
      <c r="KA30" s="12">
        <f>_xll.PIAdvCalcDat("\\CEDPI\SEMPRA_MSR1:EDCINV"&amp;JX$2&amp;""&amp;KA$3&amp;"DAYKWH.UNIT1@NET1",Overall!$A$30,Overall!$B$30,"1d","total","time-weighted",0,1,0,"")</f>
        <v>1856.3517474021346</v>
      </c>
      <c r="KB30" s="1"/>
      <c r="KC30" s="10">
        <f>_xll.PIAdvCalcDat("\\CEDPI\SEMPRA_MSR1:EDCINV"&amp;KC$2&amp;""&amp;KC$3&amp;"DAYKWH.UNIT1@NET1",Overall!$A$30,Overall!$B$30,"1d","total","time-weighted",0,1,0,"")</f>
        <v>1900.0828950892121</v>
      </c>
      <c r="KD30" s="11">
        <f>_xll.PIAdvCalcDat("\\CEDPI\SEMPRA_MSR1:EDCINV"&amp;KC$2&amp;""&amp;KD$3&amp;"DAYKWH.UNIT1@NET1",Overall!$A$30,Overall!$B$30,"1d","total","time-weighted",0,1,0,"")</f>
        <v>1828.3305258276632</v>
      </c>
      <c r="KE30" s="11">
        <f>_xll.PIAdvCalcDat("\\CEDPI\SEMPRA_MSR1:EDCINV"&amp;KC$2&amp;""&amp;KE$3&amp;"DAYKWH.UNIT1@NET1",Overall!$A$30,Overall!$B$30,"1d","total","time-weighted",0,1,0,"")</f>
        <v>1801.7141360339317</v>
      </c>
      <c r="KF30" s="12">
        <f>_xll.PIAdvCalcDat("\\CEDPI\SEMPRA_MSR1:EDCINV"&amp;KC$2&amp;""&amp;KF$3&amp;"DAYKWH.UNIT1@NET1",Overall!$A$30,Overall!$B$30,"1d","total","time-weighted",0,1,0,"")</f>
        <v>2517.2859870943998</v>
      </c>
      <c r="KG30" s="1"/>
      <c r="KH30" s="10">
        <f>_xll.PIAdvCalcDat("\\CEDPI\SEMPRA_MSR1:EDCINV"&amp;KH$2&amp;""&amp;KH$3&amp;"DAYKWH.UNIT1@NET1",Overall!$A$30,Overall!$B$30,"1d","total","time-weighted",0,1,0,"")</f>
        <v>1923.6303844386769</v>
      </c>
      <c r="KI30" s="11">
        <f>_xll.PIAdvCalcDat("\\CEDPI\SEMPRA_MSR1:EDCINV"&amp;KH$2&amp;""&amp;KI$3&amp;"DAYKWH.UNIT1@NET1",Overall!$A$30,Overall!$B$30,"1d","total","time-weighted",0,1,0,"")</f>
        <v>1773.7800420899978</v>
      </c>
      <c r="KJ30" s="11">
        <f>_xll.PIAdvCalcDat("\\CEDPI\SEMPRA_MSR1:EDCINV"&amp;KH$2&amp;""&amp;KJ$3&amp;"DAYKWH.UNIT1@NET1",Overall!$A$30,Overall!$B$30,"1d","total","time-weighted",0,1,0,"")</f>
        <v>1829.4142604923181</v>
      </c>
      <c r="KK30" s="12">
        <f>_xll.PIAdvCalcDat("\\CEDPI\SEMPRA_MSR1:EDCINV"&amp;KH$2&amp;""&amp;KK$3&amp;"DAYKWH.UNIT1@NET1",Overall!$A$30,Overall!$B$30,"1d","total","time-weighted",0,1,0,"")</f>
        <v>1874.3541286532177</v>
      </c>
      <c r="KL30" s="1"/>
      <c r="KM30" s="10">
        <f>_xll.PIAdvCalcDat("\\CEDPI\SEMPRA_MSR1:EDCINV"&amp;KM$2&amp;""&amp;KM$3&amp;"DAYKWH.UNIT1@NET1",Overall!$A$30,Overall!$B$30,"1d","total","time-weighted",0,1,0,"")</f>
        <v>1884.815708002963</v>
      </c>
      <c r="KN30" s="11">
        <f>_xll.PIAdvCalcDat("\\CEDPI\SEMPRA_MSR1:EDCINV"&amp;KM$2&amp;""&amp;KN$3&amp;"DAYKWH.UNIT1@NET1",Overall!$A$30,Overall!$B$30,"1d","total","time-weighted",0,1,0,"")</f>
        <v>1839.2349112985532</v>
      </c>
      <c r="KO30" s="11">
        <f>_xll.PIAdvCalcDat("\\CEDPI\SEMPRA_MSR1:EDCINV"&amp;KM$2&amp;""&amp;KO$3&amp;"DAYKWH.UNIT1@NET1",Overall!$A$30,Overall!$B$30,"1d","total","time-weighted",0,1,0,"")</f>
        <v>1827.3967029122448</v>
      </c>
      <c r="KP30" s="12">
        <f>_xll.PIAdvCalcDat("\\CEDPI\SEMPRA_MSR1:EDCINV"&amp;KM$2&amp;""&amp;KP$3&amp;"DAYKWH.UNIT1@NET1",Overall!$A$30,Overall!$B$30,"1d","total","time-weighted",0,1,0,"")</f>
        <v>1656.0779278815603</v>
      </c>
      <c r="KQ30" s="1"/>
      <c r="KR30" s="10">
        <f>_xll.PIAdvCalcDat("\\CEDPI\SEMPRA_MSR1:EDCINV"&amp;KR$2&amp;""&amp;KR$3&amp;"DAYKWH.UNIT1@NET1",Overall!$A$30,Overall!$B$30,"1d","total","time-weighted",0,1,0,"")</f>
        <v>1881.8147544723874</v>
      </c>
      <c r="KS30" s="11">
        <f>_xll.PIAdvCalcDat("\\CEDPI\SEMPRA_MSR1:EDCINV"&amp;KR$2&amp;""&amp;KS$3&amp;"DAYKWH.UNIT1@NET1",Overall!$A$30,Overall!$B$30,"1d","total","time-weighted",0,1,0,"")</f>
        <v>1807.2742334388415</v>
      </c>
      <c r="KT30" s="11">
        <f>_xll.PIAdvCalcDat("\\CEDPI\SEMPRA_MSR1:EDCINV"&amp;KR$2&amp;""&amp;KT$3&amp;"DAYKWH.UNIT1@NET1",Overall!$A$30,Overall!$B$30,"1d","total","time-weighted",0,1,0,"")</f>
        <v>1802.457395549761</v>
      </c>
      <c r="KU30" s="12">
        <f>_xll.PIAdvCalcDat("\\CEDPI\SEMPRA_MSR1:EDCINV"&amp;KR$2&amp;""&amp;KU$3&amp;"DAYKWH.UNIT1@NET1",Overall!$A$30,Overall!$B$30,"1d","total","time-weighted",0,1,0,"")</f>
        <v>1975.9083965783889</v>
      </c>
      <c r="KV30" s="1"/>
      <c r="KW30" s="10">
        <f>_xll.PIAdvCalcDat("\\CEDPI\SEMPRA_MSR1:EDCINV"&amp;KW$2&amp;""&amp;KW$3&amp;"DAYKWH.UNIT1@NET1",Overall!$A$30,Overall!$B$30,"1d","total","time-weighted",0,1,0,"")</f>
        <v>1900.4880436509259</v>
      </c>
      <c r="KX30" s="11">
        <f>_xll.PIAdvCalcDat("\\CEDPI\SEMPRA_MSR1:EDCINV"&amp;KW$2&amp;""&amp;KX$3&amp;"DAYKWH.UNIT1@NET1",Overall!$A$30,Overall!$B$30,"1d","total","time-weighted",0,1,0,"")</f>
        <v>1867.3845058320421</v>
      </c>
      <c r="KY30" s="11">
        <f>_xll.PIAdvCalcDat("\\CEDPI\SEMPRA_MSR1:EDCINV"&amp;KW$2&amp;""&amp;KY$3&amp;"DAYKWH.UNIT1@NET1",Overall!$A$30,Overall!$B$30,"1d","total","time-weighted",0,1,0,"")</f>
        <v>1694.2859375438063</v>
      </c>
      <c r="KZ30" s="12">
        <f>_xll.PIAdvCalcDat("\\CEDPI\SEMPRA_MSR1:EDCINV"&amp;KW$2&amp;""&amp;KZ$3&amp;"DAYKWH.UNIT1@NET1",Overall!$A$30,Overall!$B$30,"1d","total","time-weighted",0,1,0,"")</f>
        <v>1652.9252323277865</v>
      </c>
      <c r="LA30" s="1"/>
      <c r="LB30" s="10">
        <f>_xll.PIAdvCalcDat("\\CEDPI\SEMPRA_MSR1:EDCINV"&amp;LB$2&amp;""&amp;LB$3&amp;"DAYKWH.UNIT1@NET1",Overall!$A$30,Overall!$B$30,"1d","total","time-weighted",0,1,0,"")</f>
        <v>1864.1761738896985</v>
      </c>
      <c r="LC30" s="11">
        <f>_xll.PIAdvCalcDat("\\CEDPI\SEMPRA_MSR1:EDCINV"&amp;LB$2&amp;""&amp;LC$3&amp;"DAYKWH.UNIT1@NET1",Overall!$A$30,Overall!$B$30,"1d","total","time-weighted",0,1,0,"")</f>
        <v>1843.0295226202711</v>
      </c>
      <c r="LD30" s="11">
        <f>_xll.PIAdvCalcDat("\\CEDPI\SEMPRA_MSR1:EDCINV"&amp;LB$2&amp;""&amp;LD$3&amp;"DAYKWH.UNIT1@NET1",Overall!$A$30,Overall!$B$30,"1d","total","time-weighted",0,1,0,"")</f>
        <v>1848.7557675391631</v>
      </c>
      <c r="LE30" s="12">
        <f>_xll.PIAdvCalcDat("\\CEDPI\SEMPRA_MSR1:EDCINV"&amp;LB$2&amp;""&amp;LE$3&amp;"DAYKWH.UNIT1@NET1",Overall!$A$30,Overall!$B$30,"1d","total","time-weighted",0,1,0,"")</f>
        <v>1880.7596008797518</v>
      </c>
      <c r="LF30" s="1"/>
      <c r="LG30" s="10">
        <f>_xll.PIAdvCalcDat("\\CEDPI\SEMPRA_MSR1:EDCINV"&amp;LG$2&amp;""&amp;LG$3&amp;"DAYKWH.UNIT1@NET1",Overall!$A$30,Overall!$B$30,"1d","total","time-weighted",0,1,0,"")</f>
        <v>1828.4414026879508</v>
      </c>
      <c r="LH30" s="11">
        <f>_xll.PIAdvCalcDat("\\CEDPI\SEMPRA_MSR1:EDCINV"&amp;LG$2&amp;""&amp;LH$3&amp;"DAYKWH.UNIT1@NET1",Overall!$A$30,Overall!$B$30,"1d","total","time-weighted",0,1,0,"")</f>
        <v>1824.2892309972838</v>
      </c>
      <c r="LI30" s="11">
        <f>_xll.PIAdvCalcDat("\\CEDPI\SEMPRA_MSR1:EDCINV"&amp;LG$2&amp;""&amp;LI$3&amp;"DAYKWH.UNIT1@NET1",Overall!$A$30,Overall!$B$30,"1d","total","time-weighted",0,1,0,"")</f>
        <v>1718.0881179224443</v>
      </c>
      <c r="LJ30" s="12">
        <f>_xll.PIAdvCalcDat("\\CEDPI\SEMPRA_MSR1:EDCINV"&amp;LG$2&amp;""&amp;LJ$3&amp;"DAYKWH.UNIT1@NET1",Overall!$A$30,Overall!$B$30,"1d","total","time-weighted",0,1,0,"")</f>
        <v>1654.4779841504521</v>
      </c>
      <c r="LK30" s="1"/>
      <c r="LL30" s="10">
        <f>_xll.PIAdvCalcDat("\\CEDPI\SEMPRA_MSR1:EDCINV"&amp;LL$2&amp;""&amp;LL$3&amp;"DAYKWH.UNIT1@NET1",Overall!$A$30,Overall!$B$30,"1d","total","time-weighted",0,1,0,"")</f>
        <v>1763.2094648908094</v>
      </c>
      <c r="LM30" s="11">
        <f>_xll.PIAdvCalcDat("\\CEDPI\SEMPRA_MSR1:EDCINV"&amp;LL$2&amp;""&amp;LM$3&amp;"DAYKWH.UNIT1@NET1",Overall!$A$30,Overall!$B$30,"1d","total","time-weighted",0,1,0,"")</f>
        <v>1676.6112704019597</v>
      </c>
      <c r="LN30" s="11">
        <f>_xll.PIAdvCalcDat("\\CEDPI\SEMPRA_MSR1:EDCINV"&amp;LL$2&amp;""&amp;LN$3&amp;"DAYKWH.UNIT1@NET1",Overall!$A$30,Overall!$B$30,"1d","total","time-weighted",0,1,0,"")</f>
        <v>1754.0337539650077</v>
      </c>
      <c r="LO30" s="12">
        <f>_xll.PIAdvCalcDat("\\CEDPI\SEMPRA_MSR1:EDCINV"&amp;LL$2&amp;""&amp;LO$3&amp;"DAYKWH.UNIT1@NET1",Overall!$A$30,Overall!$B$30,"1d","total","time-weighted",0,1,0,"")</f>
        <v>1679.0963110694829</v>
      </c>
      <c r="LP30" s="1"/>
      <c r="LQ30" s="10">
        <f>_xll.PIAdvCalcDat("\\CEDPI\SEMPRA_MSR1:EDCINV"&amp;LQ$2&amp;""&amp;LQ$3&amp;"DAYKWH.UNIT1@NET1",Overall!$A$30,Overall!$B$30,"1d","total","time-weighted",0,1,0,"")</f>
        <v>1731.1788220687579</v>
      </c>
      <c r="LR30" s="11">
        <f>_xll.PIAdvCalcDat("\\CEDPI\SEMPRA_MSR1:EDCINV"&amp;LQ$2&amp;""&amp;LR$3&amp;"DAYKWH.UNIT1@NET1",Overall!$A$30,Overall!$B$30,"1d","total","time-weighted",0,1,0,"")</f>
        <v>1751.3484874399467</v>
      </c>
      <c r="LS30" s="11">
        <f>_xll.PIAdvCalcDat("\\CEDPI\SEMPRA_MSR1:EDCINV"&amp;LQ$2&amp;""&amp;LS$3&amp;"DAYKWH.UNIT1@NET1",Overall!$A$30,Overall!$B$30,"1d","total","time-weighted",0,1,0,"")</f>
        <v>1587.6752896236003</v>
      </c>
      <c r="LT30" s="12">
        <f>_xll.PIAdvCalcDat("\\CEDPI\SEMPRA_MSR1:EDCINV"&amp;LQ$2&amp;""&amp;LT$3&amp;"DAYKWH.UNIT1@NET1",Overall!$A$30,Overall!$B$30,"1d","total","time-weighted",0,1,0,"")</f>
        <v>1770.5622041346426</v>
      </c>
      <c r="LU30" s="1"/>
      <c r="LV30" s="10">
        <f>_xll.PIAdvCalcDat("\\CEDPI\SEMPRA_MSR1:EDCINV"&amp;LV$2&amp;""&amp;LV$3&amp;"DAYKWH.UNIT1@NET1",Overall!$A$30,Overall!$B$30,"1d","total","time-weighted",0,1,0,"")</f>
        <v>1585.7058664494887</v>
      </c>
      <c r="LW30" s="11">
        <f>_xll.PIAdvCalcDat("\\CEDPI\SEMPRA_MSR1:EDCINV"&amp;LV$2&amp;""&amp;LW$3&amp;"DAYKWH.UNIT1@NET1",Overall!$A$30,Overall!$B$30,"1d","total","time-weighted",0,1,0,"")</f>
        <v>1801.403314861047</v>
      </c>
      <c r="LX30" s="11">
        <f>_xll.PIAdvCalcDat("\\CEDPI\SEMPRA_MSR1:EDCINV"&amp;LV$2&amp;""&amp;LX$3&amp;"DAYKWH.UNIT1@NET1",Overall!$A$30,Overall!$B$30,"1d","total","time-weighted",0,1,0,"")</f>
        <v>1607.786003609094</v>
      </c>
      <c r="LY30" s="12">
        <f>_xll.PIAdvCalcDat("\\CEDPI\SEMPRA_MSR1:EDCINV"&amp;LV$2&amp;""&amp;LY$3&amp;"DAYKWH.UNIT1@NET1",Overall!$A$30,Overall!$B$30,"1d","total","time-weighted",0,1,0,"")</f>
        <v>1779.922465370209</v>
      </c>
      <c r="LZ30" s="1"/>
      <c r="MA30" s="10">
        <f>_xll.PIAdvCalcDat("\\CEDPI\SEMPRA_MSR1:EDCINV"&amp;MA$2&amp;""&amp;MA$3&amp;"DAYKWH.UNIT1@NET1",Overall!$A$30,Overall!$B$30,"1d","total","time-weighted",0,1,0,"")</f>
        <v>1761.206636306056</v>
      </c>
      <c r="MB30" s="11">
        <f>_xll.PIAdvCalcDat("\\CEDPI\SEMPRA_MSR1:EDCINV"&amp;MA$2&amp;""&amp;MB$3&amp;"DAYKWH.UNIT1@NET1",Overall!$A$30,Overall!$B$30,"1d","total","time-weighted",0,1,0,"")</f>
        <v>1630.6765782408986</v>
      </c>
      <c r="MC30" s="11">
        <f>_xll.PIAdvCalcDat("\\CEDPI\SEMPRA_MSR1:EDCINV"&amp;MA$2&amp;""&amp;MC$3&amp;"DAYKWH.UNIT1@NET1",Overall!$A$30,Overall!$B$30,"1d","total","time-weighted",0,1,0,"")</f>
        <v>1758.3298110063793</v>
      </c>
      <c r="MD30" s="12">
        <f>_xll.PIAdvCalcDat("\\CEDPI\SEMPRA_MSR1:EDCINV"&amp;MA$2&amp;""&amp;MD$3&amp;"DAYKWH.UNIT1@NET1",Overall!$A$30,Overall!$B$30,"1d","total","time-weighted",0,1,0,"")</f>
        <v>1787.8057793879038</v>
      </c>
      <c r="ME30" s="1"/>
      <c r="MF30" s="10">
        <f>_xll.PIAdvCalcDat("\\CEDPI\SEMPRA_MSR1:EDCINV"&amp;MF$2&amp;""&amp;MF$3&amp;"DAYKWH.UNIT1@NET1",Overall!$A$30,Overall!$B$30,"1d","total","time-weighted",0,1,0,"")</f>
        <v>1790.0250934531061</v>
      </c>
      <c r="MG30" s="11">
        <f>_xll.PIAdvCalcDat("\\CEDPI\SEMPRA_MSR1:EDCINV"&amp;MF$2&amp;""&amp;MG$3&amp;"DAYKWH.UNIT1@NET1",Overall!$A$30,Overall!$B$30,"1d","total","time-weighted",0,1,0,"")</f>
        <v>1755.5648580891275</v>
      </c>
      <c r="MH30" s="11">
        <f>_xll.PIAdvCalcDat("\\CEDPI\SEMPRA_MSR1:EDCINV"&amp;MF$2&amp;""&amp;MH$3&amp;"DAYKWH.UNIT1@NET1",Overall!$A$30,Overall!$B$30,"1d","total","time-weighted",0,1,0,"")</f>
        <v>1652.1236596202741</v>
      </c>
      <c r="MI30" s="12">
        <f>_xll.PIAdvCalcDat("\\CEDPI\SEMPRA_MSR1:EDCINV"&amp;MF$2&amp;""&amp;MI$3&amp;"DAYKWH.UNIT1@NET1",Overall!$A$30,Overall!$B$30,"1d","total","time-weighted",0,1,0,"")</f>
        <v>1776.1829878572489</v>
      </c>
      <c r="MJ30" s="1"/>
      <c r="MK30" s="10">
        <f>_xll.PIAdvCalcDat("\\CEDPI\SEMPRA_MSR1:EDCINV"&amp;MK$2&amp;""&amp;MK$3&amp;"DAYKWH.UNIT1@NET1",Overall!$A$30,Overall!$B$30,"1d","total","time-weighted",0,1,0,"")</f>
        <v>1608.3184587974288</v>
      </c>
      <c r="ML30" s="11">
        <f>_xll.PIAdvCalcDat("\\CEDPI\SEMPRA_MSR1:EDCINV"&amp;MK$2&amp;""&amp;ML$3&amp;"DAYKWH.UNIT1@NET1",Overall!$A$30,Overall!$B$30,"1d","total","time-weighted",0,1,0,"")</f>
        <v>1753.0755769188072</v>
      </c>
      <c r="MM30" s="11">
        <f>_xll.PIAdvCalcDat("\\CEDPI\SEMPRA_MSR1:EDCINV"&amp;MK$2&amp;""&amp;MM$3&amp;"DAYKWH.UNIT1@NET1",Overall!$A$30,Overall!$B$30,"1d","total","time-weighted",0,1,0,"")</f>
        <v>1573.8628935362087</v>
      </c>
      <c r="MN30" s="12">
        <f>_xll.PIAdvCalcDat("\\CEDPI\SEMPRA_MSR1:EDCINV"&amp;MK$2&amp;""&amp;MN$3&amp;"DAYKWH.UNIT1@NET1",Overall!$A$30,Overall!$B$30,"1d","total","time-weighted",0,1,0,"")</f>
        <v>1764.5696859437894</v>
      </c>
      <c r="MO30" s="1"/>
      <c r="MP30" s="10">
        <f>_xll.PIAdvCalcDat("\\CEDPI\SEMPRA_MSR1:EDCINV"&amp;MP$2&amp;""&amp;MP$3&amp;"DAYKWH.UNIT1@NET1",Overall!$A$30,Overall!$B$30,"1d","total","time-weighted",0,1,0,"")</f>
        <v>1896.6475182606989</v>
      </c>
      <c r="MQ30" s="11">
        <f>_xll.PIAdvCalcDat("\\CEDPI\SEMPRA_MSR1:EDCINV"&amp;MP$2&amp;""&amp;MQ$3&amp;"DAYKWH.UNIT1@NET1",Overall!$A$30,Overall!$B$30,"1d","total","time-weighted",0,1,0,"")</f>
        <v>1893.2856129070146</v>
      </c>
      <c r="MR30" s="11">
        <f>_xll.PIAdvCalcDat("\\CEDPI\SEMPRA_MSR1:EDCINV"&amp;MP$2&amp;""&amp;MR$3&amp;"DAYKWH.UNIT1@NET1",Overall!$A$30,Overall!$B$30,"1d","total","time-weighted",0,1,0,"")</f>
        <v>1891.8784946321459</v>
      </c>
      <c r="MS30" s="12">
        <f>_xll.PIAdvCalcDat("\\CEDPI\SEMPRA_MSR1:EDCINV"&amp;MP$2&amp;""&amp;MS$3&amp;"DAYKWH.UNIT1@NET1",Overall!$A$30,Overall!$B$30,"1d","total","time-weighted",0,1,0,"")</f>
        <v>1904.3504617550705</v>
      </c>
      <c r="MT30" s="1"/>
      <c r="MU30" s="10">
        <f>_xll.PIAdvCalcDat("\\CEDPI\SEMPRA_MSR1:EDCINV"&amp;MU$2&amp;""&amp;MU$3&amp;"DAYKWH.UNIT1@NET1",Overall!$A$30,Overall!$B$30,"1d","total","time-weighted",0,1,0,"")</f>
        <v>1655.79552537071</v>
      </c>
      <c r="MV30" s="11">
        <f>_xll.PIAdvCalcDat("\\CEDPI\SEMPRA_MSR1:EDCINV"&amp;MU$2&amp;""&amp;MV$3&amp;"DAYKWH.UNIT1@NET1",Overall!$A$30,Overall!$B$30,"1d","total","time-weighted",0,1,0,"")</f>
        <v>1774.3420692232414</v>
      </c>
      <c r="MW30" s="11">
        <f>_xll.PIAdvCalcDat("\\CEDPI\SEMPRA_MSR1:EDCINV"&amp;MU$2&amp;""&amp;MW$3&amp;"DAYKWH.UNIT1@NET1",Overall!$A$30,Overall!$B$30,"1d","total","time-weighted",0,1,0,"")</f>
        <v>1653.2950493735684</v>
      </c>
      <c r="MX30" s="12">
        <f>_xll.PIAdvCalcDat("\\CEDPI\SEMPRA_MSR1:EDCINV"&amp;MU$2&amp;""&amp;MX$3&amp;"DAYKWH.UNIT1@NET1",Overall!$A$30,Overall!$B$30,"1d","total","time-weighted",0,1,0,"")</f>
        <v>1735.9017579071726</v>
      </c>
      <c r="MY30" s="1"/>
      <c r="MZ30" s="10">
        <f>_xll.PIAdvCalcDat("\\CEDPI\SEMPRA_MSR1:EDCINV"&amp;MZ$2&amp;""&amp;MZ$3&amp;"DAYKWH.UNIT1@NET1",Overall!$A$30,Overall!$B$30,"1d","total","time-weighted",0,1,0,"")</f>
        <v>1581.9640658600151</v>
      </c>
      <c r="NA30" s="11">
        <f>_xll.PIAdvCalcDat("\\CEDPI\SEMPRA_MSR1:EDCINV"&amp;MZ$2&amp;""&amp;NA$3&amp;"DAYKWH.UNIT1@NET1",Overall!$A$30,Overall!$B$30,"1d","total","time-weighted",0,1,0,"")</f>
        <v>1795.6692376365145</v>
      </c>
      <c r="NB30" s="11">
        <f>_xll.PIAdvCalcDat("\\CEDPI\SEMPRA_MSR1:EDCINV"&amp;MZ$2&amp;""&amp;NB$3&amp;"DAYKWH.UNIT1@NET1",Overall!$A$30,Overall!$B$30,"1d","total","time-weighted",0,1,0,"")</f>
        <v>1644.8673949621395</v>
      </c>
      <c r="NC30" s="12">
        <f>_xll.PIAdvCalcDat("\\CEDPI\SEMPRA_MSR1:EDCINV"&amp;MZ$2&amp;""&amp;NC$3&amp;"DAYKWH.UNIT1@NET1",Overall!$A$30,Overall!$B$30,"1d","total","time-weighted",0,1,0,"")</f>
        <v>1806.720871986945</v>
      </c>
      <c r="ND30" s="1"/>
      <c r="NE30" s="10">
        <f>_xll.PIAdvCalcDat("\\CEDPI\SEMPRA_MSR1:EDCINV"&amp;NE$2&amp;""&amp;NE$3&amp;"DAYKWH.UNIT1@NET1",Overall!$A$30,Overall!$B$30,"1d","total","time-weighted",0,1,0,"")</f>
        <v>1908.8615583483504</v>
      </c>
      <c r="NF30" s="11">
        <f>_xll.PIAdvCalcDat("\\CEDPI\SEMPRA_MSR1:EDCINV"&amp;NE$2&amp;""&amp;NF$3&amp;"DAYKWH.UNIT1@NET1",Overall!$A$30,Overall!$B$30,"1d","total","time-weighted",0,1,0,"")</f>
        <v>1887.9677389649055</v>
      </c>
      <c r="NG30" s="11">
        <f>_xll.PIAdvCalcDat("\\CEDPI\SEMPRA_MSR1:EDCINV"&amp;NE$2&amp;""&amp;NG$3&amp;"DAYKWH.UNIT1@NET1",Overall!$A$30,Overall!$B$30,"1d","total","time-weighted",0,1,0,"")</f>
        <v>1881.7933242047245</v>
      </c>
      <c r="NH30" s="12">
        <f>_xll.PIAdvCalcDat("\\CEDPI\SEMPRA_MSR1:EDCINV"&amp;NE$2&amp;""&amp;NH$3&amp;"DAYKWH.UNIT1@NET1",Overall!$A$30,Overall!$B$30,"1d","total","time-weighted",0,1,0,"")</f>
        <v>1881.949130674328</v>
      </c>
      <c r="NI30" s="1"/>
      <c r="NJ30" s="10">
        <f>_xll.PIAdvCalcDat("\\CEDPI\SEMPRA_MSR1:EDCINV"&amp;NJ$2&amp;""&amp;NJ$3&amp;"DAYKWH.UNIT1@NET1",Overall!$A$30,Overall!$B$30,"1d","total","time-weighted",0,1,0,"")</f>
        <v>1602.7659948652292</v>
      </c>
      <c r="NK30" s="11">
        <f>_xll.PIAdvCalcDat("\\CEDPI\SEMPRA_MSR1:EDCINV"&amp;NJ$2&amp;""&amp;NK$3&amp;"DAYKWH.UNIT1@NET1",Overall!$A$30,Overall!$B$30,"1d","total","time-weighted",0,1,0,"")</f>
        <v>1743.4944882517045</v>
      </c>
      <c r="NL30" s="11">
        <f>_xll.PIAdvCalcDat("\\CEDPI\SEMPRA_MSR1:EDCINV"&amp;NJ$2&amp;""&amp;NL$3&amp;"DAYKWH.UNIT1@NET1",Overall!$A$30,Overall!$B$30,"1d","total","time-weighted",0,1,0,"")</f>
        <v>1599.9391908024691</v>
      </c>
      <c r="NM30" s="12">
        <f>_xll.PIAdvCalcDat("\\CEDPI\SEMPRA_MSR1:EDCINV"&amp;NJ$2&amp;""&amp;NM$3&amp;"DAYKWH.UNIT1@NET1",Overall!$A$30,Overall!$B$30,"1d","total","time-weighted",0,1,0,"")</f>
        <v>1755.3894263584284</v>
      </c>
      <c r="NN30" s="1"/>
      <c r="NO30" s="10">
        <f>_xll.PIAdvCalcDat("\\CEDPI\SEMPRA_MSR1:EDCINV"&amp;NO$2&amp;""&amp;NO$3&amp;"DAYKWH.UNIT1@NET1",Overall!$A$30,Overall!$B$30,"1d","total","time-weighted",0,1,0,"")</f>
        <v>1665.1386603599256</v>
      </c>
      <c r="NP30" s="11">
        <f>_xll.PIAdvCalcDat("\\CEDPI\SEMPRA_MSR1:EDCINV"&amp;NO$2&amp;""&amp;NP$3&amp;"DAYKWH.UNIT1@NET1",Overall!$A$30,Overall!$B$30,"1d","total","time-weighted",0,1,0,"")</f>
        <v>1737.6444272427009</v>
      </c>
      <c r="NQ30" s="11">
        <f>_xll.PIAdvCalcDat("\\CEDPI\SEMPRA_MSR1:EDCINV"&amp;NO$2&amp;""&amp;NQ$3&amp;"DAYKWH.UNIT1@NET1",Overall!$A$30,Overall!$B$30,"1d","total","time-weighted",0,1,0,"")</f>
        <v>1626.7583496127991</v>
      </c>
      <c r="NR30" s="12">
        <f>_xll.PIAdvCalcDat("\\CEDPI\SEMPRA_MSR1:EDCINV"&amp;NO$2&amp;""&amp;NR$3&amp;"DAYKWH.UNIT1@NET1",Overall!$A$30,Overall!$B$30,"1d","total","time-weighted",0,1,0,"")</f>
        <v>1803.1440755658464</v>
      </c>
      <c r="NS30" s="1"/>
      <c r="NT30" s="10">
        <f>_xll.PIAdvCalcDat("\\CEDPI\SEMPRA_MSR1:EDCINV"&amp;NT$2&amp;""&amp;NT$3&amp;"DAYKWH.UNIT1@NET1",Overall!$A$30,Overall!$B$30,"1d","total","time-weighted",0,1,0,"")</f>
        <v>1821.8843141948055</v>
      </c>
      <c r="NU30" s="11">
        <f>_xll.PIAdvCalcDat("\\CEDPI\SEMPRA_MSR1:EDCINV"&amp;NT$2&amp;""&amp;NU$3&amp;"DAYKWH.UNIT1@NET1",Overall!$A$30,Overall!$B$30,"1d","total","time-weighted",0,1,0,"")</f>
        <v>1810.6368961071403</v>
      </c>
      <c r="NV30" s="11">
        <f>_xll.PIAdvCalcDat("\\CEDPI\SEMPRA_MSR1:EDCINV"&amp;NT$2&amp;""&amp;NV$3&amp;"DAYKWH.UNIT1@NET1",Overall!$A$30,Overall!$B$30,"1d","total","time-weighted",0,1,0,"")</f>
        <v>1819.5065825487923</v>
      </c>
      <c r="NW30" s="12">
        <f>_xll.PIAdvCalcDat("\\CEDPI\SEMPRA_MSR1:EDCINV"&amp;NT$2&amp;""&amp;NW$3&amp;"DAYKWH.UNIT1@NET1",Overall!$A$30,Overall!$B$30,"1d","total","time-weighted",0,1,0,"")</f>
        <v>1819.4494202751375</v>
      </c>
      <c r="NX30" s="1"/>
      <c r="NY30" s="10">
        <f>_xll.PIAdvCalcDat("\\CEDPI\SEMPRA_MSR1:EDCINV"&amp;NY$2&amp;""&amp;NY$3&amp;"DAYKWH.UNIT1@NET1",Overall!$A$30,Overall!$B$30,"1d","total","time-weighted",0,1,0,"")</f>
        <v>1815.0337329625552</v>
      </c>
      <c r="NZ30" s="11">
        <f>_xll.PIAdvCalcDat("\\CEDPI\SEMPRA_MSR1:EDCINV"&amp;NY$2&amp;""&amp;NZ$3&amp;"DAYKWH.UNIT1@NET1",Overall!$A$30,Overall!$B$30,"1d","total","time-weighted",0,1,0,"")</f>
        <v>1823.4479769898965</v>
      </c>
      <c r="OA30" s="11">
        <f>_xll.PIAdvCalcDat("\\CEDPI\SEMPRA_MSR1:EDCINV"&amp;NY$2&amp;""&amp;OA$3&amp;"DAYKWH.UNIT1@NET1",Overall!$A$30,Overall!$B$30,"1d","total","time-weighted",0,1,0,"")</f>
        <v>1804.7542549580344</v>
      </c>
      <c r="OB30" s="12">
        <f>_xll.PIAdvCalcDat("\\CEDPI\SEMPRA_MSR1:EDCINV"&amp;NY$2&amp;""&amp;OB$3&amp;"DAYKWH.UNIT1@NET1",Overall!$A$30,Overall!$B$30,"1d","total","time-weighted",0,1,0,"")</f>
        <v>1802.4954371379097</v>
      </c>
      <c r="OC30" s="1"/>
      <c r="OD30" s="10">
        <f>_xll.PIAdvCalcDat("\\CEDPI\SEMPRA_MSR1:EDCINV"&amp;OD$2&amp;""&amp;OD$3&amp;"DAYKWH.UNIT1@NET1",Overall!$A$30,Overall!$B$30,"1d","total","time-weighted",0,1,0,"")</f>
        <v>1819.8155708327324</v>
      </c>
      <c r="OE30" s="11">
        <f>_xll.PIAdvCalcDat("\\CEDPI\SEMPRA_MSR1:EDCINV"&amp;OD$2&amp;""&amp;OE$3&amp;"DAYKWH.UNIT1@NET1",Overall!$A$30,Overall!$B$30,"1d","total","time-weighted",0,1,0,"")</f>
        <v>1829.0532856761861</v>
      </c>
      <c r="OF30" s="11">
        <f>_xll.PIAdvCalcDat("\\CEDPI\SEMPRA_MSR1:EDCINV"&amp;OD$2&amp;""&amp;OF$3&amp;"DAYKWH.UNIT1@NET1",Overall!$A$30,Overall!$B$30,"1d","total","time-weighted",0,1,0,"")</f>
        <v>1813.2465203805111</v>
      </c>
      <c r="OG30" s="12">
        <f>_xll.PIAdvCalcDat("\\CEDPI\SEMPRA_MSR1:EDCINV"&amp;OD$2&amp;""&amp;OG$3&amp;"DAYKWH.UNIT1@NET1",Overall!$A$30,Overall!$B$30,"1d","total","time-weighted",0,1,0,"")</f>
        <v>1825.4679649783764</v>
      </c>
      <c r="OH30" s="1"/>
      <c r="OI30" s="10">
        <f>_xll.PIAdvCalcDat("\\CEDPI\SEMPRA_MSR1:EDCINV"&amp;OI$2&amp;""&amp;OI$3&amp;"DAYKWH.UNIT1@NET1",Overall!$A$30,Overall!$B$30,"1d","total","time-weighted",0,1,0,"")</f>
        <v>1814.2518419113571</v>
      </c>
      <c r="OJ30" s="11">
        <f>_xll.PIAdvCalcDat("\\CEDPI\SEMPRA_MSR1:EDCINV"&amp;OI$2&amp;""&amp;OJ$3&amp;"DAYKWH.UNIT1@NET1",Overall!$A$30,Overall!$B$30,"1d","total","time-weighted",0,1,0,"")</f>
        <v>1824.3810182143582</v>
      </c>
      <c r="OK30" s="11">
        <f>_xll.PIAdvCalcDat("\\CEDPI\SEMPRA_MSR1:EDCINV"&amp;OI$2&amp;""&amp;OK$3&amp;"DAYKWH.UNIT1@NET1",Overall!$A$30,Overall!$B$30,"1d","total","time-weighted",0,1,0,"")</f>
        <v>1805.2662264633104</v>
      </c>
      <c r="OL30" s="12">
        <f>_xll.PIAdvCalcDat("\\CEDPI\SEMPRA_MSR1:EDCINV"&amp;OI$2&amp;""&amp;OL$3&amp;"DAYKWH.UNIT1@NET1",Overall!$A$30,Overall!$B$30,"1d","total","time-weighted",0,1,0,"")</f>
        <v>1798.2742737329149</v>
      </c>
      <c r="OM30" s="1"/>
      <c r="ON30" s="10">
        <f>_xll.PIAdvCalcDat("\\CEDPI\SEMPRA_MSR1:EDCINV"&amp;ON$2&amp;""&amp;ON$3&amp;"DAYKWH.UNIT1@NET1",Overall!$A$30,Overall!$B$30,"1d","total","time-weighted",0,1,0,"")</f>
        <v>1816.1592969425719</v>
      </c>
      <c r="OO30" s="11">
        <f>_xll.PIAdvCalcDat("\\CEDPI\SEMPRA_MSR1:EDCINV"&amp;ON$2&amp;""&amp;OO$3&amp;"DAYKWH.UNIT1@NET1",Overall!$A$30,Overall!$B$30,"1d","total","time-weighted",0,1,0,"")</f>
        <v>1820.0658469613224</v>
      </c>
      <c r="OP30" s="11">
        <f>_xll.PIAdvCalcDat("\\CEDPI\SEMPRA_MSR1:EDCINV"&amp;ON$2&amp;""&amp;OP$3&amp;"DAYKWH.UNIT1@NET1",Overall!$A$30,Overall!$B$30,"1d","total","time-weighted",0,1,0,"")</f>
        <v>1818.73134124375</v>
      </c>
      <c r="OQ30" s="12">
        <f>_xll.PIAdvCalcDat("\\CEDPI\SEMPRA_MSR1:EDCINV"&amp;ON$2&amp;""&amp;OQ$3&amp;"DAYKWH.UNIT1@NET1",Overall!$A$30,Overall!$B$30,"1d","total","time-weighted",0,1,0,"")</f>
        <v>1811.2402810739154</v>
      </c>
      <c r="OR30" s="1"/>
      <c r="OS30" s="10">
        <f>_xll.PIAdvCalcDat("\\CEDPI\SEMPRA_MSR1:EDCINV"&amp;OS$2&amp;""&amp;OS$3&amp;"DAYKWH.UNIT1@NET1",Overall!$A$30,Overall!$B$30,"1d","total","time-weighted",0,1,0,"")</f>
        <v>1870.3331442577548</v>
      </c>
      <c r="OT30" s="11">
        <f>_xll.PIAdvCalcDat("\\CEDPI\SEMPRA_MSR1:EDCINV"&amp;OS$2&amp;""&amp;OT$3&amp;"DAYKWH.UNIT1@NET1",Overall!$A$30,Overall!$B$30,"1d","total","time-weighted",0,1,0,"")</f>
        <v>1875.9668507955002</v>
      </c>
      <c r="OU30" s="11">
        <f>_xll.PIAdvCalcDat("\\CEDPI\SEMPRA_MSR1:EDCINV"&amp;OS$2&amp;""&amp;OU$3&amp;"DAYKWH.UNIT1@NET1",Overall!$A$30,Overall!$B$30,"1d","total","time-weighted",0,1,0,"")</f>
        <v>1864.479217665287</v>
      </c>
      <c r="OV30" s="12">
        <f>_xll.PIAdvCalcDat("\\CEDPI\SEMPRA_MSR1:EDCINV"&amp;OS$2&amp;""&amp;OV$3&amp;"DAYKWH.UNIT1@NET1",Overall!$A$30,Overall!$B$30,"1d","total","time-weighted",0,1,0,"")</f>
        <v>1880.8351327187104</v>
      </c>
      <c r="OW30" s="1"/>
      <c r="OX30" s="10">
        <f>_xll.PIAdvCalcDat("\\CEDPI\SEMPRA_MSR1:EDCINV"&amp;OX$2&amp;""&amp;OX$3&amp;"DAYKWH.UNIT1@NET1",Overall!$A$30,Overall!$B$30,"1d","total","time-weighted",0,1,0,"")</f>
        <v>1797.1321560780559</v>
      </c>
      <c r="OY30" s="11">
        <f>_xll.PIAdvCalcDat("\\CEDPI\SEMPRA_MSR1:EDCINV"&amp;OX$2&amp;""&amp;OY$3&amp;"DAYKWH.UNIT1@NET1",Overall!$A$30,Overall!$B$30,"1d","total","time-weighted",0,1,0,"")</f>
        <v>1881.5670030596477</v>
      </c>
      <c r="OZ30" s="11">
        <f>_xll.PIAdvCalcDat("\\CEDPI\SEMPRA_MSR1:EDCINV"&amp;OX$2&amp;""&amp;OZ$3&amp;"DAYKWH.UNIT1@NET1",Overall!$A$30,Overall!$B$30,"1d","total","time-weighted",0,1,0,"")</f>
        <v>1912.9341772492146</v>
      </c>
      <c r="PA30" s="12">
        <f>_xll.PIAdvCalcDat("\\CEDPI\SEMPRA_MSR1:EDCINV"&amp;OX$2&amp;""&amp;PA$3&amp;"DAYKWH.UNIT1@NET1",Overall!$A$30,Overall!$B$30,"1d","total","time-weighted",0,1,0,"")</f>
        <v>1912.7115855372294</v>
      </c>
      <c r="PB30" s="1"/>
      <c r="PC30" s="10">
        <f>_xll.PIAdvCalcDat("\\CEDPI\SEMPRA_MSR1:EDCINV"&amp;PC$2&amp;""&amp;PC$3&amp;"DAYKWH.UNIT1@NET1",Overall!$A$30,Overall!$B$30,"1d","total","time-weighted",0,1,0,"")</f>
        <v>1877.1315563794858</v>
      </c>
      <c r="PD30" s="11">
        <f>_xll.PIAdvCalcDat("\\CEDPI\SEMPRA_MSR1:EDCINV"&amp;PC$2&amp;""&amp;PD$3&amp;"DAYKWH.UNIT1@NET1",Overall!$A$30,Overall!$B$30,"1d","total","time-weighted",0,1,0,"")</f>
        <v>1865.6711711921082</v>
      </c>
      <c r="PE30" s="11">
        <f>_xll.PIAdvCalcDat("\\CEDPI\SEMPRA_MSR1:EDCINV"&amp;PC$2&amp;""&amp;PE$3&amp;"DAYKWH.UNIT1@NET1",Overall!$A$30,Overall!$B$30,"1d","total","time-weighted",0,1,0,"")</f>
        <v>1867.4301881414763</v>
      </c>
      <c r="PF30" s="12">
        <f>_xll.PIAdvCalcDat("\\CEDPI\SEMPRA_MSR1:EDCINV"&amp;PC$2&amp;""&amp;PF$3&amp;"DAYKWH.UNIT1@NET1",Overall!$A$30,Overall!$B$30,"1d","total","time-weighted",0,1,0,"")</f>
        <v>1840.6193177222606</v>
      </c>
      <c r="PG30" s="1"/>
      <c r="PH30" s="10">
        <f>_xll.PIAdvCalcDat("\\CEDPI\SEMPRA_MSR1:EDCINV"&amp;PH$2&amp;""&amp;PH$3&amp;"DAYKWH.UNIT1@NET1",Overall!$A$30,Overall!$B$30,"1d","total","time-weighted",0,1,0,"")</f>
        <v>1912.0531827935395</v>
      </c>
      <c r="PI30" s="11">
        <f>_xll.PIAdvCalcDat("\\CEDPI\SEMPRA_MSR1:EDCINV"&amp;PH$2&amp;""&amp;PI$3&amp;"DAYKWH.UNIT1@NET1",Overall!$A$30,Overall!$B$30,"1d","total","time-weighted",0,1,0,"")</f>
        <v>1816.920243321719</v>
      </c>
      <c r="PJ30" s="11">
        <f>_xll.PIAdvCalcDat("\\CEDPI\SEMPRA_MSR1:EDCINV"&amp;PH$2&amp;""&amp;PJ$3&amp;"DAYKWH.UNIT1@NET1",Overall!$A$30,Overall!$B$30,"1d","total","time-weighted",0,1,0,"")</f>
        <v>1899.3800228449288</v>
      </c>
      <c r="PK30" s="12">
        <f>_xll.PIAdvCalcDat("\\CEDPI\SEMPRA_MSR1:EDCINV"&amp;PH$2&amp;""&amp;PK$3&amp;"DAYKWH.UNIT1@NET1",Overall!$A$30,Overall!$B$30,"1d","total","time-weighted",0,1,0,"")</f>
        <v>1974.1075365770873</v>
      </c>
    </row>
    <row r="31" spans="1:427" ht="30" x14ac:dyDescent="0.25">
      <c r="A31" s="8">
        <v>42610</v>
      </c>
      <c r="B31" s="8">
        <v>42611</v>
      </c>
      <c r="C31" s="16">
        <v>7.9252770882472392</v>
      </c>
      <c r="D31" s="7">
        <f>_xll.PIAdvCalcDat("\\CEDPI\SEMPRA_MSR1:EDCINV"&amp;$D$2&amp;""&amp;D$3&amp;"DAYKWH.UNIT1@NET1",Overall!$A$31,Overall!$B$31,"1d","total","time-weighted",0,1,0,"")</f>
        <v>1947.8604024759366</v>
      </c>
      <c r="E31" s="9">
        <f>_xll.PIAdvCalcDat("\\CEDPI\SEMPRA_MSR1:EDCINV"&amp;$D$2&amp;""&amp;E$3&amp;"DAYKWH.UNIT1@NET1",Overall!$A$31,Overall!$B$31,"1d","total","time-weighted",0,1,0,"")</f>
        <v>1929.5027468411472</v>
      </c>
      <c r="F31" s="9">
        <f>_xll.PIAdvCalcDat("\\CEDPI\SEMPRA_MSR1:EDCINV"&amp;$D$2&amp;""&amp;F$3&amp;"DAYKWH.UNIT1@NET1",Overall!$A$31,Overall!$B$31,"1d","total","time-weighted",0,1,0,"")</f>
        <v>1935.8170792254668</v>
      </c>
      <c r="G31" s="9">
        <f>_xll.PIAdvCalcDat("\\CEDPI\SEMPRA_MSR1:EDCINV"&amp;$D$2&amp;""&amp;G$3&amp;"DAYKWH.UNIT1@NET1",Overall!$A$31,Overall!$B$31,"1d","total","time-weighted",0,1,0,"")</f>
        <v>2005.3660862765284</v>
      </c>
      <c r="H31" s="7"/>
      <c r="I31" s="10">
        <f>_xll.PIAdvCalcDat("\\CEDPI\SEMPRA_MSR1:EDCINV"&amp;I$2&amp;""&amp;I$3&amp;"DAYKWH.UNIT1@NET1",Overall!$A$31,Overall!$B$31,"1d","total","time-weighted",0,1,0,"")</f>
        <v>1946.7365691422292</v>
      </c>
      <c r="J31" s="11">
        <f>_xll.PIAdvCalcDat("\\CEDPI\SEMPRA_MSR1:EDCINV"&amp;I$2&amp;""&amp;J$3&amp;"DAYKWH.UNIT1@NET1",Overall!$A$31,Overall!$B$31,"1d","total","time-weighted",0,1,0,"")</f>
        <v>1888.2320085564243</v>
      </c>
      <c r="K31" s="11">
        <f>_xll.PIAdvCalcDat("\\CEDPI\SEMPRA_MSR1:EDCINV"&amp;I$2&amp;""&amp;K$3&amp;"DAYKWH.UNIT1@NET1",Overall!$A$31,Overall!$B$31,"1d","total","time-weighted",0,1,0,"")</f>
        <v>1889.1359802669244</v>
      </c>
      <c r="L31" s="12">
        <f>_xll.PIAdvCalcDat("\\CEDPI\SEMPRA_MSR1:EDCINV"&amp;I$2&amp;""&amp;L$3&amp;"DAYKWH.UNIT1@NET1",Overall!$A$31,Overall!$B$31,"1d","total","time-weighted",0,1,0,"")</f>
        <v>1942.6117128060951</v>
      </c>
      <c r="M31" s="1"/>
      <c r="N31" s="10">
        <f>_xll.PIAdvCalcDat("\\CEDPI\SEMPRA_MSR1:EDCINV"&amp;N$2&amp;""&amp;N$3&amp;"DAYKWH.UNIT1@NET1",Overall!$A$31,Overall!$B$31,"1d","total","time-weighted",0,1,0,"")</f>
        <v>1988.7135711013871</v>
      </c>
      <c r="O31" s="11">
        <f>_xll.PIAdvCalcDat("\\CEDPI\SEMPRA_MSR1:EDCINV"&amp;N$2&amp;""&amp;O$3&amp;"DAYKWH.UNIT1@NET1",Overall!$A$31,Overall!$B$31,"1d","total","time-weighted",0,1,0,"")</f>
        <v>1884.9296702920424</v>
      </c>
      <c r="P31" s="11">
        <f>_xll.PIAdvCalcDat("\\CEDPI\SEMPRA_MSR1:EDCINV"&amp;N$2&amp;""&amp;P$3&amp;"DAYKWH.UNIT1@NET1",Overall!$A$31,Overall!$B$31,"1d","total","time-weighted",0,1,0,"")</f>
        <v>1884.2096820706897</v>
      </c>
      <c r="Q31" s="12">
        <f>_xll.PIAdvCalcDat("\\CEDPI\SEMPRA_MSR1:EDCINV"&amp;N$2&amp;""&amp;Q$3&amp;"DAYKWH.UNIT1@NET1",Overall!$A$31,Overall!$B$31,"1d","total","time-weighted",0,1,0,"")</f>
        <v>1935.6946731557107</v>
      </c>
      <c r="R31" s="1"/>
      <c r="S31" s="10">
        <f>_xll.PIAdvCalcDat("\\CEDPI\SEMPRA_MSR1:EDCINV"&amp;S$2&amp;""&amp;S$3&amp;"DAYKWH.UNIT1@NET1",Overall!$A$31,Overall!$B$31,"1d","total","time-weighted",0,1,0,"")</f>
        <v>1938.6761344330014</v>
      </c>
      <c r="T31" s="11">
        <f>_xll.PIAdvCalcDat("\\CEDPI\SEMPRA_MSR1:EDCINV"&amp;S$2&amp;""&amp;T$3&amp;"DAYKWH.UNIT1@NET1",Overall!$A$31,Overall!$B$31,"1d","total","time-weighted",0,1,0,"")</f>
        <v>1882.1861242043899</v>
      </c>
      <c r="U31" s="11">
        <f>_xll.PIAdvCalcDat("\\CEDPI\SEMPRA_MSR1:EDCINV"&amp;S$2&amp;""&amp;U$3&amp;"DAYKWH.UNIT1@NET1",Overall!$A$31,Overall!$B$31,"1d","total","time-weighted",0,1,0,"")</f>
        <v>1878.5061459705596</v>
      </c>
      <c r="V31" s="12">
        <f>_xll.PIAdvCalcDat("\\CEDPI\SEMPRA_MSR1:EDCINV"&amp;S$2&amp;""&amp;V$3&amp;"DAYKWH.UNIT1@NET1",Overall!$A$31,Overall!$B$31,"1d","total","time-weighted",0,1,0,"")</f>
        <v>1927.2932031866274</v>
      </c>
      <c r="W31" s="1"/>
      <c r="X31" s="10">
        <f>_xll.PIAdvCalcDat("\\CEDPI\SEMPRA_MSR1:EDCINV"&amp;X$2&amp;""&amp;X$3&amp;"DAYKWH.UNIT1@NET1",Overall!$A$31,Overall!$B$31,"1d","total","time-weighted",0,1,0,"")</f>
        <v>1947.3022918421761</v>
      </c>
      <c r="Y31" s="11">
        <f>_xll.PIAdvCalcDat("\\CEDPI\SEMPRA_MSR1:EDCINV"&amp;X$2&amp;""&amp;Y$3&amp;"DAYKWH.UNIT1@NET1",Overall!$A$31,Overall!$B$31,"1d","total","time-weighted",0,1,0,"")</f>
        <v>1883.9941345060345</v>
      </c>
      <c r="Z31" s="11">
        <f>_xll.PIAdvCalcDat("\\CEDPI\SEMPRA_MSR1:EDCINV"&amp;X$2&amp;""&amp;Z$3&amp;"DAYKWH.UNIT1@NET1",Overall!$A$31,Overall!$B$31,"1d","total","time-weighted",0,1,0,"")</f>
        <v>1902.5513440181767</v>
      </c>
      <c r="AA31" s="12">
        <f>_xll.PIAdvCalcDat("\\CEDPI\SEMPRA_MSR1:EDCINV"&amp;X$2&amp;""&amp;AA$3&amp;"DAYKWH.UNIT1@NET1",Overall!$A$31,Overall!$B$31,"1d","total","time-weighted",0,1,0,"")</f>
        <v>1933.4376401564302</v>
      </c>
      <c r="AB31" s="1"/>
      <c r="AC31" s="10">
        <f>_xll.PIAdvCalcDat("\\CEDPI\SEMPRA_MSR1:EDCINV"&amp;AC$2&amp;""&amp;AC$3&amp;"DAYKWH.UNIT1@NET1",Overall!$A$31,Overall!$B$31,"1d","total","time-weighted",0,1,0,"")</f>
        <v>1945.8174267750503</v>
      </c>
      <c r="AD31" s="11">
        <f>_xll.PIAdvCalcDat("\\CEDPI\SEMPRA_MSR1:EDCINV"&amp;AC$2&amp;""&amp;AD$3&amp;"DAYKWH.UNIT1@NET1",Overall!$A$31,Overall!$B$31,"1d","total","time-weighted",0,1,0,"")</f>
        <v>1881.8891259909556</v>
      </c>
      <c r="AE31" s="11">
        <f>_xll.PIAdvCalcDat("\\CEDPI\SEMPRA_MSR1:EDCINV"&amp;AC$2&amp;""&amp;AE$3&amp;"DAYKWH.UNIT1@NET1",Overall!$A$31,Overall!$B$31,"1d","total","time-weighted",0,1,0,"")</f>
        <v>1877.1171532935964</v>
      </c>
      <c r="AF31" s="12">
        <f>_xll.PIAdvCalcDat("\\CEDPI\SEMPRA_MSR1:EDCINV"&amp;AC$2&amp;""&amp;AF$3&amp;"DAYKWH.UNIT1@NET1",Overall!$A$31,Overall!$B$31,"1d","total","time-weighted",0,1,0,"")</f>
        <v>1929.1818392315697</v>
      </c>
      <c r="AG31" s="1"/>
      <c r="AH31" s="10">
        <f>_xll.PIAdvCalcDat("\\CEDPI\SEMPRA_MSR1:EDCINV"&amp;AH$2&amp;""&amp;AH$3&amp;"DAYKWH.UNIT1@NET1",Overall!$A$31,Overall!$B$31,"1d","total","time-weighted",0,1,0,"")</f>
        <v>1938.7743866783112</v>
      </c>
      <c r="AI31" s="11">
        <f>_xll.PIAdvCalcDat("\\CEDPI\SEMPRA_MSR1:EDCINV"&amp;AH$2&amp;""&amp;AI$3&amp;"DAYKWH.UNIT1@NET1",Overall!$A$31,Overall!$B$31,"1d","total","time-weighted",0,1,0,"")</f>
        <v>1885.0652211939826</v>
      </c>
      <c r="AJ31" s="11">
        <f>_xll.PIAdvCalcDat("\\CEDPI\SEMPRA_MSR1:EDCINV"&amp;AH$2&amp;""&amp;AJ$3&amp;"DAYKWH.UNIT1@NET1",Overall!$A$31,Overall!$B$31,"1d","total","time-weighted",0,1,0,"")</f>
        <v>1883.6478801567819</v>
      </c>
      <c r="AK31" s="12">
        <f>_xll.PIAdvCalcDat("\\CEDPI\SEMPRA_MSR1:EDCINV"&amp;AH$2&amp;""&amp;AK$3&amp;"DAYKWH.UNIT1@NET1",Overall!$A$31,Overall!$B$31,"1d","total","time-weighted",0,1,0,"")</f>
        <v>1951.0345432283309</v>
      </c>
      <c r="AL31" s="1"/>
      <c r="AM31" s="10">
        <f>_xll.PIAdvCalcDat("\\CEDPI\SEMPRA_MSR1:EDCINV"&amp;AM$2&amp;""&amp;AM$3&amp;"DAYKWH.UNIT1@NET1",Overall!$A$31,Overall!$B$31,"1d","total","time-weighted",0,1,0,"")</f>
        <v>1938.4356775562428</v>
      </c>
      <c r="AN31" s="11">
        <f>_xll.PIAdvCalcDat("\\CEDPI\SEMPRA_MSR1:EDCINV"&amp;AM$2&amp;""&amp;AN$3&amp;"DAYKWH.UNIT1@NET1",Overall!$A$31,Overall!$B$31,"1d","total","time-weighted",0,1,0,"")</f>
        <v>1884.058037733038</v>
      </c>
      <c r="AO31" s="11">
        <f>_xll.PIAdvCalcDat("\\CEDPI\SEMPRA_MSR1:EDCINV"&amp;AM$2&amp;""&amp;AO$3&amp;"DAYKWH.UNIT1@NET1",Overall!$A$31,Overall!$B$31,"1d","total","time-weighted",0,1,0,"")</f>
        <v>1879.4209378067014</v>
      </c>
      <c r="AP31" s="12">
        <f>_xll.PIAdvCalcDat("\\CEDPI\SEMPRA_MSR1:EDCINV"&amp;AM$2&amp;""&amp;AP$3&amp;"DAYKWH.UNIT1@NET1",Overall!$A$31,Overall!$B$31,"1d","total","time-weighted",0,1,0,"")</f>
        <v>1923.4635339028926</v>
      </c>
      <c r="AQ31" s="1"/>
      <c r="AR31" s="10">
        <f>_xll.PIAdvCalcDat("\\CEDPI\SEMPRA_MSR1:EDCINV"&amp;AR$2&amp;""&amp;AR$3&amp;"DAYKWH.UNIT1@NET1",Overall!$A$31,Overall!$B$31,"1d","total","time-weighted",0,1,0,"")</f>
        <v>1941.3056606445457</v>
      </c>
      <c r="AS31" s="11">
        <f>_xll.PIAdvCalcDat("\\CEDPI\SEMPRA_MSR1:EDCINV"&amp;AR$2&amp;""&amp;AS$3&amp;"DAYKWH.UNIT1@NET1",Overall!$A$31,Overall!$B$31,"1d","total","time-weighted",0,1,0,"")</f>
        <v>1878.2720362262453</v>
      </c>
      <c r="AT31" s="11">
        <f>_xll.PIAdvCalcDat("\\CEDPI\SEMPRA_MSR1:EDCINV"&amp;AR$2&amp;""&amp;AT$3&amp;"DAYKWH.UNIT1@NET1",Overall!$A$31,Overall!$B$31,"1d","total","time-weighted",0,1,0,"")</f>
        <v>1886.2980562722253</v>
      </c>
      <c r="AU31" s="12">
        <f>_xll.PIAdvCalcDat("\\CEDPI\SEMPRA_MSR1:EDCINV"&amp;AR$2&amp;""&amp;AU$3&amp;"DAYKWH.UNIT1@NET1",Overall!$A$31,Overall!$B$31,"1d","total","time-weighted",0,1,0,"")</f>
        <v>1941.7576929095098</v>
      </c>
      <c r="AV31" s="1"/>
      <c r="AW31" s="10">
        <f>_xll.PIAdvCalcDat("\\CEDPI\SEMPRA_MSR1:EDCINV"&amp;AW$2&amp;""&amp;AW$3&amp;"DAYKWH.UNIT1@NET1",Overall!$A$31,Overall!$B$31,"1d","total","time-weighted",0,1,0,"")</f>
        <v>1962.6755435030893</v>
      </c>
      <c r="AX31" s="11">
        <f>_xll.PIAdvCalcDat("\\CEDPI\SEMPRA_MSR1:EDCINV"&amp;AW$2&amp;""&amp;AX$3&amp;"DAYKWH.UNIT1@NET1",Overall!$A$31,Overall!$B$31,"1d","total","time-weighted",0,1,0,"")</f>
        <v>1892.4698498214609</v>
      </c>
      <c r="AY31" s="11">
        <f>_xll.PIAdvCalcDat("\\CEDPI\SEMPRA_MSR1:EDCINV"&amp;AW$2&amp;""&amp;AY$3&amp;"DAYKWH.UNIT1@NET1",Overall!$A$31,Overall!$B$31,"1d","total","time-weighted",0,1,0,"")</f>
        <v>1890.8369680676699</v>
      </c>
      <c r="AZ31" s="12">
        <f>_xll.PIAdvCalcDat("\\CEDPI\SEMPRA_MSR1:EDCINV"&amp;AW$2&amp;""&amp;AZ$3&amp;"DAYKWH.UNIT1@NET1",Overall!$A$31,Overall!$B$31,"1d","total","time-weighted",0,1,0,"")</f>
        <v>1962.2634726826661</v>
      </c>
      <c r="BA31" s="1"/>
      <c r="BB31" s="10">
        <f>_xll.PIAdvCalcDat("\\CEDPI\SEMPRA_MSR1:EDCINV"&amp;BB$2&amp;""&amp;BB$3&amp;"DAYKWH.UNIT1@NET1",Overall!$A$31,Overall!$B$31,"1d","total","time-weighted",0,1,0,"")</f>
        <v>1933.8644699179561</v>
      </c>
      <c r="BC31" s="11">
        <f>_xll.PIAdvCalcDat("\\CEDPI\SEMPRA_MSR1:EDCINV"&amp;BB$2&amp;""&amp;BC$3&amp;"DAYKWH.UNIT1@NET1",Overall!$A$31,Overall!$B$31,"1d","total","time-weighted",0,1,0,"")</f>
        <v>1890.7622782508374</v>
      </c>
      <c r="BD31" s="11">
        <f>_xll.PIAdvCalcDat("\\CEDPI\SEMPRA_MSR1:EDCINV"&amp;BB$2&amp;""&amp;BD$3&amp;"DAYKWH.UNIT1@NET1",Overall!$A$31,Overall!$B$31,"1d","total","time-weighted",0,1,0,"")</f>
        <v>1883.4745690063301</v>
      </c>
      <c r="BE31" s="12">
        <f>_xll.PIAdvCalcDat("\\CEDPI\SEMPRA_MSR1:EDCINV"&amp;BB$2&amp;""&amp;BE$3&amp;"DAYKWH.UNIT1@NET1",Overall!$A$31,Overall!$B$31,"1d","total","time-weighted",0,1,0,"")</f>
        <v>1951.8903614118908</v>
      </c>
      <c r="BF31" s="1"/>
      <c r="BG31" s="10">
        <f>_xll.PIAdvCalcDat("\\CEDPI\SEMPRA_MSR1:EDCINV"&amp;BG$2&amp;""&amp;BG$3&amp;"DAYKWH.UNIT1@NET1",Overall!$A$31,Overall!$B$31,"1d","total","time-weighted",0,1,0,"")</f>
        <v>1953.4542010525352</v>
      </c>
      <c r="BH31" s="11">
        <f>_xll.PIAdvCalcDat("\\CEDPI\SEMPRA_MSR1:EDCINV"&amp;BG$2&amp;""&amp;BH$3&amp;"DAYKWH.UNIT1@NET1",Overall!$A$31,Overall!$B$31,"1d","total","time-weighted",0,1,0,"")</f>
        <v>1897.2001806989974</v>
      </c>
      <c r="BI31" s="11">
        <f>_xll.PIAdvCalcDat("\\CEDPI\SEMPRA_MSR1:EDCINV"&amp;BG$2&amp;""&amp;BI$3&amp;"DAYKWH.UNIT1@NET1",Overall!$A$31,Overall!$B$31,"1d","total","time-weighted",0,1,0,"")</f>
        <v>1868.8242425828964</v>
      </c>
      <c r="BJ31" s="12">
        <f>_xll.PIAdvCalcDat("\\CEDPI\SEMPRA_MSR1:EDCINV"&amp;BG$2&amp;""&amp;BJ$3&amp;"DAYKWH.UNIT1@NET1",Overall!$A$31,Overall!$B$31,"1d","total","time-weighted",0,1,0,"")</f>
        <v>1915.2820690309889</v>
      </c>
      <c r="BK31" s="1"/>
      <c r="BL31" s="10">
        <f>_xll.PIAdvCalcDat("\\CEDPI\SEMPRA_MSR1:EDCINV"&amp;BL$2&amp;""&amp;BL$3&amp;"DAYKWH.UNIT1@NET1",Overall!$A$31,Overall!$B$31,"1d","total","time-weighted",0,1,0,"")</f>
        <v>1925.0379244684259</v>
      </c>
      <c r="BM31" s="11">
        <f>_xll.PIAdvCalcDat("\\CEDPI\SEMPRA_MSR1:EDCINV"&amp;BL$2&amp;""&amp;BM$3&amp;"DAYKWH.UNIT1@NET1",Overall!$A$31,Overall!$B$31,"1d","total","time-weighted",0,1,0,"")</f>
        <v>1884.3799582126774</v>
      </c>
      <c r="BN31" s="11">
        <f>_xll.PIAdvCalcDat("\\CEDPI\SEMPRA_MSR1:EDCINV"&amp;BL$2&amp;""&amp;BN$3&amp;"DAYKWH.UNIT1@NET1",Overall!$A$31,Overall!$B$31,"1d","total","time-weighted",0,1,0,"")</f>
        <v>1884.89395636637</v>
      </c>
      <c r="BO31" s="12">
        <f>_xll.PIAdvCalcDat("\\CEDPI\SEMPRA_MSR1:EDCINV"&amp;BL$2&amp;""&amp;BO$3&amp;"DAYKWH.UNIT1@NET1",Overall!$A$31,Overall!$B$31,"1d","total","time-weighted",0,1,0,"")</f>
        <v>1939.9134354816149</v>
      </c>
      <c r="BP31" s="1"/>
      <c r="BQ31" s="10">
        <f>_xll.PIAdvCalcDat("\\CEDPI\SEMPRA_MSR1:EDCINV"&amp;BQ$2&amp;""&amp;BQ$3&amp;"DAYKWH.UNIT1@NET1",Overall!$A$31,Overall!$B$31,"1d","total","time-weighted",0,1,0,"")</f>
        <v>1946.1559964746084</v>
      </c>
      <c r="BR31" s="11">
        <f>_xll.PIAdvCalcDat("\\CEDPI\SEMPRA_MSR1:EDCINV"&amp;BQ$2&amp;""&amp;BR$3&amp;"DAYKWH.UNIT1@NET1",Overall!$A$31,Overall!$B$31,"1d","total","time-weighted",0,1,0,"")</f>
        <v>1914.4680559195792</v>
      </c>
      <c r="BS31" s="11">
        <f>_xll.PIAdvCalcDat("\\CEDPI\SEMPRA_MSR1:EDCINV"&amp;BQ$2&amp;""&amp;BS$3&amp;"DAYKWH.UNIT1@NET1",Overall!$A$31,Overall!$B$31,"1d","total","time-weighted",0,1,0,"")</f>
        <v>1870.8701756566059</v>
      </c>
      <c r="BT31" s="12">
        <f>_xll.PIAdvCalcDat("\\CEDPI\SEMPRA_MSR1:EDCINV"&amp;BQ$2&amp;""&amp;BT$3&amp;"DAYKWH.UNIT1@NET1",Overall!$A$31,Overall!$B$31,"1d","total","time-weighted",0,1,0,"")</f>
        <v>1927.3789586971468</v>
      </c>
      <c r="BU31" s="1"/>
      <c r="BV31" s="10">
        <f>_xll.PIAdvCalcDat("\\CEDPI\SEMPRA_MSR1:EDCINV"&amp;BV$2&amp;""&amp;BV$3&amp;"DAYKWH.UNIT1@NET1",Overall!$A$31,Overall!$B$31,"1d","total","time-weighted",0,1,0,"")</f>
        <v>1952.9116762915371</v>
      </c>
      <c r="BW31" s="11">
        <f>_xll.PIAdvCalcDat("\\CEDPI\SEMPRA_MSR1:EDCINV"&amp;BV$2&amp;""&amp;BW$3&amp;"DAYKWH.UNIT1@NET1",Overall!$A$31,Overall!$B$31,"1d","total","time-weighted",0,1,0,"")</f>
        <v>1882.5902026273918</v>
      </c>
      <c r="BX31" s="11">
        <f>_xll.PIAdvCalcDat("\\CEDPI\SEMPRA_MSR1:EDCINV"&amp;BV$2&amp;""&amp;BX$3&amp;"DAYKWH.UNIT1@NET1",Overall!$A$31,Overall!$B$31,"1d","total","time-weighted",0,1,0,"")</f>
        <v>1883.1412181940375</v>
      </c>
      <c r="BY31" s="12">
        <f>_xll.PIAdvCalcDat("\\CEDPI\SEMPRA_MSR1:EDCINV"&amp;BV$2&amp;""&amp;BY$3&amp;"DAYKWH.UNIT1@NET1",Overall!$A$31,Overall!$B$31,"1d","total","time-weighted",0,1,0,"")</f>
        <v>1941.7330339308303</v>
      </c>
      <c r="BZ31" s="1"/>
      <c r="CA31" s="10">
        <f>_xll.PIAdvCalcDat("\\CEDPI\SEMPRA_MSR1:EDCINV"&amp;CA$2&amp;""&amp;CA$3&amp;"DAYKWH.UNIT1@NET1",Overall!$A$31,Overall!$B$31,"1d","total","time-weighted",0,1,0,"")</f>
        <v>1945.3027899764888</v>
      </c>
      <c r="CB31" s="11">
        <f>_xll.PIAdvCalcDat("\\CEDPI\SEMPRA_MSR1:EDCINV"&amp;CA$2&amp;""&amp;CB$3&amp;"DAYKWH.UNIT1@NET1",Overall!$A$31,Overall!$B$31,"1d","total","time-weighted",0,1,0,"")</f>
        <v>1901.1280749427526</v>
      </c>
      <c r="CC31" s="11">
        <f>_xll.PIAdvCalcDat("\\CEDPI\SEMPRA_MSR1:EDCINV"&amp;CA$2&amp;""&amp;CC$3&amp;"DAYKWH.UNIT1@NET1",Overall!$A$31,Overall!$B$31,"1d","total","time-weighted",0,1,0,"")</f>
        <v>1899.1843550553629</v>
      </c>
      <c r="CD31" s="12">
        <f>_xll.PIAdvCalcDat("\\CEDPI\SEMPRA_MSR1:EDCINV"&amp;CA$2&amp;""&amp;CD$3&amp;"DAYKWH.UNIT1@NET1",Overall!$A$31,Overall!$B$31,"1d","total","time-weighted",0,1,0,"")</f>
        <v>1930.6829493087603</v>
      </c>
      <c r="CE31" s="1"/>
      <c r="CF31" s="10">
        <f>_xll.PIAdvCalcDat("\\CEDPI\SEMPRA_MSR1:EDCINV"&amp;CF$2&amp;""&amp;CF$3&amp;"DAYKWH.UNIT1@NET1",Overall!$A$31,Overall!$B$31,"1d","total","time-weighted",0,1,0,"")</f>
        <v>2047.5248439982868</v>
      </c>
      <c r="CG31" s="11">
        <f>_xll.PIAdvCalcDat("\\CEDPI\SEMPRA_MSR1:EDCINV"&amp;CF$2&amp;""&amp;CG$3&amp;"DAYKWH.UNIT1@NET1",Overall!$A$31,Overall!$B$31,"1d","total","time-weighted",0,1,0,"")</f>
        <v>1984.6302627490907</v>
      </c>
      <c r="CH31" s="11">
        <f>_xll.PIAdvCalcDat("\\CEDPI\SEMPRA_MSR1:EDCINV"&amp;CF$2&amp;""&amp;CH$3&amp;"DAYKWH.UNIT1@NET1",Overall!$A$31,Overall!$B$31,"1d","total","time-weighted",0,1,0,"")</f>
        <v>1934.3189104439971</v>
      </c>
      <c r="CI31" s="12">
        <f>_xll.PIAdvCalcDat("\\CEDPI\SEMPRA_MSR1:EDCINV"&amp;CF$2&amp;""&amp;CI$3&amp;"DAYKWH.UNIT1@NET1",Overall!$A$31,Overall!$B$31,"1d","total","time-weighted",0,1,0,"")</f>
        <v>1945.9700300880165</v>
      </c>
      <c r="CJ31" s="1"/>
      <c r="CK31" s="10">
        <f>_xll.PIAdvCalcDat("\\CEDPI\SEMPRA_MSR1:EDCINV"&amp;CK$2&amp;""&amp;CK$3&amp;"DAYKWH.UNIT1@NET1",Overall!$A$31,Overall!$B$31,"1d","total","time-weighted",0,1,0,"")</f>
        <v>2077.5452009436949</v>
      </c>
      <c r="CL31" s="11">
        <f>_xll.PIAdvCalcDat("\\CEDPI\SEMPRA_MSR1:EDCINV"&amp;CK$2&amp;""&amp;CL$3&amp;"DAYKWH.UNIT1@NET1",Overall!$A$31,Overall!$B$31,"1d","total","time-weighted",0,1,0,"")</f>
        <v>1981.0908664019944</v>
      </c>
      <c r="CM31" s="11">
        <f>_xll.PIAdvCalcDat("\\CEDPI\SEMPRA_MSR1:EDCINV"&amp;CK$2&amp;""&amp;CM$3&amp;"DAYKWH.UNIT1@NET1",Overall!$A$31,Overall!$B$31,"1d","total","time-weighted",0,1,0,"")</f>
        <v>1917.5565163552033</v>
      </c>
      <c r="CN31" s="12">
        <f>_xll.PIAdvCalcDat("\\CEDPI\SEMPRA_MSR1:EDCINV"&amp;CK$2&amp;""&amp;CN$3&amp;"DAYKWH.UNIT1@NET1",Overall!$A$31,Overall!$B$31,"1d","total","time-weighted",0,1,0,"")</f>
        <v>2056.4224122858827</v>
      </c>
      <c r="CO31" s="1"/>
      <c r="CP31" s="10">
        <f>_xll.PIAdvCalcDat("\\CEDPI\SEMPRA_MSR1:EDCINV"&amp;CP$2&amp;""&amp;CP$3&amp;"DAYKWH.UNIT1@NET1",Overall!$A$31,Overall!$B$31,"1d","total","time-weighted",0,1,0,"")</f>
        <v>2077.6342335180179</v>
      </c>
      <c r="CQ31" s="11">
        <f>_xll.PIAdvCalcDat("\\CEDPI\SEMPRA_MSR1:EDCINV"&amp;CP$2&amp;""&amp;CQ$3&amp;"DAYKWH.UNIT1@NET1",Overall!$A$31,Overall!$B$31,"1d","total","time-weighted",0,1,0,"")</f>
        <v>1992.1782183231821</v>
      </c>
      <c r="CR31" s="11">
        <f>_xll.PIAdvCalcDat("\\CEDPI\SEMPRA_MSR1:EDCINV"&amp;CP$2&amp;""&amp;CR$3&amp;"DAYKWH.UNIT1@NET1",Overall!$A$31,Overall!$B$31,"1d","total","time-weighted",0,1,0,"")</f>
        <v>1924.7155918449539</v>
      </c>
      <c r="CS31" s="12">
        <f>_xll.PIAdvCalcDat("\\CEDPI\SEMPRA_MSR1:EDCINV"&amp;CP$2&amp;""&amp;CS$3&amp;"DAYKWH.UNIT1@NET1",Overall!$A$31,Overall!$B$31,"1d","total","time-weighted",0,1,0,"")</f>
        <v>2055.27485824939</v>
      </c>
      <c r="CT31" s="1"/>
      <c r="CU31" s="10">
        <f>_xll.PIAdvCalcDat("\\CEDPI\SEMPRA_MSR1:EDCINV"&amp;CU$2&amp;""&amp;CU$3&amp;"DAYKWH.UNIT1@NET1",Overall!$A$31,Overall!$B$31,"1d","total","time-weighted",0,1,0,"")</f>
        <v>2020.233855804011</v>
      </c>
      <c r="CV31" s="11">
        <f>_xll.PIAdvCalcDat("\\CEDPI\SEMPRA_MSR1:EDCINV"&amp;CU$2&amp;""&amp;CV$3&amp;"DAYKWH.UNIT1@NET1",Overall!$A$31,Overall!$B$31,"1d","total","time-weighted",0,1,0,"")</f>
        <v>1907.3544213775774</v>
      </c>
      <c r="CW31" s="11">
        <f>_xll.PIAdvCalcDat("\\CEDPI\SEMPRA_MSR1:EDCINV"&amp;CU$2&amp;""&amp;CW$3&amp;"DAYKWH.UNIT1@NET1",Overall!$A$31,Overall!$B$31,"1d","total","time-weighted",0,1,0,"")</f>
        <v>1879.5127710251982</v>
      </c>
      <c r="CX31" s="12">
        <f>_xll.PIAdvCalcDat("\\CEDPI\SEMPRA_MSR1:EDCINV"&amp;CU$2&amp;""&amp;CX$3&amp;"DAYKWH.UNIT1@NET1",Overall!$A$31,Overall!$B$31,"1d","total","time-weighted",0,1,0,"")</f>
        <v>2045.7970626005572</v>
      </c>
      <c r="CY31" s="1"/>
      <c r="CZ31" s="10">
        <f>_xll.PIAdvCalcDat("\\CEDPI\SEMPRA_MSR1:EDCINV"&amp;CZ$2&amp;""&amp;CZ$3&amp;"DAYKWH.UNIT1@NET1",Overall!$A$31,Overall!$B$31,"1d","total","time-weighted",0,1,0,"")</f>
        <v>1993.7500002454369</v>
      </c>
      <c r="DA31" s="11">
        <f>_xll.PIAdvCalcDat("\\CEDPI\SEMPRA_MSR1:EDCINV"&amp;CZ$2&amp;""&amp;DA$3&amp;"DAYKWH.UNIT1@NET1",Overall!$A$31,Overall!$B$31,"1d","total","time-weighted",0,1,0,"")</f>
        <v>2030.2705075810702</v>
      </c>
      <c r="DB31" s="11">
        <f>_xll.PIAdvCalcDat("\\CEDPI\SEMPRA_MSR1:EDCINV"&amp;CZ$2&amp;""&amp;DB$3&amp;"DAYKWH.UNIT1@NET1",Overall!$A$31,Overall!$B$31,"1d","total","time-weighted",0,1,0,"")</f>
        <v>1966.5864115270999</v>
      </c>
      <c r="DC31" s="12">
        <f>_xll.PIAdvCalcDat("\\CEDPI\SEMPRA_MSR1:EDCINV"&amp;CZ$2&amp;""&amp;DC$3&amp;"DAYKWH.UNIT1@NET1",Overall!$A$31,Overall!$B$31,"1d","total","time-weighted",0,1,0,"")</f>
        <v>2111.3707515869201</v>
      </c>
      <c r="DD31" s="1"/>
      <c r="DE31" s="10">
        <f>_xll.PIAdvCalcDat("\\CEDPI\SEMPRA_MSR1:EDCINV"&amp;DE$2&amp;""&amp;DE$3&amp;"DAYKWH.UNIT1@NET1",Overall!$A$31,Overall!$B$31,"1d","total","time-weighted",0,1,0,"")</f>
        <v>2063.1640058899734</v>
      </c>
      <c r="DF31" s="11">
        <f>_xll.PIAdvCalcDat("\\CEDPI\SEMPRA_MSR1:EDCINV"&amp;DE$2&amp;""&amp;DF$3&amp;"DAYKWH.UNIT1@NET1",Overall!$A$31,Overall!$B$31,"1d","total","time-weighted",0,1,0,"")</f>
        <v>1962.332459250794</v>
      </c>
      <c r="DG31" s="11">
        <f>_xll.PIAdvCalcDat("\\CEDPI\SEMPRA_MSR1:EDCINV"&amp;DE$2&amp;""&amp;DG$3&amp;"DAYKWH.UNIT1@NET1",Overall!$A$31,Overall!$B$31,"1d","total","time-weighted",0,1,0,"")</f>
        <v>1841.9340071945735</v>
      </c>
      <c r="DH31" s="12">
        <f>_xll.PIAdvCalcDat("\\CEDPI\SEMPRA_MSR1:EDCINV"&amp;DE$2&amp;""&amp;DH$3&amp;"DAYKWH.UNIT1@NET1",Overall!$A$31,Overall!$B$31,"1d","total","time-weighted",0,1,0,"")</f>
        <v>1994.6892088907616</v>
      </c>
      <c r="DI31" s="1"/>
      <c r="DJ31" s="10">
        <f>_xll.PIAdvCalcDat("\\CEDPI\SEMPRA_MSR1:EDCINV"&amp;DJ$2&amp;""&amp;DJ$3&amp;"DAYKWH.UNIT1@NET1",Overall!$A$31,Overall!$B$31,"1d","total","time-weighted",0,1,0,"")</f>
        <v>2084.2761897028217</v>
      </c>
      <c r="DK31" s="11">
        <f>_xll.PIAdvCalcDat("\\CEDPI\SEMPRA_MSR1:EDCINV"&amp;DJ$2&amp;""&amp;DK$3&amp;"DAYKWH.UNIT1@NET1",Overall!$A$31,Overall!$B$31,"1d","total","time-weighted",0,1,0,"")</f>
        <v>2020.9054584717803</v>
      </c>
      <c r="DL31" s="11" t="str">
        <f>_xll.PIAdvCalcDat("\\CEDPI\SEMPRA_MSR1:EDCINV"&amp;DJ$2&amp;""&amp;DL$3&amp;"DAYKWH.UNIT1@NET1",Overall!$A$31,Overall!$B$31,"1d","total","time-weighted",0,1,0,"")</f>
        <v>Tag not found</v>
      </c>
      <c r="DM31" s="12">
        <f>_xll.PIAdvCalcDat("\\CEDPI\SEMPRA_MSR1:EDCINV"&amp;DJ$2&amp;""&amp;DM$3&amp;"DAYKWH.UNIT1@NET1",Overall!$A$31,Overall!$B$31,"1d","total","time-weighted",0,1,0,"")</f>
        <v>2081.5320539550962</v>
      </c>
      <c r="DN31" s="1"/>
      <c r="DO31" s="10">
        <f>_xll.PIAdvCalcDat("\\CEDPI\SEMPRA_MSR1:EDCINV"&amp;DO$2&amp;""&amp;DO$3&amp;"DAYKWH.UNIT1@NET1",Overall!$A$31,Overall!$B$31,"1d","total","time-weighted",0,1,0,"")</f>
        <v>2032.6262215256509</v>
      </c>
      <c r="DP31" s="11">
        <f>_xll.PIAdvCalcDat("\\CEDPI\SEMPRA_MSR1:EDCINV"&amp;DO$2&amp;""&amp;DP$3&amp;"DAYKWH.UNIT1@NET1",Overall!$A$31,Overall!$B$31,"1d","total","time-weighted",0,1,0,"")</f>
        <v>2018.7466523223177</v>
      </c>
      <c r="DQ31" s="11">
        <f>_xll.PIAdvCalcDat("\\CEDPI\SEMPRA_MSR1:EDCINV"&amp;DO$2&amp;""&amp;DQ$3&amp;"DAYKWH.UNIT1@NET1",Overall!$A$31,Overall!$B$31,"1d","total","time-weighted",0,1,0,"")</f>
        <v>1974.3449160842663</v>
      </c>
      <c r="DR31" s="12">
        <f>_xll.PIAdvCalcDat("\\CEDPI\SEMPRA_MSR1:EDCINV"&amp;DO$2&amp;""&amp;DR$3&amp;"DAYKWH.UNIT1@NET1",Overall!$A$31,Overall!$B$31,"1d","total","time-weighted",0,1,0,"")</f>
        <v>1914.7255964525568</v>
      </c>
      <c r="DS31" s="1"/>
      <c r="DT31" s="10">
        <f>_xll.PIAdvCalcDat("\\CEDPI\SEMPRA_MSR1:EDCINV"&amp;DT$2&amp;""&amp;DT$3&amp;"DAYKWH.UNIT1@NET1",Overall!$A$31,Overall!$B$31,"1d","total","time-weighted",0,1,0,"")</f>
        <v>1920.4017111472981</v>
      </c>
      <c r="DU31" s="11">
        <f>_xll.PIAdvCalcDat("\\CEDPI\SEMPRA_MSR1:EDCINV"&amp;DT$2&amp;""&amp;DU$3&amp;"DAYKWH.UNIT1@NET1",Overall!$A$31,Overall!$B$31,"1d","total","time-weighted",0,1,0,"")</f>
        <v>1981.4325328943055</v>
      </c>
      <c r="DV31" s="11">
        <f>_xll.PIAdvCalcDat("\\CEDPI\SEMPRA_MSR1:EDCINV"&amp;DT$2&amp;""&amp;DV$3&amp;"DAYKWH.UNIT1@NET1",Overall!$A$31,Overall!$B$31,"1d","total","time-weighted",0,1,0,"")</f>
        <v>1953.1514779385775</v>
      </c>
      <c r="DW31" s="12">
        <f>_xll.PIAdvCalcDat("\\CEDPI\SEMPRA_MSR1:EDCINV"&amp;DT$2&amp;""&amp;DW$3&amp;"DAYKWH.UNIT1@NET1",Overall!$A$31,Overall!$B$31,"1d","total","time-weighted",0,1,0,"")</f>
        <v>2018.833044519477</v>
      </c>
      <c r="DX31" s="1"/>
      <c r="DY31" s="10">
        <f>_xll.PIAdvCalcDat("\\CEDPI\SEMPRA_MSR1:EDCINV"&amp;DY$2&amp;""&amp;DY$3&amp;"DAYKWH.UNIT1@NET1",Overall!$A$31,Overall!$B$31,"1d","total","time-weighted",0,1,0,"")</f>
        <v>1967.5537116288767</v>
      </c>
      <c r="DZ31" s="11">
        <f>_xll.PIAdvCalcDat("\\CEDPI\SEMPRA_MSR1:EDCINV"&amp;DY$2&amp;""&amp;DZ$3&amp;"DAYKWH.UNIT1@NET1",Overall!$A$31,Overall!$B$31,"1d","total","time-weighted",0,1,0,"")</f>
        <v>1958.7766059003638</v>
      </c>
      <c r="EA31" s="11">
        <f>_xll.PIAdvCalcDat("\\CEDPI\SEMPRA_MSR1:EDCINV"&amp;DY$2&amp;""&amp;EA$3&amp;"DAYKWH.UNIT1@NET1",Overall!$A$31,Overall!$B$31,"1d","total","time-weighted",0,1,0,"")</f>
        <v>1913.6603298334446</v>
      </c>
      <c r="EB31" s="12">
        <f>_xll.PIAdvCalcDat("\\CEDPI\SEMPRA_MSR1:EDCINV"&amp;DY$2&amp;""&amp;EB$3&amp;"DAYKWH.UNIT1@NET1",Overall!$A$31,Overall!$B$31,"1d","total","time-weighted",0,1,0,"")</f>
        <v>1951.6978041632901</v>
      </c>
      <c r="EC31" s="1"/>
      <c r="ED31" s="10">
        <f>_xll.PIAdvCalcDat("\\CEDPI\SEMPRA_MSR1:EDCINV"&amp;ED$2&amp;""&amp;ED$3&amp;"DAYKWH.UNIT1@NET1",Overall!$A$31,Overall!$B$31,"1d","total","time-weighted",0,1,0,"")</f>
        <v>2085.4662580943796</v>
      </c>
      <c r="EE31" s="11">
        <f>_xll.PIAdvCalcDat("\\CEDPI\SEMPRA_MSR1:EDCINV"&amp;ED$2&amp;""&amp;EE$3&amp;"DAYKWH.UNIT1@NET1",Overall!$A$31,Overall!$B$31,"1d","total","time-weighted",0,1,0,"")</f>
        <v>2075.6768525962007</v>
      </c>
      <c r="EF31" s="11">
        <f>_xll.PIAdvCalcDat("\\CEDPI\SEMPRA_MSR1:EDCINV"&amp;ED$2&amp;""&amp;EF$3&amp;"DAYKWH.UNIT1@NET1",Overall!$A$31,Overall!$B$31,"1d","total","time-weighted",0,1,0,"")</f>
        <v>2037.9987247765796</v>
      </c>
      <c r="EG31" s="12">
        <f>_xll.PIAdvCalcDat("\\CEDPI\SEMPRA_MSR1:EDCINV"&amp;ED$2&amp;""&amp;EG$3&amp;"DAYKWH.UNIT1@NET1",Overall!$A$31,Overall!$B$31,"1d","total","time-weighted",0,1,0,"")</f>
        <v>1990.0711845881106</v>
      </c>
      <c r="EH31" s="1"/>
      <c r="EI31" s="10">
        <f>_xll.PIAdvCalcDat("\\CEDPI\SEMPRA_MSR1:EDCINV"&amp;EI$2&amp;""&amp;EI$3&amp;"DAYKWH.UNIT1@NET1",Overall!$A$31,Overall!$B$31,"1d","total","time-weighted",0,1,0,"")</f>
        <v>2042.6452904013847</v>
      </c>
      <c r="EJ31" s="11">
        <f>_xll.PIAdvCalcDat("\\CEDPI\SEMPRA_MSR1:EDCINV"&amp;EI$2&amp;""&amp;EJ$3&amp;"DAYKWH.UNIT1@NET1",Overall!$A$31,Overall!$B$31,"1d","total","time-weighted",0,1,0,"")</f>
        <v>1874.0858750712082</v>
      </c>
      <c r="EK31" s="11">
        <f>_xll.PIAdvCalcDat("\\CEDPI\SEMPRA_MSR1:EDCINV"&amp;EI$2&amp;""&amp;EK$3&amp;"DAYKWH.UNIT1@NET1",Overall!$A$31,Overall!$B$31,"1d","total","time-weighted",0,1,0,"")</f>
        <v>1942.281112161156</v>
      </c>
      <c r="EL31" s="12">
        <f>_xll.PIAdvCalcDat("\\CEDPI\SEMPRA_MSR1:EDCINV"&amp;EI$2&amp;""&amp;EL$3&amp;"DAYKWH.UNIT1@NET1",Overall!$A$31,Overall!$B$31,"1d","total","time-weighted",0,1,0,"")</f>
        <v>1986.0640794138424</v>
      </c>
      <c r="EM31" s="1"/>
      <c r="EN31" s="10">
        <f>_xll.PIAdvCalcDat("\\CEDPI\SEMPRA_MSR1:EDCINV"&amp;EN$2&amp;""&amp;EN$3&amp;"DAYKWH.UNIT1@NET1",Overall!$A$31,Overall!$B$31,"1d","total","time-weighted",0,1,0,"")</f>
        <v>2087.4215338145991</v>
      </c>
      <c r="EO31" s="11">
        <f>_xll.PIAdvCalcDat("\\CEDPI\SEMPRA_MSR1:EDCINV"&amp;EN$2&amp;""&amp;EO$3&amp;"DAYKWH.UNIT1@NET1",Overall!$A$31,Overall!$B$31,"1d","total","time-weighted",0,1,0,"")</f>
        <v>2025.7971335998282</v>
      </c>
      <c r="EP31" s="11">
        <f>_xll.PIAdvCalcDat("\\CEDPI\SEMPRA_MSR1:EDCINV"&amp;EN$2&amp;""&amp;EP$3&amp;"DAYKWH.UNIT1@NET1",Overall!$A$31,Overall!$B$31,"1d","total","time-weighted",0,1,0,"")</f>
        <v>1997.5894320304067</v>
      </c>
      <c r="EQ31" s="12">
        <f>_xll.PIAdvCalcDat("\\CEDPI\SEMPRA_MSR1:EDCINV"&amp;EN$2&amp;""&amp;EQ$3&amp;"DAYKWH.UNIT1@NET1",Overall!$A$31,Overall!$B$31,"1d","total","time-weighted",0,1,0,"")</f>
        <v>2100.4409225204167</v>
      </c>
      <c r="ER31" s="1"/>
      <c r="ES31" s="10">
        <f>_xll.PIAdvCalcDat("\\CEDPI\SEMPRA_MSR1:EDCINV"&amp;ES$2&amp;""&amp;ES$3&amp;"DAYKWH.UNIT1@NET1",Overall!$A$31,Overall!$B$31,"1d","total","time-weighted",0,1,0,"")</f>
        <v>2098.8021706352829</v>
      </c>
      <c r="ET31" s="11">
        <f>_xll.PIAdvCalcDat("\\CEDPI\SEMPRA_MSR1:EDCINV"&amp;ES$2&amp;""&amp;ET$3&amp;"DAYKWH.UNIT1@NET1",Overall!$A$31,Overall!$B$31,"1d","total","time-weighted",0,1,0,"")</f>
        <v>2000.4674701170036</v>
      </c>
      <c r="EU31" s="11">
        <f>_xll.PIAdvCalcDat("\\CEDPI\SEMPRA_MSR1:EDCINV"&amp;ES$2&amp;""&amp;EU$3&amp;"DAYKWH.UNIT1@NET1",Overall!$A$31,Overall!$B$31,"1d","total","time-weighted",0,1,0,"")</f>
        <v>2017.5350547671328</v>
      </c>
      <c r="EV31" s="12">
        <f>_xll.PIAdvCalcDat("\\CEDPI\SEMPRA_MSR1:EDCINV"&amp;ES$2&amp;""&amp;EV$3&amp;"DAYKWH.UNIT1@NET1",Overall!$A$31,Overall!$B$31,"1d","total","time-weighted",0,1,0,"")</f>
        <v>2055.9731136037572</v>
      </c>
      <c r="EW31" s="1"/>
      <c r="EX31" s="10">
        <f>_xll.PIAdvCalcDat("\\CEDPI\SEMPRA_MSR1:EDCINV"&amp;EX$2&amp;""&amp;EX$3&amp;"DAYKWH.UNIT1@NET1",Overall!$A$31,Overall!$B$31,"1d","total","time-weighted",0,1,0,"")</f>
        <v>1947.0961393333978</v>
      </c>
      <c r="EY31" s="11">
        <f>_xll.PIAdvCalcDat("\\CEDPI\SEMPRA_MSR1:EDCINV"&amp;EX$2&amp;""&amp;EY$3&amp;"DAYKWH.UNIT1@NET1",Overall!$A$31,Overall!$B$31,"1d","total","time-weighted",0,1,0,"")</f>
        <v>1889.8173654314544</v>
      </c>
      <c r="EZ31" s="11">
        <f>_xll.PIAdvCalcDat("\\CEDPI\SEMPRA_MSR1:EDCINV"&amp;EX$2&amp;""&amp;EZ$3&amp;"DAYKWH.UNIT1@NET1",Overall!$A$31,Overall!$B$31,"1d","total","time-weighted",0,1,0,"")</f>
        <v>1905.3059384481023</v>
      </c>
      <c r="FA31" s="12">
        <f>_xll.PIAdvCalcDat("\\CEDPI\SEMPRA_MSR1:EDCINV"&amp;EX$2&amp;""&amp;FA$3&amp;"DAYKWH.UNIT1@NET1",Overall!$A$31,Overall!$B$31,"1d","total","time-weighted",0,1,0,"")</f>
        <v>1950.0115997336575</v>
      </c>
      <c r="FB31" s="1"/>
      <c r="FC31" s="10">
        <f>_xll.PIAdvCalcDat("\\CEDPI\SEMPRA_MSR1:EDCINV"&amp;FC$2&amp;""&amp;FC$3&amp;"DAYKWH.UNIT1@NET1",Overall!$A$31,Overall!$B$31,"1d","total","time-weighted",0,1,0,"")</f>
        <v>2048.0143312189457</v>
      </c>
      <c r="FD31" s="11">
        <f>_xll.PIAdvCalcDat("\\CEDPI\SEMPRA_MSR1:EDCINV"&amp;FC$2&amp;""&amp;FD$3&amp;"DAYKWH.UNIT1@NET1",Overall!$A$31,Overall!$B$31,"1d","total","time-weighted",0,1,0,"")</f>
        <v>1968.1535346471828</v>
      </c>
      <c r="FE31" s="11">
        <f>_xll.PIAdvCalcDat("\\CEDPI\SEMPRA_MSR1:EDCINV"&amp;FC$2&amp;""&amp;FE$3&amp;"DAYKWH.UNIT1@NET1",Overall!$A$31,Overall!$B$31,"1d","total","time-weighted",0,1,0,"")</f>
        <v>1951.1378175025707</v>
      </c>
      <c r="FF31" s="12">
        <f>_xll.PIAdvCalcDat("\\CEDPI\SEMPRA_MSR1:EDCINV"&amp;FC$2&amp;""&amp;FF$3&amp;"DAYKWH.UNIT1@NET1",Overall!$A$31,Overall!$B$31,"1d","total","time-weighted",0,1,0,"")</f>
        <v>2008.6312464474465</v>
      </c>
      <c r="FG31" s="1"/>
      <c r="FH31" s="10">
        <f>_xll.PIAdvCalcDat("\\CEDPI\SEMPRA_MSR1:EDCINV"&amp;FH$2&amp;""&amp;FH$3&amp;"DAYKWH.UNIT1@NET1",Overall!$A$31,Overall!$B$31,"1d","total","time-weighted",0,1,0,"")</f>
        <v>1986.6169405837454</v>
      </c>
      <c r="FI31" s="11">
        <f>_xll.PIAdvCalcDat("\\CEDPI\SEMPRA_MSR1:EDCINV"&amp;FH$2&amp;""&amp;FI$3&amp;"DAYKWH.UNIT1@NET1",Overall!$A$31,Overall!$B$31,"1d","total","time-weighted",0,1,0,"")</f>
        <v>1914.5491714645088</v>
      </c>
      <c r="FJ31" s="11">
        <f>_xll.PIAdvCalcDat("\\CEDPI\SEMPRA_MSR1:EDCINV"&amp;FH$2&amp;""&amp;FJ$3&amp;"DAYKWH.UNIT1@NET1",Overall!$A$31,Overall!$B$31,"1d","total","time-weighted",0,1,0,"")</f>
        <v>1949.3269715499989</v>
      </c>
      <c r="FK31" s="12">
        <f>_xll.PIAdvCalcDat("\\CEDPI\SEMPRA_MSR1:EDCINV"&amp;FH$2&amp;""&amp;FK$3&amp;"DAYKWH.UNIT1@NET1",Overall!$A$31,Overall!$B$31,"1d","total","time-weighted",0,1,0,"")</f>
        <v>1905.5088228696134</v>
      </c>
      <c r="FL31" s="1"/>
      <c r="FM31" s="10">
        <f>_xll.PIAdvCalcDat("\\CEDPI\SEMPRA_MSR1:EDCINV"&amp;FM$2&amp;""&amp;FM$3&amp;"DAYKWH.UNIT1@NET1",Overall!$A$31,Overall!$B$31,"1d","total","time-weighted",0,1,0,"")</f>
        <v>2039.6986313859536</v>
      </c>
      <c r="FN31" s="11">
        <f>_xll.PIAdvCalcDat("\\CEDPI\SEMPRA_MSR1:EDCINV"&amp;FM$2&amp;""&amp;FN$3&amp;"DAYKWH.UNIT1@NET1",Overall!$A$31,Overall!$B$31,"1d","total","time-weighted",0,1,0,"")</f>
        <v>1995.2976337810971</v>
      </c>
      <c r="FO31" s="11">
        <f>_xll.PIAdvCalcDat("\\CEDPI\SEMPRA_MSR1:EDCINV"&amp;FM$2&amp;""&amp;FO$3&amp;"DAYKWH.UNIT1@NET1",Overall!$A$31,Overall!$B$31,"1d","total","time-weighted",0,1,0,"")</f>
        <v>1833.8177111059069</v>
      </c>
      <c r="FP31" s="12">
        <f>_xll.PIAdvCalcDat("\\CEDPI\SEMPRA_MSR1:EDCINV"&amp;FM$2&amp;""&amp;FP$3&amp;"DAYKWH.UNIT1@NET1",Overall!$A$31,Overall!$B$31,"1d","total","time-weighted",0,1,0,"")</f>
        <v>1776.5183201864693</v>
      </c>
      <c r="FQ31" s="1"/>
      <c r="FR31" s="10">
        <f>_xll.PIAdvCalcDat("\\CEDPI\SEMPRA_MSR1:EDCINV"&amp;FR$2&amp;""&amp;FR$3&amp;"DAYKWH.UNIT1@NET1",Overall!$A$31,Overall!$B$31,"1d","total","time-weighted",0,1,0,"")</f>
        <v>2027.7528270377177</v>
      </c>
      <c r="FS31" s="11">
        <f>_xll.PIAdvCalcDat("\\CEDPI\SEMPRA_MSR1:EDCINV"&amp;FR$2&amp;""&amp;FS$3&amp;"DAYKWH.UNIT1@NET1",Overall!$A$31,Overall!$B$31,"1d","total","time-weighted",0,1,0,"")</f>
        <v>1975.9155823793958</v>
      </c>
      <c r="FT31" s="11">
        <f>_xll.PIAdvCalcDat("\\CEDPI\SEMPRA_MSR1:EDCINV"&amp;FR$2&amp;""&amp;FT$3&amp;"DAYKWH.UNIT1@NET1",Overall!$A$31,Overall!$B$31,"1d","total","time-weighted",0,1,0,"")</f>
        <v>1981.4549341263839</v>
      </c>
      <c r="FU31" s="12">
        <f>_xll.PIAdvCalcDat("\\CEDPI\SEMPRA_MSR1:EDCINV"&amp;FR$2&amp;""&amp;FU$3&amp;"DAYKWH.UNIT1@NET1",Overall!$A$31,Overall!$B$31,"1d","total","time-weighted",0,1,0,"")</f>
        <v>2067.1063623125419</v>
      </c>
      <c r="FV31" s="1"/>
      <c r="FW31" s="10">
        <f>_xll.PIAdvCalcDat("\\CEDPI\SEMPRA_MSR1:EDCINV"&amp;FW$2&amp;""&amp;FW$3&amp;"DAYKWH.UNIT1@NET1",Overall!$A$31,Overall!$B$31,"1d","total","time-weighted",0,1,0,"")</f>
        <v>2010.6659876966921</v>
      </c>
      <c r="FX31" s="11">
        <f>_xll.PIAdvCalcDat("\\CEDPI\SEMPRA_MSR1:EDCINV"&amp;FW$2&amp;""&amp;FX$3&amp;"DAYKWH.UNIT1@NET1",Overall!$A$31,Overall!$B$31,"1d","total","time-weighted",0,1,0,"")</f>
        <v>1948.8933596822903</v>
      </c>
      <c r="FY31" s="11">
        <f>_xll.PIAdvCalcDat("\\CEDPI\SEMPRA_MSR1:EDCINV"&amp;FW$2&amp;""&amp;FY$3&amp;"DAYKWH.UNIT1@NET1",Overall!$A$31,Overall!$B$31,"1d","total","time-weighted",0,1,0,"")</f>
        <v>1886.544667762259</v>
      </c>
      <c r="FZ31" s="12">
        <f>_xll.PIAdvCalcDat("\\CEDPI\SEMPRA_MSR1:EDCINV"&amp;FW$2&amp;""&amp;FZ$3&amp;"DAYKWH.UNIT1@NET1",Overall!$A$31,Overall!$B$31,"1d","total","time-weighted",0,1,0,"")</f>
        <v>1829.4292164134545</v>
      </c>
      <c r="GA31" s="1"/>
      <c r="GB31" s="10">
        <f>_xll.PIAdvCalcDat("\\CEDPI\SEMPRA_MSR1:EDCINV"&amp;GB$2&amp;""&amp;GB$3&amp;"DAYKWH.UNIT1@NET1",Overall!$A$31,Overall!$B$31,"1d","total","time-weighted",0,1,0,"")</f>
        <v>2038.4241503687119</v>
      </c>
      <c r="GC31" s="11">
        <f>_xll.PIAdvCalcDat("\\CEDPI\SEMPRA_MSR1:EDCINV"&amp;GB$2&amp;""&amp;GC$3&amp;"DAYKWH.UNIT1@NET1",Overall!$A$31,Overall!$B$31,"1d","total","time-weighted",0,1,0,"")</f>
        <v>1912.7256095119915</v>
      </c>
      <c r="GD31" s="11">
        <f>_xll.PIAdvCalcDat("\\CEDPI\SEMPRA_MSR1:EDCINV"&amp;GB$2&amp;""&amp;GD$3&amp;"DAYKWH.UNIT1@NET1",Overall!$A$31,Overall!$B$31,"1d","total","time-weighted",0,1,0,"")</f>
        <v>2027.7053322390111</v>
      </c>
      <c r="GE31" s="12">
        <f>_xll.PIAdvCalcDat("\\CEDPI\SEMPRA_MSR1:EDCINV"&amp;GB$2&amp;""&amp;GE$3&amp;"DAYKWH.UNIT1@NET1",Overall!$A$31,Overall!$B$31,"1d","total","time-weighted",0,1,0,"")</f>
        <v>1992.5519891680201</v>
      </c>
      <c r="GF31" s="1"/>
      <c r="GG31" s="10">
        <f>_xll.PIAdvCalcDat("\\CEDPI\SEMPRA_MSR1:EDCINV"&amp;GG$2&amp;""&amp;GG$3&amp;"DAYKWH.UNIT1@NET1",Overall!$A$31,Overall!$B$31,"1d","total","time-weighted",0,1,0,"")</f>
        <v>1943.417483146497</v>
      </c>
      <c r="GH31" s="11">
        <f>_xll.PIAdvCalcDat("\\CEDPI\SEMPRA_MSR1:EDCINV"&amp;GG$2&amp;""&amp;GH$3&amp;"DAYKWH.UNIT1@NET1",Overall!$A$31,Overall!$B$31,"1d","total","time-weighted",0,1,0,"")</f>
        <v>1750.9307270517891</v>
      </c>
      <c r="GI31" s="11">
        <f>_xll.PIAdvCalcDat("\\CEDPI\SEMPRA_MSR1:EDCINV"&amp;GG$2&amp;""&amp;GI$3&amp;"DAYKWH.UNIT1@NET1",Overall!$A$31,Overall!$B$31,"1d","total","time-weighted",0,1,0,"")</f>
        <v>1833.7242769495863</v>
      </c>
      <c r="GJ31" s="12">
        <f>_xll.PIAdvCalcDat("\\CEDPI\SEMPRA_MSR1:EDCINV"&amp;GG$2&amp;""&amp;GJ$3&amp;"DAYKWH.UNIT1@NET1",Overall!$A$31,Overall!$B$31,"1d","total","time-weighted",0,1,0,"")</f>
        <v>1728.6797431784557</v>
      </c>
      <c r="GK31" s="1"/>
      <c r="GL31" s="10">
        <f>_xll.PIAdvCalcDat("\\CEDPI\SEMPRA_MSR1:EDCINV"&amp;GL$2&amp;""&amp;GL$3&amp;"DAYKWH.UNIT1@NET1",Overall!$A$31,Overall!$B$31,"1d","total","time-weighted",0,1,0,"")</f>
        <v>1982.9103006357893</v>
      </c>
      <c r="GM31" s="11">
        <f>_xll.PIAdvCalcDat("\\CEDPI\SEMPRA_MSR1:EDCINV"&amp;GL$2&amp;""&amp;GM$3&amp;"DAYKWH.UNIT1@NET1",Overall!$A$31,Overall!$B$31,"1d","total","time-weighted",0,1,0,"")</f>
        <v>1903.2635973649058</v>
      </c>
      <c r="GN31" s="11">
        <f>_xll.PIAdvCalcDat("\\CEDPI\SEMPRA_MSR1:EDCINV"&amp;GL$2&amp;""&amp;GN$3&amp;"DAYKWH.UNIT1@NET1",Overall!$A$31,Overall!$B$31,"1d","total","time-weighted",0,1,0,"")</f>
        <v>1970.6351362602682</v>
      </c>
      <c r="GO31" s="12">
        <f>_xll.PIAdvCalcDat("\\CEDPI\SEMPRA_MSR1:EDCINV"&amp;GL$2&amp;""&amp;GO$3&amp;"DAYKWH.UNIT1@NET1",Overall!$A$31,Overall!$B$31,"1d","total","time-weighted",0,1,0,"")</f>
        <v>1989.5892840645965</v>
      </c>
      <c r="GP31" s="1"/>
      <c r="GQ31" s="10">
        <f>_xll.PIAdvCalcDat("\\CEDPI\SEMPRA_MSR1:EDCINV"&amp;GQ$2&amp;""&amp;GQ$3&amp;"DAYKWH.UNIT1@NET1",Overall!$A$31,Overall!$B$31,"1d","total","time-weighted",0,1,0,"")</f>
        <v>2013.5165463408707</v>
      </c>
      <c r="GR31" s="11">
        <f>_xll.PIAdvCalcDat("\\CEDPI\SEMPRA_MSR1:EDCINV"&amp;GQ$2&amp;""&amp;GR$3&amp;"DAYKWH.UNIT1@NET1",Overall!$A$31,Overall!$B$31,"1d","total","time-weighted",0,1,0,"")</f>
        <v>1999.0486285638312</v>
      </c>
      <c r="GS31" s="11">
        <f>_xll.PIAdvCalcDat("\\CEDPI\SEMPRA_MSR1:EDCINV"&amp;GQ$2&amp;""&amp;GS$3&amp;"DAYKWH.UNIT1@NET1",Overall!$A$31,Overall!$B$31,"1d","total","time-weighted",0,1,0,"")</f>
        <v>1804.9016996012035</v>
      </c>
      <c r="GT31" s="12">
        <f>_xll.PIAdvCalcDat("\\CEDPI\SEMPRA_MSR1:EDCINV"&amp;GQ$2&amp;""&amp;GT$3&amp;"DAYKWH.UNIT1@NET1",Overall!$A$31,Overall!$B$31,"1d","total","time-weighted",0,1,0,"")</f>
        <v>1794.3672002976766</v>
      </c>
      <c r="GU31" s="1"/>
      <c r="GV31" s="10">
        <f>_xll.PIAdvCalcDat("\\CEDPI\SEMPRA_MSR1:EDCINV"&amp;GV$2&amp;""&amp;GV$3&amp;"DAYKWH.UNIT1@NET1",Overall!$A$31,Overall!$B$31,"1d","total","time-weighted",0,1,0,"")</f>
        <v>1998.4921184388597</v>
      </c>
      <c r="GW31" s="11">
        <f>_xll.PIAdvCalcDat("\\CEDPI\SEMPRA_MSR1:EDCINV"&amp;GV$2&amp;""&amp;GW$3&amp;"DAYKWH.UNIT1@NET1",Overall!$A$31,Overall!$B$31,"1d","total","time-weighted",0,1,0,"")</f>
        <v>2012.6911377587089</v>
      </c>
      <c r="GX31" s="11">
        <f>_xll.PIAdvCalcDat("\\CEDPI\SEMPRA_MSR1:EDCINV"&amp;GV$2&amp;""&amp;GX$3&amp;"DAYKWH.UNIT1@NET1",Overall!$A$31,Overall!$B$31,"1d","total","time-weighted",0,1,0,"")</f>
        <v>1931.1757291203924</v>
      </c>
      <c r="GY31" s="12">
        <f>_xll.PIAdvCalcDat("\\CEDPI\SEMPRA_MSR1:EDCINV"&amp;GV$2&amp;""&amp;GY$3&amp;"DAYKWH.UNIT1@NET1",Overall!$A$31,Overall!$B$31,"1d","total","time-weighted",0,1,0,"")</f>
        <v>1939.2647963152649</v>
      </c>
      <c r="GZ31" s="1"/>
      <c r="HA31" s="10">
        <f>_xll.PIAdvCalcDat("\\CEDPI\SEMPRA_MSR1:EDCINV"&amp;HA$2&amp;""&amp;HA$3&amp;"DAYKWH.UNIT1@NET1",Overall!$A$31,Overall!$B$31,"1d","total","time-weighted",0,1,0,"")</f>
        <v>2033.6397903823238</v>
      </c>
      <c r="HB31" s="11">
        <f>_xll.PIAdvCalcDat("\\CEDPI\SEMPRA_MSR1:EDCINV"&amp;HA$2&amp;""&amp;HB$3&amp;"DAYKWH.UNIT1@NET1",Overall!$A$31,Overall!$B$31,"1d","total","time-weighted",0,1,0,"")</f>
        <v>1981.2285377004312</v>
      </c>
      <c r="HC31" s="11">
        <f>_xll.PIAdvCalcDat("\\CEDPI\SEMPRA_MSR1:EDCINV"&amp;HA$2&amp;""&amp;HC$3&amp;"DAYKWH.UNIT1@NET1",Overall!$A$31,Overall!$B$31,"1d","total","time-weighted",0,1,0,"")</f>
        <v>1953.5602470813665</v>
      </c>
      <c r="HD31" s="12">
        <f>_xll.PIAdvCalcDat("\\CEDPI\SEMPRA_MSR1:EDCINV"&amp;HA$2&amp;""&amp;HD$3&amp;"DAYKWH.UNIT1@NET1",Overall!$A$31,Overall!$B$31,"1d","total","time-weighted",0,1,0,"")</f>
        <v>1768.5280821386152</v>
      </c>
      <c r="HE31" s="1"/>
      <c r="HF31" s="10">
        <f>_xll.PIAdvCalcDat("\\CEDPI\SEMPRA_MSR1:EDCINV"&amp;HF$2&amp;""&amp;HF$3&amp;"DAYKWH.UNIT1@NET1",Overall!$A$31,Overall!$B$31,"1d","total","time-weighted",0,1,0,"")</f>
        <v>1920.3828018635622</v>
      </c>
      <c r="HG31" s="11">
        <f>_xll.PIAdvCalcDat("\\CEDPI\SEMPRA_MSR1:EDCINV"&amp;HF$2&amp;""&amp;HG$3&amp;"DAYKWH.UNIT1@NET1",Overall!$A$31,Overall!$B$31,"1d","total","time-weighted",0,1,0,"")</f>
        <v>1941.5008983127987</v>
      </c>
      <c r="HH31" s="11">
        <f>_xll.PIAdvCalcDat("\\CEDPI\SEMPRA_MSR1:EDCINV"&amp;HF$2&amp;""&amp;HH$3&amp;"DAYKWH.UNIT1@NET1",Overall!$A$31,Overall!$B$31,"1d","total","time-weighted",0,1,0,"")</f>
        <v>1900.728568348929</v>
      </c>
      <c r="HI31" s="12">
        <f>_xll.PIAdvCalcDat("\\CEDPI\SEMPRA_MSR1:EDCINV"&amp;HF$2&amp;""&amp;HI$3&amp;"DAYKWH.UNIT1@NET1",Overall!$A$31,Overall!$B$31,"1d","total","time-weighted",0,1,0,"")</f>
        <v>2030.5600126856582</v>
      </c>
      <c r="HJ31" s="1"/>
      <c r="HK31" s="10">
        <f>_xll.PIAdvCalcDat("\\CEDPI\SEMPRA_MSR1:EDCINV"&amp;HK$2&amp;""&amp;HK$3&amp;"DAYKWH.UNIT1@NET1",Overall!$A$31,Overall!$B$31,"1d","total","time-weighted",0,1,0,"")</f>
        <v>1996.9604236931789</v>
      </c>
      <c r="HL31" s="11">
        <f>_xll.PIAdvCalcDat("\\CEDPI\SEMPRA_MSR1:EDCINV"&amp;HK$2&amp;""&amp;HL$3&amp;"DAYKWH.UNIT1@NET1",Overall!$A$31,Overall!$B$31,"1d","total","time-weighted",0,1,0,"")</f>
        <v>1986.080322619805</v>
      </c>
      <c r="HM31" s="11">
        <f>_xll.PIAdvCalcDat("\\CEDPI\SEMPRA_MSR1:EDCINV"&amp;HK$2&amp;""&amp;HM$3&amp;"DAYKWH.UNIT1@NET1",Overall!$A$31,Overall!$B$31,"1d","total","time-weighted",0,1,0,"")</f>
        <v>1930.031929622307</v>
      </c>
      <c r="HN31" s="12">
        <f>_xll.PIAdvCalcDat("\\CEDPI\SEMPRA_MSR1:EDCINV"&amp;HK$2&amp;""&amp;HN$3&amp;"DAYKWH.UNIT1@NET1",Overall!$A$31,Overall!$B$31,"1d","total","time-weighted",0,1,0,"")</f>
        <v>1785.3002793775436</v>
      </c>
      <c r="HO31" s="1"/>
      <c r="HP31" s="10">
        <f>_xll.PIAdvCalcDat("\\CEDPI\SEMPRA_MSR1:EDCINV"&amp;HP$2&amp;""&amp;HP$3&amp;"DAYKWH.UNIT1@NET1",Overall!$A$31,Overall!$B$31,"1d","total","time-weighted",0,1,0,"")</f>
        <v>1989.0610112429365</v>
      </c>
      <c r="HQ31" s="11">
        <f>_xll.PIAdvCalcDat("\\CEDPI\SEMPRA_MSR1:EDCINV"&amp;HP$2&amp;""&amp;HQ$3&amp;"DAYKWH.UNIT1@NET1",Overall!$A$31,Overall!$B$31,"1d","total","time-weighted",0,1,0,"")</f>
        <v>1972.444049976425</v>
      </c>
      <c r="HR31" s="11">
        <f>_xll.PIAdvCalcDat("\\CEDPI\SEMPRA_MSR1:EDCINV"&amp;HP$2&amp;""&amp;HR$3&amp;"DAYKWH.UNIT1@NET1",Overall!$A$31,Overall!$B$31,"1d","total","time-weighted",0,1,0,"")</f>
        <v>1958.1613082686183</v>
      </c>
      <c r="HS31" s="12">
        <f>_xll.PIAdvCalcDat("\\CEDPI\SEMPRA_MSR1:EDCINV"&amp;HP$2&amp;""&amp;HS$3&amp;"DAYKWH.UNIT1@NET1",Overall!$A$31,Overall!$B$31,"1d","total","time-weighted",0,1,0,"")</f>
        <v>2032.6721255810148</v>
      </c>
      <c r="HT31" s="1"/>
      <c r="HU31" s="10">
        <f>_xll.PIAdvCalcDat("\\CEDPI\SEMPRA_MSR1:EDCINV"&amp;HU$2&amp;""&amp;HU$3&amp;"DAYKWH.UNIT1@NET1",Overall!$A$31,Overall!$B$31,"1d","total","time-weighted",0,1,0,"")</f>
        <v>2026.3142124863093</v>
      </c>
      <c r="HV31" s="11">
        <f>_xll.PIAdvCalcDat("\\CEDPI\SEMPRA_MSR1:EDCINV"&amp;HU$2&amp;""&amp;HV$3&amp;"DAYKWH.UNIT1@NET1",Overall!$A$31,Overall!$B$31,"1d","total","time-weighted",0,1,0,"")</f>
        <v>1922.2529334633286</v>
      </c>
      <c r="HW31" s="11">
        <f>_xll.PIAdvCalcDat("\\CEDPI\SEMPRA_MSR1:EDCINV"&amp;HU$2&amp;""&amp;HW$3&amp;"DAYKWH.UNIT1@NET1",Overall!$A$31,Overall!$B$31,"1d","total","time-weighted",0,1,0,"")</f>
        <v>1804.5239602139</v>
      </c>
      <c r="HX31" s="12">
        <f>_xll.PIAdvCalcDat("\\CEDPI\SEMPRA_MSR1:EDCINV"&amp;HU$2&amp;""&amp;HX$3&amp;"DAYKWH.UNIT1@NET1",Overall!$A$31,Overall!$B$31,"1d","total","time-weighted",0,1,0,"")</f>
        <v>1806.5846030881225</v>
      </c>
      <c r="HY31" s="1"/>
      <c r="HZ31" s="10">
        <f>_xll.PIAdvCalcDat("\\CEDPI\SEMPRA_MSR1:EDCINV"&amp;HZ$2&amp;""&amp;HZ$3&amp;"DAYKWH.UNIT1@NET1",Overall!$A$31,Overall!$B$31,"1d","total","time-weighted",0,1,0,"")</f>
        <v>2004.1240694553837</v>
      </c>
      <c r="IA31" s="11">
        <f>_xll.PIAdvCalcDat("\\CEDPI\SEMPRA_MSR1:EDCINV"&amp;HZ$2&amp;""&amp;IA$3&amp;"DAYKWH.UNIT1@NET1",Overall!$A$31,Overall!$B$31,"1d","total","time-weighted",0,1,0,"")</f>
        <v>1951.7257758922631</v>
      </c>
      <c r="IB31" s="11">
        <f>_xll.PIAdvCalcDat("\\CEDPI\SEMPRA_MSR1:EDCINV"&amp;HZ$2&amp;""&amp;IB$3&amp;"DAYKWH.UNIT1@NET1",Overall!$A$31,Overall!$B$31,"1d","total","time-weighted",0,1,0,"")</f>
        <v>1952.4310770730242</v>
      </c>
      <c r="IC31" s="12">
        <f>_xll.PIAdvCalcDat("\\CEDPI\SEMPRA_MSR1:EDCINV"&amp;HZ$2&amp;""&amp;IC$3&amp;"DAYKWH.UNIT1@NET1",Overall!$A$31,Overall!$B$31,"1d","total","time-weighted",0,1,0,"")</f>
        <v>2020.9044491174011</v>
      </c>
      <c r="ID31" s="1"/>
      <c r="IE31" s="10">
        <f>_xll.PIAdvCalcDat("\\CEDPI\SEMPRA_MSR1:EDCINV"&amp;IE$2&amp;""&amp;IE$3&amp;"DAYKWH.UNIT1@NET1",Overall!$A$31,Overall!$B$31,"1d","total","time-weighted",0,1,0,"")</f>
        <v>1997.7374050878898</v>
      </c>
      <c r="IF31" s="11">
        <f>_xll.PIAdvCalcDat("\\CEDPI\SEMPRA_MSR1:EDCINV"&amp;IE$2&amp;""&amp;IF$3&amp;"DAYKWH.UNIT1@NET1",Overall!$A$31,Overall!$B$31,"1d","total","time-weighted",0,1,0,"")</f>
        <v>2005.8073180467129</v>
      </c>
      <c r="IG31" s="11">
        <f>_xll.PIAdvCalcDat("\\CEDPI\SEMPRA_MSR1:EDCINV"&amp;IE$2&amp;""&amp;IG$3&amp;"DAYKWH.UNIT1@NET1",Overall!$A$31,Overall!$B$31,"1d","total","time-weighted",0,1,0,"")</f>
        <v>1850.0588007583665</v>
      </c>
      <c r="IH31" s="12">
        <f>_xll.PIAdvCalcDat("\\CEDPI\SEMPRA_MSR1:EDCINV"&amp;IE$2&amp;""&amp;IH$3&amp;"DAYKWH.UNIT1@NET1",Overall!$A$31,Overall!$B$31,"1d","total","time-weighted",0,1,0,"")</f>
        <v>1763.8697454294604</v>
      </c>
      <c r="II31" s="1"/>
      <c r="IJ31" s="10">
        <f>_xll.PIAdvCalcDat("\\CEDPI\SEMPRA_MSR1:EDCINV"&amp;IJ$2&amp;""&amp;IJ$3&amp;"DAYKWH.UNIT1@NET1",Overall!$A$31,Overall!$B$31,"1d","total","time-weighted",0,1,0,"")</f>
        <v>2042.0786635913628</v>
      </c>
      <c r="IK31" s="11">
        <f>_xll.PIAdvCalcDat("\\CEDPI\SEMPRA_MSR1:EDCINV"&amp;IJ$2&amp;""&amp;IK$3&amp;"DAYKWH.UNIT1@NET1",Overall!$A$31,Overall!$B$31,"1d","total","time-weighted",0,1,0,"")</f>
        <v>1885.5652141646365</v>
      </c>
      <c r="IL31" s="11">
        <f>_xll.PIAdvCalcDat("\\CEDPI\SEMPRA_MSR1:EDCINV"&amp;IJ$2&amp;""&amp;IL$3&amp;"DAYKWH.UNIT1@NET1",Overall!$A$31,Overall!$B$31,"1d","total","time-weighted",0,1,0,"")</f>
        <v>1647.2865658338253</v>
      </c>
      <c r="IM31" s="12">
        <f>_xll.PIAdvCalcDat("\\CEDPI\SEMPRA_MSR1:EDCINV"&amp;IJ$2&amp;""&amp;IM$3&amp;"DAYKWH.UNIT1@NET1",Overall!$A$31,Overall!$B$31,"1d","total","time-weighted",0,1,0,"")</f>
        <v>2032.2521251065173</v>
      </c>
      <c r="IN31" s="1"/>
      <c r="IO31" s="10">
        <f>_xll.PIAdvCalcDat("\\CEDPI\SEMPRA_MSR1:EDCINV"&amp;IO$2&amp;""&amp;IO$3&amp;"DAYKWH.UNIT1@NET1",Overall!$A$31,Overall!$B$31,"1d","total","time-weighted",0,1,0,"")</f>
        <v>1961.9195527585962</v>
      </c>
      <c r="IP31" s="11">
        <f>_xll.PIAdvCalcDat("\\CEDPI\SEMPRA_MSR1:EDCINV"&amp;IO$2&amp;""&amp;IP$3&amp;"DAYKWH.UNIT1@NET1",Overall!$A$31,Overall!$B$31,"1d","total","time-weighted",0,1,0,"")</f>
        <v>1956.1581215302774</v>
      </c>
      <c r="IQ31" s="11">
        <f>_xll.PIAdvCalcDat("\\CEDPI\SEMPRA_MSR1:EDCINV"&amp;IO$2&amp;""&amp;IQ$3&amp;"DAYKWH.UNIT1@NET1",Overall!$A$31,Overall!$B$31,"1d","total","time-weighted",0,1,0,"")</f>
        <v>1882.8565148575342</v>
      </c>
      <c r="IR31" s="12">
        <f>_xll.PIAdvCalcDat("\\CEDPI\SEMPRA_MSR1:EDCINV"&amp;IO$2&amp;""&amp;IR$3&amp;"DAYKWH.UNIT1@NET1",Overall!$A$31,Overall!$B$31,"1d","total","time-weighted",0,1,0,"")</f>
        <v>1847.1031001491751</v>
      </c>
      <c r="IS31" s="1"/>
      <c r="IT31" s="10">
        <f>_xll.PIAdvCalcDat("\\CEDPI\SEMPRA_MSR1:EDCINV"&amp;IT$2&amp;""&amp;IT$3&amp;"DAYKWH.UNIT1@NET1",Overall!$A$31,Overall!$B$31,"1d","total","time-weighted",0,1,0,"")</f>
        <v>2046.0050265814177</v>
      </c>
      <c r="IU31" s="11">
        <f>_xll.PIAdvCalcDat("\\CEDPI\SEMPRA_MSR1:EDCINV"&amp;IT$2&amp;""&amp;IU$3&amp;"DAYKWH.UNIT1@NET1",Overall!$A$31,Overall!$B$31,"1d","total","time-weighted",0,1,0,"")</f>
        <v>2014.6236644486835</v>
      </c>
      <c r="IV31" s="11">
        <f>_xll.PIAdvCalcDat("\\CEDPI\SEMPRA_MSR1:EDCINV"&amp;IT$2&amp;""&amp;IV$3&amp;"DAYKWH.UNIT1@NET1",Overall!$A$31,Overall!$B$31,"1d","total","time-weighted",0,1,0,"")</f>
        <v>2000.4436631687458</v>
      </c>
      <c r="IW31" s="12">
        <f>_xll.PIAdvCalcDat("\\CEDPI\SEMPRA_MSR1:EDCINV"&amp;IT$2&amp;""&amp;IW$3&amp;"DAYKWH.UNIT1@NET1",Overall!$A$31,Overall!$B$31,"1d","total","time-weighted",0,1,0,"")</f>
        <v>1952.3932284539289</v>
      </c>
      <c r="IX31" s="1"/>
      <c r="IY31" s="10">
        <f>_xll.PIAdvCalcDat("\\CEDPI\SEMPRA_MSR1:EDCINV"&amp;IY$2&amp;""&amp;IY$3&amp;"DAYKWH.UNIT1@NET1",Overall!$A$31,Overall!$B$31,"1d","total","time-weighted",0,1,0,"")</f>
        <v>1978.0424250683541</v>
      </c>
      <c r="IZ31" s="11">
        <f>_xll.PIAdvCalcDat("\\CEDPI\SEMPRA_MSR1:EDCINV"&amp;IY$2&amp;""&amp;IZ$3&amp;"DAYKWH.UNIT1@NET1",Overall!$A$31,Overall!$B$31,"1d","total","time-weighted",0,1,0,"")</f>
        <v>1964.6080103557956</v>
      </c>
      <c r="JA31" s="11">
        <f>_xll.PIAdvCalcDat("\\CEDPI\SEMPRA_MSR1:EDCINV"&amp;IY$2&amp;""&amp;JA$3&amp;"DAYKWH.UNIT1@NET1",Overall!$A$31,Overall!$B$31,"1d","total","time-weighted",0,1,0,"")</f>
        <v>1956.7652238506489</v>
      </c>
      <c r="JB31" s="12">
        <f>_xll.PIAdvCalcDat("\\CEDPI\SEMPRA_MSR1:EDCINV"&amp;IY$2&amp;""&amp;JB$3&amp;"DAYKWH.UNIT1@NET1",Overall!$A$31,Overall!$B$31,"1d","total","time-weighted",0,1,0,"")</f>
        <v>1760.4602828561956</v>
      </c>
      <c r="JC31" s="1"/>
      <c r="JD31" s="10">
        <f>_xll.PIAdvCalcDat("\\CEDPI\SEMPRA_MSR1:EDCINV"&amp;JD$2&amp;""&amp;JD$3&amp;"DAYKWH.UNIT1@NET1",Overall!$A$31,Overall!$B$31,"1d","total","time-weighted",0,1,0,"")</f>
        <v>1965.0448430979934</v>
      </c>
      <c r="JE31" s="11">
        <f>_xll.PIAdvCalcDat("\\CEDPI\SEMPRA_MSR1:EDCINV"&amp;JD$2&amp;""&amp;JE$3&amp;"DAYKWH.UNIT1@NET1",Overall!$A$31,Overall!$B$31,"1d","total","time-weighted",0,1,0,"")</f>
        <v>1958.2536590697009</v>
      </c>
      <c r="JF31" s="11">
        <f>_xll.PIAdvCalcDat("\\CEDPI\SEMPRA_MSR1:EDCINV"&amp;JD$2&amp;""&amp;JF$3&amp;"DAYKWH.UNIT1@NET1",Overall!$A$31,Overall!$B$31,"1d","total","time-weighted",0,1,0,"")</f>
        <v>1876.1718140667849</v>
      </c>
      <c r="JG31" s="12">
        <f>_xll.PIAdvCalcDat("\\CEDPI\SEMPRA_MSR1:EDCINV"&amp;JD$2&amp;""&amp;JG$3&amp;"DAYKWH.UNIT1@NET1",Overall!$A$31,Overall!$B$31,"1d","total","time-weighted",0,1,0,"")</f>
        <v>1971.2390244338296</v>
      </c>
      <c r="JH31" s="1"/>
      <c r="JI31" s="10">
        <f>_xll.PIAdvCalcDat("\\CEDPI\SEMPRA_MSR1:EDCINV"&amp;JI$2&amp;""&amp;JI$3&amp;"DAYKWH.UNIT1@NET1",Overall!$A$31,Overall!$B$31,"1d","total","time-weighted",0,1,0,"")</f>
        <v>1943.7803514473019</v>
      </c>
      <c r="JJ31" s="11">
        <f>_xll.PIAdvCalcDat("\\CEDPI\SEMPRA_MSR1:EDCINV"&amp;JI$2&amp;""&amp;JJ$3&amp;"DAYKWH.UNIT1@NET1",Overall!$A$31,Overall!$B$31,"1d","total","time-weighted",0,1,0,"")</f>
        <v>1938.8827732676161</v>
      </c>
      <c r="JK31" s="11">
        <f>_xll.PIAdvCalcDat("\\CEDPI\SEMPRA_MSR1:EDCINV"&amp;JI$2&amp;""&amp;JK$3&amp;"DAYKWH.UNIT1@NET1",Overall!$A$31,Overall!$B$31,"1d","total","time-weighted",0,1,0,"")</f>
        <v>1799.5132009652939</v>
      </c>
      <c r="JL31" s="12">
        <f>_xll.PIAdvCalcDat("\\CEDPI\SEMPRA_MSR1:EDCINV"&amp;JI$2&amp;""&amp;JL$3&amp;"DAYKWH.UNIT1@NET1",Overall!$A$31,Overall!$B$31,"1d","total","time-weighted",0,1,0,"")</f>
        <v>1804.0647081574332</v>
      </c>
      <c r="JM31" s="1"/>
      <c r="JN31" s="10">
        <f>_xll.PIAdvCalcDat("\\CEDPI\SEMPRA_MSR1:EDCINV"&amp;JN$2&amp;""&amp;JN$3&amp;"DAYKWH.UNIT1@NET1",Overall!$A$31,Overall!$B$31,"1d","total","time-weighted",0,1,0,"")</f>
        <v>2051.1358456715921</v>
      </c>
      <c r="JO31" s="11">
        <f>_xll.PIAdvCalcDat("\\CEDPI\SEMPRA_MSR1:EDCINV"&amp;JN$2&amp;""&amp;JO$3&amp;"DAYKWH.UNIT1@NET1",Overall!$A$31,Overall!$B$31,"1d","total","time-weighted",0,1,0,"")</f>
        <v>1912.4546402129952</v>
      </c>
      <c r="JP31" s="11">
        <f>_xll.PIAdvCalcDat("\\CEDPI\SEMPRA_MSR1:EDCINV"&amp;JN$2&amp;""&amp;JP$3&amp;"DAYKWH.UNIT1@NET1",Overall!$A$31,Overall!$B$31,"1d","total","time-weighted",0,1,0,"")</f>
        <v>2031.219277485103</v>
      </c>
      <c r="JQ31" s="12">
        <f>_xll.PIAdvCalcDat("\\CEDPI\SEMPRA_MSR1:EDCINV"&amp;JN$2&amp;""&amp;JQ$3&amp;"DAYKWH.UNIT1@NET1",Overall!$A$31,Overall!$B$31,"1d","total","time-weighted",0,1,0,"")</f>
        <v>2006.5154410587174</v>
      </c>
      <c r="JR31" s="1"/>
      <c r="JS31" s="10">
        <f>_xll.PIAdvCalcDat("\\CEDPI\SEMPRA_MSR1:EDCINV"&amp;JS$2&amp;""&amp;JS$3&amp;"DAYKWH.UNIT1@NET1",Overall!$A$31,Overall!$B$31,"1d","total","time-weighted",0,1,0,"")</f>
        <v>1998.6988668559677</v>
      </c>
      <c r="JT31" s="11">
        <f>_xll.PIAdvCalcDat("\\CEDPI\SEMPRA_MSR1:EDCINV"&amp;JS$2&amp;""&amp;JT$3&amp;"DAYKWH.UNIT1@NET1",Overall!$A$31,Overall!$B$31,"1d","total","time-weighted",0,1,0,"")</f>
        <v>1958.5577374891084</v>
      </c>
      <c r="JU31" s="11">
        <f>_xll.PIAdvCalcDat("\\CEDPI\SEMPRA_MSR1:EDCINV"&amp;JS$2&amp;""&amp;JU$3&amp;"DAYKWH.UNIT1@NET1",Overall!$A$31,Overall!$B$31,"1d","total","time-weighted",0,1,0,"")</f>
        <v>1781.5266913828984</v>
      </c>
      <c r="JV31" s="12">
        <f>_xll.PIAdvCalcDat("\\CEDPI\SEMPRA_MSR1:EDCINV"&amp;JS$2&amp;""&amp;JV$3&amp;"DAYKWH.UNIT1@NET1",Overall!$A$31,Overall!$B$31,"1d","total","time-weighted",0,1,0,"")</f>
        <v>1744.869472281335</v>
      </c>
      <c r="JW31" s="1"/>
      <c r="JX31" s="10">
        <f>_xll.PIAdvCalcDat("\\CEDPI\SEMPRA_MSR1:EDCINV"&amp;JX$2&amp;""&amp;JX$3&amp;"DAYKWH.UNIT1@NET1",Overall!$A$31,Overall!$B$31,"1d","total","time-weighted",0,1,0,"")</f>
        <v>1926.7076073558567</v>
      </c>
      <c r="JY31" s="11">
        <f>_xll.PIAdvCalcDat("\\CEDPI\SEMPRA_MSR1:EDCINV"&amp;JX$2&amp;""&amp;JY$3&amp;"DAYKWH.UNIT1@NET1",Overall!$A$31,Overall!$B$31,"1d","total","time-weighted",0,1,0,"")</f>
        <v>1933.0691548939235</v>
      </c>
      <c r="JZ31" s="11">
        <f>_xll.PIAdvCalcDat("\\CEDPI\SEMPRA_MSR1:EDCINV"&amp;JX$2&amp;""&amp;JZ$3&amp;"DAYKWH.UNIT1@NET1",Overall!$A$31,Overall!$B$31,"1d","total","time-weighted",0,1,0,"")</f>
        <v>1925.9330153900582</v>
      </c>
      <c r="KA31" s="12">
        <f>_xll.PIAdvCalcDat("\\CEDPI\SEMPRA_MSR1:EDCINV"&amp;JX$2&amp;""&amp;KA$3&amp;"DAYKWH.UNIT1@NET1",Overall!$A$31,Overall!$B$31,"1d","total","time-weighted",0,1,0,"")</f>
        <v>1978.5758424676071</v>
      </c>
      <c r="KB31" s="1"/>
      <c r="KC31" s="10">
        <f>_xll.PIAdvCalcDat("\\CEDPI\SEMPRA_MSR1:EDCINV"&amp;KC$2&amp;""&amp;KC$3&amp;"DAYKWH.UNIT1@NET1",Overall!$A$31,Overall!$B$31,"1d","total","time-weighted",0,1,0,"")</f>
        <v>2032.6136999199732</v>
      </c>
      <c r="KD31" s="11">
        <f>_xll.PIAdvCalcDat("\\CEDPI\SEMPRA_MSR1:EDCINV"&amp;KC$2&amp;""&amp;KD$3&amp;"DAYKWH.UNIT1@NET1",Overall!$A$31,Overall!$B$31,"1d","total","time-weighted",0,1,0,"")</f>
        <v>1947.7541024992138</v>
      </c>
      <c r="KE31" s="11">
        <f>_xll.PIAdvCalcDat("\\CEDPI\SEMPRA_MSR1:EDCINV"&amp;KC$2&amp;""&amp;KE$3&amp;"DAYKWH.UNIT1@NET1",Overall!$A$31,Overall!$B$31,"1d","total","time-weighted",0,1,0,"")</f>
        <v>1919.6918316269475</v>
      </c>
      <c r="KF31" s="12">
        <f>_xll.PIAdvCalcDat("\\CEDPI\SEMPRA_MSR1:EDCINV"&amp;KC$2&amp;""&amp;KF$3&amp;"DAYKWH.UNIT1@NET1",Overall!$A$31,Overall!$B$31,"1d","total","time-weighted",0,1,0,"")</f>
        <v>2790.4269070407968</v>
      </c>
      <c r="KG31" s="1"/>
      <c r="KH31" s="10">
        <f>_xll.PIAdvCalcDat("\\CEDPI\SEMPRA_MSR1:EDCINV"&amp;KH$2&amp;""&amp;KH$3&amp;"DAYKWH.UNIT1@NET1",Overall!$A$31,Overall!$B$31,"1d","total","time-weighted",0,1,0,"")</f>
        <v>2056.8072889331097</v>
      </c>
      <c r="KI31" s="11">
        <f>_xll.PIAdvCalcDat("\\CEDPI\SEMPRA_MSR1:EDCINV"&amp;KH$2&amp;""&amp;KI$3&amp;"DAYKWH.UNIT1@NET1",Overall!$A$31,Overall!$B$31,"1d","total","time-weighted",0,1,0,"")</f>
        <v>1884.3693633264065</v>
      </c>
      <c r="KJ31" s="11">
        <f>_xll.PIAdvCalcDat("\\CEDPI\SEMPRA_MSR1:EDCINV"&amp;KH$2&amp;""&amp;KJ$3&amp;"DAYKWH.UNIT1@NET1",Overall!$A$31,Overall!$B$31,"1d","total","time-weighted",0,1,0,"")</f>
        <v>1955.5269616160424</v>
      </c>
      <c r="KK31" s="12">
        <f>_xll.PIAdvCalcDat("\\CEDPI\SEMPRA_MSR1:EDCINV"&amp;KH$2&amp;""&amp;KK$3&amp;"DAYKWH.UNIT1@NET1",Overall!$A$31,Overall!$B$31,"1d","total","time-weighted",0,1,0,"")</f>
        <v>1999.9984428224161</v>
      </c>
      <c r="KL31" s="1"/>
      <c r="KM31" s="10">
        <f>_xll.PIAdvCalcDat("\\CEDPI\SEMPRA_MSR1:EDCINV"&amp;KM$2&amp;""&amp;KM$3&amp;"DAYKWH.UNIT1@NET1",Overall!$A$31,Overall!$B$31,"1d","total","time-weighted",0,1,0,"")</f>
        <v>2019.8614722560258</v>
      </c>
      <c r="KN31" s="11">
        <f>_xll.PIAdvCalcDat("\\CEDPI\SEMPRA_MSR1:EDCINV"&amp;KM$2&amp;""&amp;KN$3&amp;"DAYKWH.UNIT1@NET1",Overall!$A$31,Overall!$B$31,"1d","total","time-weighted",0,1,0,"")</f>
        <v>1962.8547035866206</v>
      </c>
      <c r="KO31" s="11">
        <f>_xll.PIAdvCalcDat("\\CEDPI\SEMPRA_MSR1:EDCINV"&amp;KM$2&amp;""&amp;KO$3&amp;"DAYKWH.UNIT1@NET1",Overall!$A$31,Overall!$B$31,"1d","total","time-weighted",0,1,0,"")</f>
        <v>1952.3476007289785</v>
      </c>
      <c r="KP31" s="12">
        <f>_xll.PIAdvCalcDat("\\CEDPI\SEMPRA_MSR1:EDCINV"&amp;KM$2&amp;""&amp;KP$3&amp;"DAYKWH.UNIT1@NET1",Overall!$A$31,Overall!$B$31,"1d","total","time-weighted",0,1,0,"")</f>
        <v>1741.4516196131271</v>
      </c>
      <c r="KQ31" s="1"/>
      <c r="KR31" s="10">
        <f>_xll.PIAdvCalcDat("\\CEDPI\SEMPRA_MSR1:EDCINV"&amp;KR$2&amp;""&amp;KR$3&amp;"DAYKWH.UNIT1@NET1",Overall!$A$31,Overall!$B$31,"1d","total","time-weighted",0,1,0,"")</f>
        <v>2006.6497979851174</v>
      </c>
      <c r="KS31" s="11">
        <f>_xll.PIAdvCalcDat("\\CEDPI\SEMPRA_MSR1:EDCINV"&amp;KR$2&amp;""&amp;KS$3&amp;"DAYKWH.UNIT1@NET1",Overall!$A$31,Overall!$B$31,"1d","total","time-weighted",0,1,0,"")</f>
        <v>1925.0358741824934</v>
      </c>
      <c r="KT31" s="11">
        <f>_xll.PIAdvCalcDat("\\CEDPI\SEMPRA_MSR1:EDCINV"&amp;KR$2&amp;""&amp;KT$3&amp;"DAYKWH.UNIT1@NET1",Overall!$A$31,Overall!$B$31,"1d","total","time-weighted",0,1,0,"")</f>
        <v>1912.3356913707362</v>
      </c>
      <c r="KU31" s="12">
        <f>_xll.PIAdvCalcDat("\\CEDPI\SEMPRA_MSR1:EDCINV"&amp;KR$2&amp;""&amp;KU$3&amp;"DAYKWH.UNIT1@NET1",Overall!$A$31,Overall!$B$31,"1d","total","time-weighted",0,1,0,"")</f>
        <v>2113.3429688916081</v>
      </c>
      <c r="KV31" s="1"/>
      <c r="KW31" s="10">
        <f>_xll.PIAdvCalcDat("\\CEDPI\SEMPRA_MSR1:EDCINV"&amp;KW$2&amp;""&amp;KW$3&amp;"DAYKWH.UNIT1@NET1",Overall!$A$31,Overall!$B$31,"1d","total","time-weighted",0,1,0,"")</f>
        <v>2024.0548048784794</v>
      </c>
      <c r="KX31" s="11">
        <f>_xll.PIAdvCalcDat("\\CEDPI\SEMPRA_MSR1:EDCINV"&amp;KW$2&amp;""&amp;KX$3&amp;"DAYKWH.UNIT1@NET1",Overall!$A$31,Overall!$B$31,"1d","total","time-weighted",0,1,0,"")</f>
        <v>1991.8485337203108</v>
      </c>
      <c r="KY31" s="11">
        <f>_xll.PIAdvCalcDat("\\CEDPI\SEMPRA_MSR1:EDCINV"&amp;KW$2&amp;""&amp;KY$3&amp;"DAYKWH.UNIT1@NET1",Overall!$A$31,Overall!$B$31,"1d","total","time-weighted",0,1,0,"")</f>
        <v>1800.8942470152253</v>
      </c>
      <c r="KZ31" s="12">
        <f>_xll.PIAdvCalcDat("\\CEDPI\SEMPRA_MSR1:EDCINV"&amp;KW$2&amp;""&amp;KZ$3&amp;"DAYKWH.UNIT1@NET1",Overall!$A$31,Overall!$B$31,"1d","total","time-weighted",0,1,0,"")</f>
        <v>1742.4573852773794</v>
      </c>
      <c r="LA31" s="1"/>
      <c r="LB31" s="10">
        <f>_xll.PIAdvCalcDat("\\CEDPI\SEMPRA_MSR1:EDCINV"&amp;LB$2&amp;""&amp;LB$3&amp;"DAYKWH.UNIT1@NET1",Overall!$A$31,Overall!$B$31,"1d","total","time-weighted",0,1,0,"")</f>
        <v>1979.5270793051432</v>
      </c>
      <c r="LC31" s="11">
        <f>_xll.PIAdvCalcDat("\\CEDPI\SEMPRA_MSR1:EDCINV"&amp;LB$2&amp;""&amp;LC$3&amp;"DAYKWH.UNIT1@NET1",Overall!$A$31,Overall!$B$31,"1d","total","time-weighted",0,1,0,"")</f>
        <v>1967.4721626935022</v>
      </c>
      <c r="LD31" s="11">
        <f>_xll.PIAdvCalcDat("\\CEDPI\SEMPRA_MSR1:EDCINV"&amp;LB$2&amp;""&amp;LD$3&amp;"DAYKWH.UNIT1@NET1",Overall!$A$31,Overall!$B$31,"1d","total","time-weighted",0,1,0,"")</f>
        <v>1976.1407799168267</v>
      </c>
      <c r="LE31" s="12">
        <f>_xll.PIAdvCalcDat("\\CEDPI\SEMPRA_MSR1:EDCINV"&amp;LB$2&amp;""&amp;LE$3&amp;"DAYKWH.UNIT1@NET1",Overall!$A$31,Overall!$B$31,"1d","total","time-weighted",0,1,0,"")</f>
        <v>2002.2501223445174</v>
      </c>
      <c r="LF31" s="1"/>
      <c r="LG31" s="10">
        <f>_xll.PIAdvCalcDat("\\CEDPI\SEMPRA_MSR1:EDCINV"&amp;LG$2&amp;""&amp;LG$3&amp;"DAYKWH.UNIT1@NET1",Overall!$A$31,Overall!$B$31,"1d","total","time-weighted",0,1,0,"")</f>
        <v>1938.0778327046482</v>
      </c>
      <c r="LH31" s="11">
        <f>_xll.PIAdvCalcDat("\\CEDPI\SEMPRA_MSR1:EDCINV"&amp;LG$2&amp;""&amp;LH$3&amp;"DAYKWH.UNIT1@NET1",Overall!$A$31,Overall!$B$31,"1d","total","time-weighted",0,1,0,"")</f>
        <v>1946.4260241884401</v>
      </c>
      <c r="LI31" s="11">
        <f>_xll.PIAdvCalcDat("\\CEDPI\SEMPRA_MSR1:EDCINV"&amp;LG$2&amp;""&amp;LI$3&amp;"DAYKWH.UNIT1@NET1",Overall!$A$31,Overall!$B$31,"1d","total","time-weighted",0,1,0,"")</f>
        <v>1824.7264813289567</v>
      </c>
      <c r="LJ31" s="12">
        <f>_xll.PIAdvCalcDat("\\CEDPI\SEMPRA_MSR1:EDCINV"&amp;LG$2&amp;""&amp;LJ$3&amp;"DAYKWH.UNIT1@NET1",Overall!$A$31,Overall!$B$31,"1d","total","time-weighted",0,1,0,"")</f>
        <v>1752.0209878500134</v>
      </c>
      <c r="LK31" s="1"/>
      <c r="LL31" s="10">
        <f>_xll.PIAdvCalcDat("\\CEDPI\SEMPRA_MSR1:EDCINV"&amp;LL$2&amp;""&amp;LL$3&amp;"DAYKWH.UNIT1@NET1",Overall!$A$31,Overall!$B$31,"1d","total","time-weighted",0,1,0,"")</f>
        <v>1862.7463995025776</v>
      </c>
      <c r="LM31" s="11">
        <f>_xll.PIAdvCalcDat("\\CEDPI\SEMPRA_MSR1:EDCINV"&amp;LL$2&amp;""&amp;LM$3&amp;"DAYKWH.UNIT1@NET1",Overall!$A$31,Overall!$B$31,"1d","total","time-weighted",0,1,0,"")</f>
        <v>1748.4300310405902</v>
      </c>
      <c r="LN31" s="11">
        <f>_xll.PIAdvCalcDat("\\CEDPI\SEMPRA_MSR1:EDCINV"&amp;LL$2&amp;""&amp;LN$3&amp;"DAYKWH.UNIT1@NET1",Overall!$A$31,Overall!$B$31,"1d","total","time-weighted",0,1,0,"")</f>
        <v>1865.480371843619</v>
      </c>
      <c r="LO31" s="12">
        <f>_xll.PIAdvCalcDat("\\CEDPI\SEMPRA_MSR1:EDCINV"&amp;LL$2&amp;""&amp;LO$3&amp;"DAYKWH.UNIT1@NET1",Overall!$A$31,Overall!$B$31,"1d","total","time-weighted",0,1,0,"")</f>
        <v>1772.4442303869494</v>
      </c>
      <c r="LP31" s="1"/>
      <c r="LQ31" s="10">
        <f>_xll.PIAdvCalcDat("\\CEDPI\SEMPRA_MSR1:EDCINV"&amp;LQ$2&amp;""&amp;LQ$3&amp;"DAYKWH.UNIT1@NET1",Overall!$A$31,Overall!$B$31,"1d","total","time-weighted",0,1,0,"")</f>
        <v>1846.7219661446143</v>
      </c>
      <c r="LR31" s="11">
        <f>_xll.PIAdvCalcDat("\\CEDPI\SEMPRA_MSR1:EDCINV"&amp;LQ$2&amp;""&amp;LR$3&amp;"DAYKWH.UNIT1@NET1",Overall!$A$31,Overall!$B$31,"1d","total","time-weighted",0,1,0,"")</f>
        <v>1863.5787124169854</v>
      </c>
      <c r="LS31" s="11">
        <f>_xll.PIAdvCalcDat("\\CEDPI\SEMPRA_MSR1:EDCINV"&amp;LQ$2&amp;""&amp;LS$3&amp;"DAYKWH.UNIT1@NET1",Overall!$A$31,Overall!$B$31,"1d","total","time-weighted",0,1,0,"")</f>
        <v>1667.4485722077161</v>
      </c>
      <c r="LT31" s="12">
        <f>_xll.PIAdvCalcDat("\\CEDPI\SEMPRA_MSR1:EDCINV"&amp;LQ$2&amp;""&amp;LT$3&amp;"DAYKWH.UNIT1@NET1",Overall!$A$31,Overall!$B$31,"1d","total","time-weighted",0,1,0,"")</f>
        <v>1892.6617080268727</v>
      </c>
      <c r="LU31" s="1"/>
      <c r="LV31" s="10">
        <f>_xll.PIAdvCalcDat("\\CEDPI\SEMPRA_MSR1:EDCINV"&amp;LV$2&amp;""&amp;LV$3&amp;"DAYKWH.UNIT1@NET1",Overall!$A$31,Overall!$B$31,"1d","total","time-weighted",0,1,0,"")</f>
        <v>1670.259110608175</v>
      </c>
      <c r="LW31" s="11">
        <f>_xll.PIAdvCalcDat("\\CEDPI\SEMPRA_MSR1:EDCINV"&amp;LV$2&amp;""&amp;LW$3&amp;"DAYKWH.UNIT1@NET1",Overall!$A$31,Overall!$B$31,"1d","total","time-weighted",0,1,0,"")</f>
        <v>1927.111851634161</v>
      </c>
      <c r="LX31" s="11">
        <f>_xll.PIAdvCalcDat("\\CEDPI\SEMPRA_MSR1:EDCINV"&amp;LV$2&amp;""&amp;LX$3&amp;"DAYKWH.UNIT1@NET1",Overall!$A$31,Overall!$B$31,"1d","total","time-weighted",0,1,0,"")</f>
        <v>1694.478444621875</v>
      </c>
      <c r="LY31" s="12">
        <f>_xll.PIAdvCalcDat("\\CEDPI\SEMPRA_MSR1:EDCINV"&amp;LV$2&amp;""&amp;LY$3&amp;"DAYKWH.UNIT1@NET1",Overall!$A$31,Overall!$B$31,"1d","total","time-weighted",0,1,0,"")</f>
        <v>1908.2216493146832</v>
      </c>
      <c r="LZ31" s="1"/>
      <c r="MA31" s="10">
        <f>_xll.PIAdvCalcDat("\\CEDPI\SEMPRA_MSR1:EDCINV"&amp;MA$2&amp;""&amp;MA$3&amp;"DAYKWH.UNIT1@NET1",Overall!$A$31,Overall!$B$31,"1d","total","time-weighted",0,1,0,"")</f>
        <v>1867.6614645080497</v>
      </c>
      <c r="MB31" s="11">
        <f>_xll.PIAdvCalcDat("\\CEDPI\SEMPRA_MSR1:EDCINV"&amp;MA$2&amp;""&amp;MB$3&amp;"DAYKWH.UNIT1@NET1",Overall!$A$31,Overall!$B$31,"1d","total","time-weighted",0,1,0,"")</f>
        <v>1717.4719907505059</v>
      </c>
      <c r="MC31" s="11">
        <f>_xll.PIAdvCalcDat("\\CEDPI\SEMPRA_MSR1:EDCINV"&amp;MA$2&amp;""&amp;MC$3&amp;"DAYKWH.UNIT1@NET1",Overall!$A$31,Overall!$B$31,"1d","total","time-weighted",0,1,0,"")</f>
        <v>1877.0979166078089</v>
      </c>
      <c r="MD31" s="12">
        <f>_xll.PIAdvCalcDat("\\CEDPI\SEMPRA_MSR1:EDCINV"&amp;MA$2&amp;""&amp;MD$3&amp;"DAYKWH.UNIT1@NET1",Overall!$A$31,Overall!$B$31,"1d","total","time-weighted",0,1,0,"")</f>
        <v>1900.137752945466</v>
      </c>
      <c r="ME31" s="1"/>
      <c r="MF31" s="10">
        <f>_xll.PIAdvCalcDat("\\CEDPI\SEMPRA_MSR1:EDCINV"&amp;MF$2&amp;""&amp;MF$3&amp;"DAYKWH.UNIT1@NET1",Overall!$A$31,Overall!$B$31,"1d","total","time-weighted",0,1,0,"")</f>
        <v>1907.6648384982623</v>
      </c>
      <c r="MG31" s="11">
        <f>_xll.PIAdvCalcDat("\\CEDPI\SEMPRA_MSR1:EDCINV"&amp;MF$2&amp;""&amp;MG$3&amp;"DAYKWH.UNIT1@NET1",Overall!$A$31,Overall!$B$31,"1d","total","time-weighted",0,1,0,"")</f>
        <v>1868.8266912789345</v>
      </c>
      <c r="MH31" s="11">
        <f>_xll.PIAdvCalcDat("\\CEDPI\SEMPRA_MSR1:EDCINV"&amp;MF$2&amp;""&amp;MH$3&amp;"DAYKWH.UNIT1@NET1",Overall!$A$31,Overall!$B$31,"1d","total","time-weighted",0,1,0,"")</f>
        <v>1746.712403944714</v>
      </c>
      <c r="MI31" s="12">
        <f>_xll.PIAdvCalcDat("\\CEDPI\SEMPRA_MSR1:EDCINV"&amp;MF$2&amp;""&amp;MI$3&amp;"DAYKWH.UNIT1@NET1",Overall!$A$31,Overall!$B$31,"1d","total","time-weighted",0,1,0,"")</f>
        <v>1896.0716095561365</v>
      </c>
      <c r="MJ31" s="1"/>
      <c r="MK31" s="10">
        <f>_xll.PIAdvCalcDat("\\CEDPI\SEMPRA_MSR1:EDCINV"&amp;MK$2&amp;""&amp;MK$3&amp;"DAYKWH.UNIT1@NET1",Overall!$A$31,Overall!$B$31,"1d","total","time-weighted",0,1,0,"")</f>
        <v>1695.8346899958776</v>
      </c>
      <c r="ML31" s="11">
        <f>_xll.PIAdvCalcDat("\\CEDPI\SEMPRA_MSR1:EDCINV"&amp;MK$2&amp;""&amp;ML$3&amp;"DAYKWH.UNIT1@NET1",Overall!$A$31,Overall!$B$31,"1d","total","time-weighted",0,1,0,"")</f>
        <v>1860.6233196968465</v>
      </c>
      <c r="MM31" s="11">
        <f>_xll.PIAdvCalcDat("\\CEDPI\SEMPRA_MSR1:EDCINV"&amp;MK$2&amp;""&amp;MM$3&amp;"DAYKWH.UNIT1@NET1",Overall!$A$31,Overall!$B$31,"1d","total","time-weighted",0,1,0,"")</f>
        <v>1650.251522394934</v>
      </c>
      <c r="MN31" s="12">
        <f>_xll.PIAdvCalcDat("\\CEDPI\SEMPRA_MSR1:EDCINV"&amp;MK$2&amp;""&amp;MN$3&amp;"DAYKWH.UNIT1@NET1",Overall!$A$31,Overall!$B$31,"1d","total","time-weighted",0,1,0,"")</f>
        <v>1877.0801030979153</v>
      </c>
      <c r="MO31" s="1"/>
      <c r="MP31" s="10">
        <f>_xll.PIAdvCalcDat("\\CEDPI\SEMPRA_MSR1:EDCINV"&amp;MP$2&amp;""&amp;MP$3&amp;"DAYKWH.UNIT1@NET1",Overall!$A$31,Overall!$B$31,"1d","total","time-weighted",0,1,0,"")</f>
        <v>2024.5697515694201</v>
      </c>
      <c r="MQ31" s="11">
        <f>_xll.PIAdvCalcDat("\\CEDPI\SEMPRA_MSR1:EDCINV"&amp;MP$2&amp;""&amp;MQ$3&amp;"DAYKWH.UNIT1@NET1",Overall!$A$31,Overall!$B$31,"1d","total","time-weighted",0,1,0,"")</f>
        <v>2022.3495476579781</v>
      </c>
      <c r="MR31" s="11">
        <f>_xll.PIAdvCalcDat("\\CEDPI\SEMPRA_MSR1:EDCINV"&amp;MP$2&amp;""&amp;MR$3&amp;"DAYKWH.UNIT1@NET1",Overall!$A$31,Overall!$B$31,"1d","total","time-weighted",0,1,0,"")</f>
        <v>2022.8098252282209</v>
      </c>
      <c r="MS31" s="12">
        <f>_xll.PIAdvCalcDat("\\CEDPI\SEMPRA_MSR1:EDCINV"&amp;MP$2&amp;""&amp;MS$3&amp;"DAYKWH.UNIT1@NET1",Overall!$A$31,Overall!$B$31,"1d","total","time-weighted",0,1,0,"")</f>
        <v>2029.0055613666527</v>
      </c>
      <c r="MT31" s="1"/>
      <c r="MU31" s="10">
        <f>_xll.PIAdvCalcDat("\\CEDPI\SEMPRA_MSR1:EDCINV"&amp;MU$2&amp;""&amp;MU$3&amp;"DAYKWH.UNIT1@NET1",Overall!$A$31,Overall!$B$31,"1d","total","time-weighted",0,1,0,"")</f>
        <v>1760.7885971876872</v>
      </c>
      <c r="MV31" s="11">
        <f>_xll.PIAdvCalcDat("\\CEDPI\SEMPRA_MSR1:EDCINV"&amp;MU$2&amp;""&amp;MV$3&amp;"DAYKWH.UNIT1@NET1",Overall!$A$31,Overall!$B$31,"1d","total","time-weighted",0,1,0,"")</f>
        <v>1894.46514957053</v>
      </c>
      <c r="MW31" s="11">
        <f>_xll.PIAdvCalcDat("\\CEDPI\SEMPRA_MSR1:EDCINV"&amp;MU$2&amp;""&amp;MW$3&amp;"DAYKWH.UNIT1@NET1",Overall!$A$31,Overall!$B$31,"1d","total","time-weighted",0,1,0,"")</f>
        <v>1749.8150903692576</v>
      </c>
      <c r="MX31" s="12">
        <f>_xll.PIAdvCalcDat("\\CEDPI\SEMPRA_MSR1:EDCINV"&amp;MU$2&amp;""&amp;MX$3&amp;"DAYKWH.UNIT1@NET1",Overall!$A$31,Overall!$B$31,"1d","total","time-weighted",0,1,0,"")</f>
        <v>1846.6284365828426</v>
      </c>
      <c r="MY31" s="1"/>
      <c r="MZ31" s="10">
        <f>_xll.PIAdvCalcDat("\\CEDPI\SEMPRA_MSR1:EDCINV"&amp;MZ$2&amp;""&amp;MZ$3&amp;"DAYKWH.UNIT1@NET1",Overall!$A$31,Overall!$B$31,"1d","total","time-weighted",0,1,0,"")</f>
        <v>1663.2719537035534</v>
      </c>
      <c r="NA31" s="11">
        <f>_xll.PIAdvCalcDat("\\CEDPI\SEMPRA_MSR1:EDCINV"&amp;MZ$2&amp;""&amp;NA$3&amp;"DAYKWH.UNIT1@NET1",Overall!$A$31,Overall!$B$31,"1d","total","time-weighted",0,1,0,"")</f>
        <v>1911.5445413311681</v>
      </c>
      <c r="NB31" s="11">
        <f>_xll.PIAdvCalcDat("\\CEDPI\SEMPRA_MSR1:EDCINV"&amp;MZ$2&amp;""&amp;NB$3&amp;"DAYKWH.UNIT1@NET1",Overall!$A$31,Overall!$B$31,"1d","total","time-weighted",0,1,0,"")</f>
        <v>1742.640616015545</v>
      </c>
      <c r="NC31" s="12">
        <f>_xll.PIAdvCalcDat("\\CEDPI\SEMPRA_MSR1:EDCINV"&amp;MZ$2&amp;""&amp;NC$3&amp;"DAYKWH.UNIT1@NET1",Overall!$A$31,Overall!$B$31,"1d","total","time-weighted",0,1,0,"")</f>
        <v>1929.2077323211622</v>
      </c>
      <c r="ND31" s="1"/>
      <c r="NE31" s="10">
        <f>_xll.PIAdvCalcDat("\\CEDPI\SEMPRA_MSR1:EDCINV"&amp;NE$2&amp;""&amp;NE$3&amp;"DAYKWH.UNIT1@NET1",Overall!$A$31,Overall!$B$31,"1d","total","time-weighted",0,1,0,"")</f>
        <v>2032.2981350313701</v>
      </c>
      <c r="NF31" s="11">
        <f>_xll.PIAdvCalcDat("\\CEDPI\SEMPRA_MSR1:EDCINV"&amp;NE$2&amp;""&amp;NF$3&amp;"DAYKWH.UNIT1@NET1",Overall!$A$31,Overall!$B$31,"1d","total","time-weighted",0,1,0,"")</f>
        <v>2005.2178150027996</v>
      </c>
      <c r="NG31" s="11">
        <f>_xll.PIAdvCalcDat("\\CEDPI\SEMPRA_MSR1:EDCINV"&amp;NE$2&amp;""&amp;NG$3&amp;"DAYKWH.UNIT1@NET1",Overall!$A$31,Overall!$B$31,"1d","total","time-weighted",0,1,0,"")</f>
        <v>2014.9414440162773</v>
      </c>
      <c r="NH31" s="12">
        <f>_xll.PIAdvCalcDat("\\CEDPI\SEMPRA_MSR1:EDCINV"&amp;NE$2&amp;""&amp;NH$3&amp;"DAYKWH.UNIT1@NET1",Overall!$A$31,Overall!$B$31,"1d","total","time-weighted",0,1,0,"")</f>
        <v>2000.6296455437512</v>
      </c>
      <c r="NI31" s="1"/>
      <c r="NJ31" s="10">
        <f>_xll.PIAdvCalcDat("\\CEDPI\SEMPRA_MSR1:EDCINV"&amp;NJ$2&amp;""&amp;NJ$3&amp;"DAYKWH.UNIT1@NET1",Overall!$A$31,Overall!$B$31,"1d","total","time-weighted",0,1,0,"")</f>
        <v>1679.9742001906889</v>
      </c>
      <c r="NK31" s="11">
        <f>_xll.PIAdvCalcDat("\\CEDPI\SEMPRA_MSR1:EDCINV"&amp;NJ$2&amp;""&amp;NK$3&amp;"DAYKWH.UNIT1@NET1",Overall!$A$31,Overall!$B$31,"1d","total","time-weighted",0,1,0,"")</f>
        <v>1851.4071327850395</v>
      </c>
      <c r="NL31" s="11">
        <f>_xll.PIAdvCalcDat("\\CEDPI\SEMPRA_MSR1:EDCINV"&amp;NJ$2&amp;""&amp;NL$3&amp;"DAYKWH.UNIT1@NET1",Overall!$A$31,Overall!$B$31,"1d","total","time-weighted",0,1,0,"")</f>
        <v>1681.179221212393</v>
      </c>
      <c r="NM31" s="12">
        <f>_xll.PIAdvCalcDat("\\CEDPI\SEMPRA_MSR1:EDCINV"&amp;NJ$2&amp;""&amp;NM$3&amp;"DAYKWH.UNIT1@NET1",Overall!$A$31,Overall!$B$31,"1d","total","time-weighted",0,1,0,"")</f>
        <v>1863.7794746582365</v>
      </c>
      <c r="NN31" s="1"/>
      <c r="NO31" s="10">
        <f>_xll.PIAdvCalcDat("\\CEDPI\SEMPRA_MSR1:EDCINV"&amp;NO$2&amp;""&amp;NO$3&amp;"DAYKWH.UNIT1@NET1",Overall!$A$31,Overall!$B$31,"1d","total","time-weighted",0,1,0,"")</f>
        <v>1762.5953643752553</v>
      </c>
      <c r="NP31" s="11">
        <f>_xll.PIAdvCalcDat("\\CEDPI\SEMPRA_MSR1:EDCINV"&amp;NO$2&amp;""&amp;NP$3&amp;"DAYKWH.UNIT1@NET1",Overall!$A$31,Overall!$B$31,"1d","total","time-weighted",0,1,0,"")</f>
        <v>1840.9835827462921</v>
      </c>
      <c r="NQ31" s="11">
        <f>_xll.PIAdvCalcDat("\\CEDPI\SEMPRA_MSR1:EDCINV"&amp;NO$2&amp;""&amp;NQ$3&amp;"DAYKWH.UNIT1@NET1",Overall!$A$31,Overall!$B$31,"1d","total","time-weighted",0,1,0,"")</f>
        <v>1715.8284279825091</v>
      </c>
      <c r="NR31" s="12">
        <f>_xll.PIAdvCalcDat("\\CEDPI\SEMPRA_MSR1:EDCINV"&amp;NO$2&amp;""&amp;NR$3&amp;"DAYKWH.UNIT1@NET1",Overall!$A$31,Overall!$B$31,"1d","total","time-weighted",0,1,0,"")</f>
        <v>1921.1317873153478</v>
      </c>
      <c r="NS31" s="1"/>
      <c r="NT31" s="10">
        <f>_xll.PIAdvCalcDat("\\CEDPI\SEMPRA_MSR1:EDCINV"&amp;NT$2&amp;""&amp;NT$3&amp;"DAYKWH.UNIT1@NET1",Overall!$A$31,Overall!$B$31,"1d","total","time-weighted",0,1,0,"")</f>
        <v>1925.2108433858939</v>
      </c>
      <c r="NU31" s="11">
        <f>_xll.PIAdvCalcDat("\\CEDPI\SEMPRA_MSR1:EDCINV"&amp;NT$2&amp;""&amp;NU$3&amp;"DAYKWH.UNIT1@NET1",Overall!$A$31,Overall!$B$31,"1d","total","time-weighted",0,1,0,"")</f>
        <v>1914.9923957528727</v>
      </c>
      <c r="NV31" s="11">
        <f>_xll.PIAdvCalcDat("\\CEDPI\SEMPRA_MSR1:EDCINV"&amp;NT$2&amp;""&amp;NV$3&amp;"DAYKWH.UNIT1@NET1",Overall!$A$31,Overall!$B$31,"1d","total","time-weighted",0,1,0,"")</f>
        <v>1922.1212666956726</v>
      </c>
      <c r="NW31" s="12">
        <f>_xll.PIAdvCalcDat("\\CEDPI\SEMPRA_MSR1:EDCINV"&amp;NT$2&amp;""&amp;NW$3&amp;"DAYKWH.UNIT1@NET1",Overall!$A$31,Overall!$B$31,"1d","total","time-weighted",0,1,0,"")</f>
        <v>1921.0519706312464</v>
      </c>
      <c r="NX31" s="1"/>
      <c r="NY31" s="10">
        <f>_xll.PIAdvCalcDat("\\CEDPI\SEMPRA_MSR1:EDCINV"&amp;NY$2&amp;""&amp;NY$3&amp;"DAYKWH.UNIT1@NET1",Overall!$A$31,Overall!$B$31,"1d","total","time-weighted",0,1,0,"")</f>
        <v>1912.9153202072239</v>
      </c>
      <c r="NZ31" s="11">
        <f>_xll.PIAdvCalcDat("\\CEDPI\SEMPRA_MSR1:EDCINV"&amp;NY$2&amp;""&amp;NZ$3&amp;"DAYKWH.UNIT1@NET1",Overall!$A$31,Overall!$B$31,"1d","total","time-weighted",0,1,0,"")</f>
        <v>1923.486845173436</v>
      </c>
      <c r="OA31" s="11">
        <f>_xll.PIAdvCalcDat("\\CEDPI\SEMPRA_MSR1:EDCINV"&amp;NY$2&amp;""&amp;OA$3&amp;"DAYKWH.UNIT1@NET1",Overall!$A$31,Overall!$B$31,"1d","total","time-weighted",0,1,0,"")</f>
        <v>1906.1950803006291</v>
      </c>
      <c r="OB31" s="12">
        <f>_xll.PIAdvCalcDat("\\CEDPI\SEMPRA_MSR1:EDCINV"&amp;NY$2&amp;""&amp;OB$3&amp;"DAYKWH.UNIT1@NET1",Overall!$A$31,Overall!$B$31,"1d","total","time-weighted",0,1,0,"")</f>
        <v>1902.2863800191949</v>
      </c>
      <c r="OC31" s="1"/>
      <c r="OD31" s="10">
        <f>_xll.PIAdvCalcDat("\\CEDPI\SEMPRA_MSR1:EDCINV"&amp;OD$2&amp;""&amp;OD$3&amp;"DAYKWH.UNIT1@NET1",Overall!$A$31,Overall!$B$31,"1d","total","time-weighted",0,1,0,"")</f>
        <v>1931.3083256660518</v>
      </c>
      <c r="OE31" s="11">
        <f>_xll.PIAdvCalcDat("\\CEDPI\SEMPRA_MSR1:EDCINV"&amp;OD$2&amp;""&amp;OE$3&amp;"DAYKWH.UNIT1@NET1",Overall!$A$31,Overall!$B$31,"1d","total","time-weighted",0,1,0,"")</f>
        <v>1938.0244604770132</v>
      </c>
      <c r="OF31" s="11">
        <f>_xll.PIAdvCalcDat("\\CEDPI\SEMPRA_MSR1:EDCINV"&amp;OD$2&amp;""&amp;OF$3&amp;"DAYKWH.UNIT1@NET1",Overall!$A$31,Overall!$B$31,"1d","total","time-weighted",0,1,0,"")</f>
        <v>1921.5279750761817</v>
      </c>
      <c r="OG31" s="12">
        <f>_xll.PIAdvCalcDat("\\CEDPI\SEMPRA_MSR1:EDCINV"&amp;OD$2&amp;""&amp;OG$3&amp;"DAYKWH.UNIT1@NET1",Overall!$A$31,Overall!$B$31,"1d","total","time-weighted",0,1,0,"")</f>
        <v>1924.6225172901691</v>
      </c>
      <c r="OH31" s="1"/>
      <c r="OI31" s="10">
        <f>_xll.PIAdvCalcDat("\\CEDPI\SEMPRA_MSR1:EDCINV"&amp;OI$2&amp;""&amp;OI$3&amp;"DAYKWH.UNIT1@NET1",Overall!$A$31,Overall!$B$31,"1d","total","time-weighted",0,1,0,"")</f>
        <v>1918.8587264041175</v>
      </c>
      <c r="OJ31" s="11">
        <f>_xll.PIAdvCalcDat("\\CEDPI\SEMPRA_MSR1:EDCINV"&amp;OI$2&amp;""&amp;OJ$3&amp;"DAYKWH.UNIT1@NET1",Overall!$A$31,Overall!$B$31,"1d","total","time-weighted",0,1,0,"")</f>
        <v>1931.1202192944579</v>
      </c>
      <c r="OK31" s="11">
        <f>_xll.PIAdvCalcDat("\\CEDPI\SEMPRA_MSR1:EDCINV"&amp;OI$2&amp;""&amp;OK$3&amp;"DAYKWH.UNIT1@NET1",Overall!$A$31,Overall!$B$31,"1d","total","time-weighted",0,1,0,"")</f>
        <v>1911.8969789176879</v>
      </c>
      <c r="OL31" s="12">
        <f>_xll.PIAdvCalcDat("\\CEDPI\SEMPRA_MSR1:EDCINV"&amp;OI$2&amp;""&amp;OL$3&amp;"DAYKWH.UNIT1@NET1",Overall!$A$31,Overall!$B$31,"1d","total","time-weighted",0,1,0,"")</f>
        <v>1905.1686317009335</v>
      </c>
      <c r="OM31" s="1"/>
      <c r="ON31" s="10">
        <f>_xll.PIAdvCalcDat("\\CEDPI\SEMPRA_MSR1:EDCINV"&amp;ON$2&amp;""&amp;ON$3&amp;"DAYKWH.UNIT1@NET1",Overall!$A$31,Overall!$B$31,"1d","total","time-weighted",0,1,0,"")</f>
        <v>1919.9019007959287</v>
      </c>
      <c r="OO31" s="11">
        <f>_xll.PIAdvCalcDat("\\CEDPI\SEMPRA_MSR1:EDCINV"&amp;ON$2&amp;""&amp;OO$3&amp;"DAYKWH.UNIT1@NET1",Overall!$A$31,Overall!$B$31,"1d","total","time-weighted",0,1,0,"")</f>
        <v>1925.725000323971</v>
      </c>
      <c r="OP31" s="11">
        <f>_xll.PIAdvCalcDat("\\CEDPI\SEMPRA_MSR1:EDCINV"&amp;ON$2&amp;""&amp;OP$3&amp;"DAYKWH.UNIT1@NET1",Overall!$A$31,Overall!$B$31,"1d","total","time-weighted",0,1,0,"")</f>
        <v>1927.6052198332459</v>
      </c>
      <c r="OQ31" s="12">
        <f>_xll.PIAdvCalcDat("\\CEDPI\SEMPRA_MSR1:EDCINV"&amp;ON$2&amp;""&amp;OQ$3&amp;"DAYKWH.UNIT1@NET1",Overall!$A$31,Overall!$B$31,"1d","total","time-weighted",0,1,0,"")</f>
        <v>1928.367846365725</v>
      </c>
      <c r="OR31" s="1"/>
      <c r="OS31" s="10">
        <f>_xll.PIAdvCalcDat("\\CEDPI\SEMPRA_MSR1:EDCINV"&amp;OS$2&amp;""&amp;OS$3&amp;"DAYKWH.UNIT1@NET1",Overall!$A$31,Overall!$B$31,"1d","total","time-weighted",0,1,0,"")</f>
        <v>1997.7057869794824</v>
      </c>
      <c r="OT31" s="11">
        <f>_xll.PIAdvCalcDat("\\CEDPI\SEMPRA_MSR1:EDCINV"&amp;OS$2&amp;""&amp;OT$3&amp;"DAYKWH.UNIT1@NET1",Overall!$A$31,Overall!$B$31,"1d","total","time-weighted",0,1,0,"")</f>
        <v>2000.3085833937062</v>
      </c>
      <c r="OU31" s="11">
        <f>_xll.PIAdvCalcDat("\\CEDPI\SEMPRA_MSR1:EDCINV"&amp;OS$2&amp;""&amp;OU$3&amp;"DAYKWH.UNIT1@NET1",Overall!$A$31,Overall!$B$31,"1d","total","time-weighted",0,1,0,"")</f>
        <v>1988.3960702144441</v>
      </c>
      <c r="OV31" s="12">
        <f>_xll.PIAdvCalcDat("\\CEDPI\SEMPRA_MSR1:EDCINV"&amp;OS$2&amp;""&amp;OV$3&amp;"DAYKWH.UNIT1@NET1",Overall!$A$31,Overall!$B$31,"1d","total","time-weighted",0,1,0,"")</f>
        <v>2000.817238233949</v>
      </c>
      <c r="OW31" s="1"/>
      <c r="OX31" s="10">
        <f>_xll.PIAdvCalcDat("\\CEDPI\SEMPRA_MSR1:EDCINV"&amp;OX$2&amp;""&amp;OX$3&amp;"DAYKWH.UNIT1@NET1",Overall!$A$31,Overall!$B$31,"1d","total","time-weighted",0,1,0,"")</f>
        <v>1709.5531739734729</v>
      </c>
      <c r="OY31" s="11">
        <f>_xll.PIAdvCalcDat("\\CEDPI\SEMPRA_MSR1:EDCINV"&amp;OX$2&amp;""&amp;OY$3&amp;"DAYKWH.UNIT1@NET1",Overall!$A$31,Overall!$B$31,"1d","total","time-weighted",0,1,0,"")</f>
        <v>2007.4973134914355</v>
      </c>
      <c r="OZ31" s="11">
        <f>_xll.PIAdvCalcDat("\\CEDPI\SEMPRA_MSR1:EDCINV"&amp;OX$2&amp;""&amp;OZ$3&amp;"DAYKWH.UNIT1@NET1",Overall!$A$31,Overall!$B$31,"1d","total","time-weighted",0,1,0,"")</f>
        <v>2043.1592900987198</v>
      </c>
      <c r="PA31" s="12">
        <f>_xll.PIAdvCalcDat("\\CEDPI\SEMPRA_MSR1:EDCINV"&amp;OX$2&amp;""&amp;PA$3&amp;"DAYKWH.UNIT1@NET1",Overall!$A$31,Overall!$B$31,"1d","total","time-weighted",0,1,0,"")</f>
        <v>2046.8252520556928</v>
      </c>
      <c r="PB31" s="1"/>
      <c r="PC31" s="10">
        <f>_xll.PIAdvCalcDat("\\CEDPI\SEMPRA_MSR1:EDCINV"&amp;PC$2&amp;""&amp;PC$3&amp;"DAYKWH.UNIT1@NET1",Overall!$A$31,Overall!$B$31,"1d","total","time-weighted",0,1,0,"")</f>
        <v>1997.9024621314356</v>
      </c>
      <c r="PD31" s="11">
        <f>_xll.PIAdvCalcDat("\\CEDPI\SEMPRA_MSR1:EDCINV"&amp;PC$2&amp;""&amp;PD$3&amp;"DAYKWH.UNIT1@NET1",Overall!$A$31,Overall!$B$31,"1d","total","time-weighted",0,1,0,"")</f>
        <v>1990.1022138584551</v>
      </c>
      <c r="PE31" s="11">
        <f>_xll.PIAdvCalcDat("\\CEDPI\SEMPRA_MSR1:EDCINV"&amp;PC$2&amp;""&amp;PE$3&amp;"DAYKWH.UNIT1@NET1",Overall!$A$31,Overall!$B$31,"1d","total","time-weighted",0,1,0,"")</f>
        <v>1966.9647458247505</v>
      </c>
      <c r="PF31" s="12">
        <f>_xll.PIAdvCalcDat("\\CEDPI\SEMPRA_MSR1:EDCINV"&amp;PC$2&amp;""&amp;PF$3&amp;"DAYKWH.UNIT1@NET1",Overall!$A$31,Overall!$B$31,"1d","total","time-weighted",0,1,0,"")</f>
        <v>1956.8096275313744</v>
      </c>
      <c r="PG31" s="1"/>
      <c r="PH31" s="10">
        <f>_xll.PIAdvCalcDat("\\CEDPI\SEMPRA_MSR1:EDCINV"&amp;PH$2&amp;""&amp;PH$3&amp;"DAYKWH.UNIT1@NET1",Overall!$A$31,Overall!$B$31,"1d","total","time-weighted",0,1,0,"")</f>
        <v>2047.4217918523818</v>
      </c>
      <c r="PI31" s="11">
        <f>_xll.PIAdvCalcDat("\\CEDPI\SEMPRA_MSR1:EDCINV"&amp;PH$2&amp;""&amp;PI$3&amp;"DAYKWH.UNIT1@NET1",Overall!$A$31,Overall!$B$31,"1d","total","time-weighted",0,1,0,"")</f>
        <v>1933.9224557968887</v>
      </c>
      <c r="PJ31" s="11">
        <f>_xll.PIAdvCalcDat("\\CEDPI\SEMPRA_MSR1:EDCINV"&amp;PH$2&amp;""&amp;PJ$3&amp;"DAYKWH.UNIT1@NET1",Overall!$A$31,Overall!$B$31,"1d","total","time-weighted",0,1,0,"")</f>
        <v>2028.1530320993745</v>
      </c>
      <c r="PK31" s="12">
        <f>_xll.PIAdvCalcDat("\\CEDPI\SEMPRA_MSR1:EDCINV"&amp;PH$2&amp;""&amp;PK$3&amp;"DAYKWH.UNIT1@NET1",Overall!$A$31,Overall!$B$31,"1d","total","time-weighted",0,1,0,"")</f>
        <v>2114.6027371643227</v>
      </c>
    </row>
    <row r="32" spans="1:427" ht="30" x14ac:dyDescent="0.25">
      <c r="A32" s="8">
        <v>42611</v>
      </c>
      <c r="B32" s="8">
        <v>42612</v>
      </c>
      <c r="C32" s="16">
        <v>7.9332180632948877</v>
      </c>
      <c r="D32" s="7">
        <f>_xll.PIAdvCalcDat("\\CEDPI\SEMPRA_MSR1:EDCINV"&amp;$D$2&amp;""&amp;D$3&amp;"DAYKWH.UNIT1@NET1",Overall!$A$32,Overall!$B$32,"1d","total","time-weighted",0,1,0,"")</f>
        <v>1944.3177717484095</v>
      </c>
      <c r="E32" s="9">
        <f>_xll.PIAdvCalcDat("\\CEDPI\SEMPRA_MSR1:EDCINV"&amp;$D$2&amp;""&amp;E$3&amp;"DAYKWH.UNIT1@NET1",Overall!$A$32,Overall!$B$32,"1d","total","time-weighted",0,1,0,"")</f>
        <v>1919.3159985284244</v>
      </c>
      <c r="F32" s="9">
        <f>_xll.PIAdvCalcDat("\\CEDPI\SEMPRA_MSR1:EDCINV"&amp;$D$2&amp;""&amp;F$3&amp;"DAYKWH.UNIT1@NET1",Overall!$A$32,Overall!$B$32,"1d","total","time-weighted",0,1,0,"")</f>
        <v>1927.7447432347119</v>
      </c>
      <c r="G32" s="9">
        <f>_xll.PIAdvCalcDat("\\CEDPI\SEMPRA_MSR1:EDCINV"&amp;$D$2&amp;""&amp;G$3&amp;"DAYKWH.UNIT1@NET1",Overall!$A$32,Overall!$B$32,"1d","total","time-weighted",0,1,0,"")</f>
        <v>1999.6222134245766</v>
      </c>
      <c r="H32" s="7"/>
      <c r="I32" s="10">
        <f>_xll.PIAdvCalcDat("\\CEDPI\SEMPRA_MSR1:EDCINV"&amp;I$2&amp;""&amp;I$3&amp;"DAYKWH.UNIT1@NET1",Overall!$A$32,Overall!$B$32,"1d","total","time-weighted",0,1,0,"")</f>
        <v>1818.9018568439378</v>
      </c>
      <c r="J32" s="11">
        <f>_xll.PIAdvCalcDat("\\CEDPI\SEMPRA_MSR1:EDCINV"&amp;I$2&amp;""&amp;J$3&amp;"DAYKWH.UNIT1@NET1",Overall!$A$32,Overall!$B$32,"1d","total","time-weighted",0,1,0,"")</f>
        <v>1882.6772266988339</v>
      </c>
      <c r="K32" s="11">
        <f>_xll.PIAdvCalcDat("\\CEDPI\SEMPRA_MSR1:EDCINV"&amp;I$2&amp;""&amp;K$3&amp;"DAYKWH.UNIT1@NET1",Overall!$A$32,Overall!$B$32,"1d","total","time-weighted",0,1,0,"")</f>
        <v>1882.291586688928</v>
      </c>
      <c r="L32" s="12">
        <f>_xll.PIAdvCalcDat("\\CEDPI\SEMPRA_MSR1:EDCINV"&amp;I$2&amp;""&amp;L$3&amp;"DAYKWH.UNIT1@NET1",Overall!$A$32,Overall!$B$32,"1d","total","time-weighted",0,1,0,"")</f>
        <v>1939.6073708001766</v>
      </c>
      <c r="M32" s="1"/>
      <c r="N32" s="10">
        <f>_xll.PIAdvCalcDat("\\CEDPI\SEMPRA_MSR1:EDCINV"&amp;N$2&amp;""&amp;N$3&amp;"DAYKWH.UNIT1@NET1",Overall!$A$32,Overall!$B$32,"1d","total","time-weighted",0,1,0,"")</f>
        <v>1981.717392273883</v>
      </c>
      <c r="O32" s="11">
        <f>_xll.PIAdvCalcDat("\\CEDPI\SEMPRA_MSR1:EDCINV"&amp;N$2&amp;""&amp;O$3&amp;"DAYKWH.UNIT1@NET1",Overall!$A$32,Overall!$B$32,"1d","total","time-weighted",0,1,0,"")</f>
        <v>1880.5413756128132</v>
      </c>
      <c r="P32" s="11">
        <f>_xll.PIAdvCalcDat("\\CEDPI\SEMPRA_MSR1:EDCINV"&amp;N$2&amp;""&amp;P$3&amp;"DAYKWH.UNIT1@NET1",Overall!$A$32,Overall!$B$32,"1d","total","time-weighted",0,1,0,"")</f>
        <v>1875.946989589899</v>
      </c>
      <c r="Q32" s="12">
        <f>_xll.PIAdvCalcDat("\\CEDPI\SEMPRA_MSR1:EDCINV"&amp;N$2&amp;""&amp;Q$3&amp;"DAYKWH.UNIT1@NET1",Overall!$A$32,Overall!$B$32,"1d","total","time-weighted",0,1,0,"")</f>
        <v>1932.7293895414709</v>
      </c>
      <c r="R32" s="1"/>
      <c r="S32" s="10">
        <f>_xll.PIAdvCalcDat("\\CEDPI\SEMPRA_MSR1:EDCINV"&amp;S$2&amp;""&amp;S$3&amp;"DAYKWH.UNIT1@NET1",Overall!$A$32,Overall!$B$32,"1d","total","time-weighted",0,1,0,"")</f>
        <v>1933.8545068365536</v>
      </c>
      <c r="T32" s="11">
        <f>_xll.PIAdvCalcDat("\\CEDPI\SEMPRA_MSR1:EDCINV"&amp;S$2&amp;""&amp;T$3&amp;"DAYKWH.UNIT1@NET1",Overall!$A$32,Overall!$B$32,"1d","total","time-weighted",0,1,0,"")</f>
        <v>1877.1015983551065</v>
      </c>
      <c r="U32" s="11">
        <f>_xll.PIAdvCalcDat("\\CEDPI\SEMPRA_MSR1:EDCINV"&amp;S$2&amp;""&amp;U$3&amp;"DAYKWH.UNIT1@NET1",Overall!$A$32,Overall!$B$32,"1d","total","time-weighted",0,1,0,"")</f>
        <v>1869.6792244575379</v>
      </c>
      <c r="V32" s="12">
        <f>_xll.PIAdvCalcDat("\\CEDPI\SEMPRA_MSR1:EDCINV"&amp;S$2&amp;""&amp;V$3&amp;"DAYKWH.UNIT1@NET1",Overall!$A$32,Overall!$B$32,"1d","total","time-weighted",0,1,0,"")</f>
        <v>1927.6367115749367</v>
      </c>
      <c r="W32" s="1"/>
      <c r="X32" s="10">
        <f>_xll.PIAdvCalcDat("\\CEDPI\SEMPRA_MSR1:EDCINV"&amp;X$2&amp;""&amp;X$3&amp;"DAYKWH.UNIT1@NET1",Overall!$A$32,Overall!$B$32,"1d","total","time-weighted",0,1,0,"")</f>
        <v>1941.0323917866663</v>
      </c>
      <c r="Y32" s="11">
        <f>_xll.PIAdvCalcDat("\\CEDPI\SEMPRA_MSR1:EDCINV"&amp;X$2&amp;""&amp;Y$3&amp;"DAYKWH.UNIT1@NET1",Overall!$A$32,Overall!$B$32,"1d","total","time-weighted",0,1,0,"")</f>
        <v>1878.4172441661019</v>
      </c>
      <c r="Z32" s="11">
        <f>_xll.PIAdvCalcDat("\\CEDPI\SEMPRA_MSR1:EDCINV"&amp;X$2&amp;""&amp;Z$3&amp;"DAYKWH.UNIT1@NET1",Overall!$A$32,Overall!$B$32,"1d","total","time-weighted",0,1,0,"")</f>
        <v>1894.8227860127217</v>
      </c>
      <c r="AA32" s="12">
        <f>_xll.PIAdvCalcDat("\\CEDPI\SEMPRA_MSR1:EDCINV"&amp;X$2&amp;""&amp;AA$3&amp;"DAYKWH.UNIT1@NET1",Overall!$A$32,Overall!$B$32,"1d","total","time-weighted",0,1,0,"")</f>
        <v>1929.6423208220599</v>
      </c>
      <c r="AB32" s="1"/>
      <c r="AC32" s="10">
        <f>_xll.PIAdvCalcDat("\\CEDPI\SEMPRA_MSR1:EDCINV"&amp;AC$2&amp;""&amp;AC$3&amp;"DAYKWH.UNIT1@NET1",Overall!$A$32,Overall!$B$32,"1d","total","time-weighted",0,1,0,"")</f>
        <v>1945.9784851129202</v>
      </c>
      <c r="AD32" s="11">
        <f>_xll.PIAdvCalcDat("\\CEDPI\SEMPRA_MSR1:EDCINV"&amp;AC$2&amp;""&amp;AD$3&amp;"DAYKWH.UNIT1@NET1",Overall!$A$32,Overall!$B$32,"1d","total","time-weighted",0,1,0,"")</f>
        <v>1877.5154398800453</v>
      </c>
      <c r="AE32" s="11">
        <f>_xll.PIAdvCalcDat("\\CEDPI\SEMPRA_MSR1:EDCINV"&amp;AC$2&amp;""&amp;AE$3&amp;"DAYKWH.UNIT1@NET1",Overall!$A$32,Overall!$B$32,"1d","total","time-weighted",0,1,0,"")</f>
        <v>1871.3919342724989</v>
      </c>
      <c r="AF32" s="12">
        <f>_xll.PIAdvCalcDat("\\CEDPI\SEMPRA_MSR1:EDCINV"&amp;AC$2&amp;""&amp;AF$3&amp;"DAYKWH.UNIT1@NET1",Overall!$A$32,Overall!$B$32,"1d","total","time-weighted",0,1,0,"")</f>
        <v>1927.0297338275084</v>
      </c>
      <c r="AG32" s="1"/>
      <c r="AH32" s="10">
        <f>_xll.PIAdvCalcDat("\\CEDPI\SEMPRA_MSR1:EDCINV"&amp;AH$2&amp;""&amp;AH$3&amp;"DAYKWH.UNIT1@NET1",Overall!$A$32,Overall!$B$32,"1d","total","time-weighted",0,1,0,"")</f>
        <v>1934.7726120617058</v>
      </c>
      <c r="AI32" s="11">
        <f>_xll.PIAdvCalcDat("\\CEDPI\SEMPRA_MSR1:EDCINV"&amp;AH$2&amp;""&amp;AI$3&amp;"DAYKWH.UNIT1@NET1",Overall!$A$32,Overall!$B$32,"1d","total","time-weighted",0,1,0,"")</f>
        <v>1880.9912548702596</v>
      </c>
      <c r="AJ32" s="11">
        <f>_xll.PIAdvCalcDat("\\CEDPI\SEMPRA_MSR1:EDCINV"&amp;AH$2&amp;""&amp;AJ$3&amp;"DAYKWH.UNIT1@NET1",Overall!$A$32,Overall!$B$32,"1d","total","time-weighted",0,1,0,"")</f>
        <v>1879.2084849016264</v>
      </c>
      <c r="AK32" s="12">
        <f>_xll.PIAdvCalcDat("\\CEDPI\SEMPRA_MSR1:EDCINV"&amp;AH$2&amp;""&amp;AK$3&amp;"DAYKWH.UNIT1@NET1",Overall!$A$32,Overall!$B$32,"1d","total","time-weighted",0,1,0,"")</f>
        <v>1953.3628048887401</v>
      </c>
      <c r="AL32" s="1"/>
      <c r="AM32" s="10">
        <f>_xll.PIAdvCalcDat("\\CEDPI\SEMPRA_MSR1:EDCINV"&amp;AM$2&amp;""&amp;AM$3&amp;"DAYKWH.UNIT1@NET1",Overall!$A$32,Overall!$B$32,"1d","total","time-weighted",0,1,0,"")</f>
        <v>1936.6803342254223</v>
      </c>
      <c r="AN32" s="11">
        <f>_xll.PIAdvCalcDat("\\CEDPI\SEMPRA_MSR1:EDCINV"&amp;AM$2&amp;""&amp;AN$3&amp;"DAYKWH.UNIT1@NET1",Overall!$A$32,Overall!$B$32,"1d","total","time-weighted",0,1,0,"")</f>
        <v>1881.8269858110161</v>
      </c>
      <c r="AO32" s="11">
        <f>_xll.PIAdvCalcDat("\\CEDPI\SEMPRA_MSR1:EDCINV"&amp;AM$2&amp;""&amp;AO$3&amp;"DAYKWH.UNIT1@NET1",Overall!$A$32,Overall!$B$32,"1d","total","time-weighted",0,1,0,"")</f>
        <v>1876.0648572258592</v>
      </c>
      <c r="AP32" s="12">
        <f>_xll.PIAdvCalcDat("\\CEDPI\SEMPRA_MSR1:EDCINV"&amp;AM$2&amp;""&amp;AP$3&amp;"DAYKWH.UNIT1@NET1",Overall!$A$32,Overall!$B$32,"1d","total","time-weighted",0,1,0,"")</f>
        <v>1922.4667734729931</v>
      </c>
      <c r="AQ32" s="1"/>
      <c r="AR32" s="10">
        <f>_xll.PIAdvCalcDat("\\CEDPI\SEMPRA_MSR1:EDCINV"&amp;AR$2&amp;""&amp;AR$3&amp;"DAYKWH.UNIT1@NET1",Overall!$A$32,Overall!$B$32,"1d","total","time-weighted",0,1,0,"")</f>
        <v>1943.037099710152</v>
      </c>
      <c r="AS32" s="11">
        <f>_xll.PIAdvCalcDat("\\CEDPI\SEMPRA_MSR1:EDCINV"&amp;AR$2&amp;""&amp;AS$3&amp;"DAYKWH.UNIT1@NET1",Overall!$A$32,Overall!$B$32,"1d","total","time-weighted",0,1,0,"")</f>
        <v>1870.4664709231645</v>
      </c>
      <c r="AT32" s="11">
        <f>_xll.PIAdvCalcDat("\\CEDPI\SEMPRA_MSR1:EDCINV"&amp;AR$2&amp;""&amp;AT$3&amp;"DAYKWH.UNIT1@NET1",Overall!$A$32,Overall!$B$32,"1d","total","time-weighted",0,1,0,"")</f>
        <v>1878.9412388195828</v>
      </c>
      <c r="AU32" s="12">
        <f>_xll.PIAdvCalcDat("\\CEDPI\SEMPRA_MSR1:EDCINV"&amp;AR$2&amp;""&amp;AU$3&amp;"DAYKWH.UNIT1@NET1",Overall!$A$32,Overall!$B$32,"1d","total","time-weighted",0,1,0,"")</f>
        <v>1941.4323282005641</v>
      </c>
      <c r="AV32" s="1"/>
      <c r="AW32" s="10">
        <f>_xll.PIAdvCalcDat("\\CEDPI\SEMPRA_MSR1:EDCINV"&amp;AW$2&amp;""&amp;AW$3&amp;"DAYKWH.UNIT1@NET1",Overall!$A$32,Overall!$B$32,"1d","total","time-weighted",0,1,0,"")</f>
        <v>1962.1293807858394</v>
      </c>
      <c r="AX32" s="11">
        <f>_xll.PIAdvCalcDat("\\CEDPI\SEMPRA_MSR1:EDCINV"&amp;AW$2&amp;""&amp;AX$3&amp;"DAYKWH.UNIT1@NET1",Overall!$A$32,Overall!$B$32,"1d","total","time-weighted",0,1,0,"")</f>
        <v>1891.6044748180311</v>
      </c>
      <c r="AY32" s="11">
        <f>_xll.PIAdvCalcDat("\\CEDPI\SEMPRA_MSR1:EDCINV"&amp;AW$2&amp;""&amp;AY$3&amp;"DAYKWH.UNIT1@NET1",Overall!$A$32,Overall!$B$32,"1d","total","time-weighted",0,1,0,"")</f>
        <v>1888.5296318262347</v>
      </c>
      <c r="AZ32" s="12">
        <f>_xll.PIAdvCalcDat("\\CEDPI\SEMPRA_MSR1:EDCINV"&amp;AW$2&amp;""&amp;AZ$3&amp;"DAYKWH.UNIT1@NET1",Overall!$A$32,Overall!$B$32,"1d","total","time-weighted",0,1,0,"")</f>
        <v>1959.1675697096821</v>
      </c>
      <c r="BA32" s="1"/>
      <c r="BB32" s="10">
        <f>_xll.PIAdvCalcDat("\\CEDPI\SEMPRA_MSR1:EDCINV"&amp;BB$2&amp;""&amp;BB$3&amp;"DAYKWH.UNIT1@NET1",Overall!$A$32,Overall!$B$32,"1d","total","time-weighted",0,1,0,"")</f>
        <v>1932.6650185532717</v>
      </c>
      <c r="BC32" s="11">
        <f>_xll.PIAdvCalcDat("\\CEDPI\SEMPRA_MSR1:EDCINV"&amp;BB$2&amp;""&amp;BC$3&amp;"DAYKWH.UNIT1@NET1",Overall!$A$32,Overall!$B$32,"1d","total","time-weighted",0,1,0,"")</f>
        <v>1887.5122524205547</v>
      </c>
      <c r="BD32" s="11">
        <f>_xll.PIAdvCalcDat("\\CEDPI\SEMPRA_MSR1:EDCINV"&amp;BB$2&amp;""&amp;BD$3&amp;"DAYKWH.UNIT1@NET1",Overall!$A$32,Overall!$B$32,"1d","total","time-weighted",0,1,0,"")</f>
        <v>1880.4457865984375</v>
      </c>
      <c r="BE32" s="12">
        <f>_xll.PIAdvCalcDat("\\CEDPI\SEMPRA_MSR1:EDCINV"&amp;BB$2&amp;""&amp;BE$3&amp;"DAYKWH.UNIT1@NET1",Overall!$A$32,Overall!$B$32,"1d","total","time-weighted",0,1,0,"")</f>
        <v>1950.7830705176586</v>
      </c>
      <c r="BF32" s="1"/>
      <c r="BG32" s="10">
        <f>_xll.PIAdvCalcDat("\\CEDPI\SEMPRA_MSR1:EDCINV"&amp;BG$2&amp;""&amp;BG$3&amp;"DAYKWH.UNIT1@NET1",Overall!$A$32,Overall!$B$32,"1d","total","time-weighted",0,1,0,"")</f>
        <v>1952.107149824996</v>
      </c>
      <c r="BH32" s="11">
        <f>_xll.PIAdvCalcDat("\\CEDPI\SEMPRA_MSR1:EDCINV"&amp;BG$2&amp;""&amp;BH$3&amp;"DAYKWH.UNIT1@NET1",Overall!$A$32,Overall!$B$32,"1d","total","time-weighted",0,1,0,"")</f>
        <v>1893.6802099742192</v>
      </c>
      <c r="BI32" s="11">
        <f>_xll.PIAdvCalcDat("\\CEDPI\SEMPRA_MSR1:EDCINV"&amp;BG$2&amp;""&amp;BI$3&amp;"DAYKWH.UNIT1@NET1",Overall!$A$32,Overall!$B$32,"1d","total","time-weighted",0,1,0,"")</f>
        <v>1862.5420398571912</v>
      </c>
      <c r="BJ32" s="12">
        <f>_xll.PIAdvCalcDat("\\CEDPI\SEMPRA_MSR1:EDCINV"&amp;BG$2&amp;""&amp;BJ$3&amp;"DAYKWH.UNIT1@NET1",Overall!$A$32,Overall!$B$32,"1d","total","time-weighted",0,1,0,"")</f>
        <v>1909.6879154474309</v>
      </c>
      <c r="BK32" s="1"/>
      <c r="BL32" s="10">
        <f>_xll.PIAdvCalcDat("\\CEDPI\SEMPRA_MSR1:EDCINV"&amp;BL$2&amp;""&amp;BL$3&amp;"DAYKWH.UNIT1@NET1",Overall!$A$32,Overall!$B$32,"1d","total","time-weighted",0,1,0,"")</f>
        <v>1911.2045177496127</v>
      </c>
      <c r="BM32" s="11">
        <f>_xll.PIAdvCalcDat("\\CEDPI\SEMPRA_MSR1:EDCINV"&amp;BL$2&amp;""&amp;BM$3&amp;"DAYKWH.UNIT1@NET1",Overall!$A$32,Overall!$B$32,"1d","total","time-weighted",0,1,0,"")</f>
        <v>1876.4253437120394</v>
      </c>
      <c r="BN32" s="11">
        <f>_xll.PIAdvCalcDat("\\CEDPI\SEMPRA_MSR1:EDCINV"&amp;BL$2&amp;""&amp;BN$3&amp;"DAYKWH.UNIT1@NET1",Overall!$A$32,Overall!$B$32,"1d","total","time-weighted",0,1,0,"")</f>
        <v>1882.2595525054696</v>
      </c>
      <c r="BO32" s="12">
        <f>_xll.PIAdvCalcDat("\\CEDPI\SEMPRA_MSR1:EDCINV"&amp;BL$2&amp;""&amp;BO$3&amp;"DAYKWH.UNIT1@NET1",Overall!$A$32,Overall!$B$32,"1d","total","time-weighted",0,1,0,"")</f>
        <v>1938.6655198374362</v>
      </c>
      <c r="BP32" s="1"/>
      <c r="BQ32" s="10">
        <f>_xll.PIAdvCalcDat("\\CEDPI\SEMPRA_MSR1:EDCINV"&amp;BQ$2&amp;""&amp;BQ$3&amp;"DAYKWH.UNIT1@NET1",Overall!$A$32,Overall!$B$32,"1d","total","time-weighted",0,1,0,"")</f>
        <v>1944.3910908348028</v>
      </c>
      <c r="BR32" s="11">
        <f>_xll.PIAdvCalcDat("\\CEDPI\SEMPRA_MSR1:EDCINV"&amp;BQ$2&amp;""&amp;BR$3&amp;"DAYKWH.UNIT1@NET1",Overall!$A$32,Overall!$B$32,"1d","total","time-weighted",0,1,0,"")</f>
        <v>1910.9252077763711</v>
      </c>
      <c r="BS32" s="11">
        <f>_xll.PIAdvCalcDat("\\CEDPI\SEMPRA_MSR1:EDCINV"&amp;BQ$2&amp;""&amp;BS$3&amp;"DAYKWH.UNIT1@NET1",Overall!$A$32,Overall!$B$32,"1d","total","time-weighted",0,1,0,"")</f>
        <v>1865.6237166983121</v>
      </c>
      <c r="BT32" s="12">
        <f>_xll.PIAdvCalcDat("\\CEDPI\SEMPRA_MSR1:EDCINV"&amp;BQ$2&amp;""&amp;BT$3&amp;"DAYKWH.UNIT1@NET1",Overall!$A$32,Overall!$B$32,"1d","total","time-weighted",0,1,0,"")</f>
        <v>1925.85279398128</v>
      </c>
      <c r="BU32" s="1"/>
      <c r="BV32" s="10">
        <f>_xll.PIAdvCalcDat("\\CEDPI\SEMPRA_MSR1:EDCINV"&amp;BV$2&amp;""&amp;BV$3&amp;"DAYKWH.UNIT1@NET1",Overall!$A$32,Overall!$B$32,"1d","total","time-weighted",0,1,0,"")</f>
        <v>1952.3587978812327</v>
      </c>
      <c r="BW32" s="11">
        <f>_xll.PIAdvCalcDat("\\CEDPI\SEMPRA_MSR1:EDCINV"&amp;BV$2&amp;""&amp;BW$3&amp;"DAYKWH.UNIT1@NET1",Overall!$A$32,Overall!$B$32,"1d","total","time-weighted",0,1,0,"")</f>
        <v>1878.063410365608</v>
      </c>
      <c r="BX32" s="11">
        <f>_xll.PIAdvCalcDat("\\CEDPI\SEMPRA_MSR1:EDCINV"&amp;BV$2&amp;""&amp;BX$3&amp;"DAYKWH.UNIT1@NET1",Overall!$A$32,Overall!$B$32,"1d","total","time-weighted",0,1,0,"")</f>
        <v>1878.3835441222614</v>
      </c>
      <c r="BY32" s="12">
        <f>_xll.PIAdvCalcDat("\\CEDPI\SEMPRA_MSR1:EDCINV"&amp;BV$2&amp;""&amp;BY$3&amp;"DAYKWH.UNIT1@NET1",Overall!$A$32,Overall!$B$32,"1d","total","time-weighted",0,1,0,"")</f>
        <v>1940.6122312432844</v>
      </c>
      <c r="BZ32" s="1"/>
      <c r="CA32" s="10">
        <f>_xll.PIAdvCalcDat("\\CEDPI\SEMPRA_MSR1:EDCINV"&amp;CA$2&amp;""&amp;CA$3&amp;"DAYKWH.UNIT1@NET1",Overall!$A$32,Overall!$B$32,"1d","total","time-weighted",0,1,0,"")</f>
        <v>1944.5345018601097</v>
      </c>
      <c r="CB32" s="11">
        <f>_xll.PIAdvCalcDat("\\CEDPI\SEMPRA_MSR1:EDCINV"&amp;CA$2&amp;""&amp;CB$3&amp;"DAYKWH.UNIT1@NET1",Overall!$A$32,Overall!$B$32,"1d","total","time-weighted",0,1,0,"")</f>
        <v>1897.0343715613481</v>
      </c>
      <c r="CC32" s="11">
        <f>_xll.PIAdvCalcDat("\\CEDPI\SEMPRA_MSR1:EDCINV"&amp;CA$2&amp;""&amp;CC$3&amp;"DAYKWH.UNIT1@NET1",Overall!$A$32,Overall!$B$32,"1d","total","time-weighted",0,1,0,"")</f>
        <v>1893.4560050699661</v>
      </c>
      <c r="CD32" s="12">
        <f>_xll.PIAdvCalcDat("\\CEDPI\SEMPRA_MSR1:EDCINV"&amp;CA$2&amp;""&amp;CD$3&amp;"DAYKWH.UNIT1@NET1",Overall!$A$32,Overall!$B$32,"1d","total","time-weighted",0,1,0,"")</f>
        <v>1927.2903563540012</v>
      </c>
      <c r="CE32" s="1"/>
      <c r="CF32" s="10">
        <f>_xll.PIAdvCalcDat("\\CEDPI\SEMPRA_MSR1:EDCINV"&amp;CF$2&amp;""&amp;CF$3&amp;"DAYKWH.UNIT1@NET1",Overall!$A$32,Overall!$B$32,"1d","total","time-weighted",0,1,0,"")</f>
        <v>2046.5652974557809</v>
      </c>
      <c r="CG32" s="11">
        <f>_xll.PIAdvCalcDat("\\CEDPI\SEMPRA_MSR1:EDCINV"&amp;CF$2&amp;""&amp;CG$3&amp;"DAYKWH.UNIT1@NET1",Overall!$A$32,Overall!$B$32,"1d","total","time-weighted",0,1,0,"")</f>
        <v>1980.6887836921501</v>
      </c>
      <c r="CH32" s="11">
        <f>_xll.PIAdvCalcDat("\\CEDPI\SEMPRA_MSR1:EDCINV"&amp;CF$2&amp;""&amp;CH$3&amp;"DAYKWH.UNIT1@NET1",Overall!$A$32,Overall!$B$32,"1d","total","time-weighted",0,1,0,"")</f>
        <v>1928.1703984334547</v>
      </c>
      <c r="CI32" s="12">
        <f>_xll.PIAdvCalcDat("\\CEDPI\SEMPRA_MSR1:EDCINV"&amp;CF$2&amp;""&amp;CI$3&amp;"DAYKWH.UNIT1@NET1",Overall!$A$32,Overall!$B$32,"1d","total","time-weighted",0,1,0,"")</f>
        <v>1942.8368459777978</v>
      </c>
      <c r="CJ32" s="1"/>
      <c r="CK32" s="10">
        <f>_xll.PIAdvCalcDat("\\CEDPI\SEMPRA_MSR1:EDCINV"&amp;CK$2&amp;""&amp;CK$3&amp;"DAYKWH.UNIT1@NET1",Overall!$A$32,Overall!$B$32,"1d","total","time-weighted",0,1,0,"")</f>
        <v>2077.2383555961151</v>
      </c>
      <c r="CL32" s="11">
        <f>_xll.PIAdvCalcDat("\\CEDPI\SEMPRA_MSR1:EDCINV"&amp;CK$2&amp;""&amp;CL$3&amp;"DAYKWH.UNIT1@NET1",Overall!$A$32,Overall!$B$32,"1d","total","time-weighted",0,1,0,"")</f>
        <v>1978.2076900672589</v>
      </c>
      <c r="CM32" s="11">
        <f>_xll.PIAdvCalcDat("\\CEDPI\SEMPRA_MSR1:EDCINV"&amp;CK$2&amp;""&amp;CM$3&amp;"DAYKWH.UNIT1@NET1",Overall!$A$32,Overall!$B$32,"1d","total","time-weighted",0,1,0,"")</f>
        <v>1914.2445214697557</v>
      </c>
      <c r="CN32" s="12">
        <f>_xll.PIAdvCalcDat("\\CEDPI\SEMPRA_MSR1:EDCINV"&amp;CK$2&amp;""&amp;CN$3&amp;"DAYKWH.UNIT1@NET1",Overall!$A$32,Overall!$B$32,"1d","total","time-weighted",0,1,0,"")</f>
        <v>2058.6879380317569</v>
      </c>
      <c r="CO32" s="1"/>
      <c r="CP32" s="10">
        <f>_xll.PIAdvCalcDat("\\CEDPI\SEMPRA_MSR1:EDCINV"&amp;CP$2&amp;""&amp;CP$3&amp;"DAYKWH.UNIT1@NET1",Overall!$A$32,Overall!$B$32,"1d","total","time-weighted",0,1,0,"")</f>
        <v>2077.3111659893275</v>
      </c>
      <c r="CQ32" s="11">
        <f>_xll.PIAdvCalcDat("\\CEDPI\SEMPRA_MSR1:EDCINV"&amp;CP$2&amp;""&amp;CQ$3&amp;"DAYKWH.UNIT1@NET1",Overall!$A$32,Overall!$B$32,"1d","total","time-weighted",0,1,0,"")</f>
        <v>1988.2437564641943</v>
      </c>
      <c r="CR32" s="11">
        <f>_xll.PIAdvCalcDat("\\CEDPI\SEMPRA_MSR1:EDCINV"&amp;CP$2&amp;""&amp;CR$3&amp;"DAYKWH.UNIT1@NET1",Overall!$A$32,Overall!$B$32,"1d","total","time-weighted",0,1,0,"")</f>
        <v>1918.6653609864511</v>
      </c>
      <c r="CS32" s="12">
        <f>_xll.PIAdvCalcDat("\\CEDPI\SEMPRA_MSR1:EDCINV"&amp;CP$2&amp;""&amp;CS$3&amp;"DAYKWH.UNIT1@NET1",Overall!$A$32,Overall!$B$32,"1d","total","time-weighted",0,1,0,"")</f>
        <v>2051.4623665664612</v>
      </c>
      <c r="CT32" s="1"/>
      <c r="CU32" s="10">
        <f>_xll.PIAdvCalcDat("\\CEDPI\SEMPRA_MSR1:EDCINV"&amp;CU$2&amp;""&amp;CU$3&amp;"DAYKWH.UNIT1@NET1",Overall!$A$32,Overall!$B$32,"1d","total","time-weighted",0,1,0,"")</f>
        <v>2017.9206983792819</v>
      </c>
      <c r="CV32" s="11">
        <f>_xll.PIAdvCalcDat("\\CEDPI\SEMPRA_MSR1:EDCINV"&amp;CU$2&amp;""&amp;CV$3&amp;"DAYKWH.UNIT1@NET1",Overall!$A$32,Overall!$B$32,"1d","total","time-weighted",0,1,0,"")</f>
        <v>1903.9875606989788</v>
      </c>
      <c r="CW32" s="11">
        <f>_xll.PIAdvCalcDat("\\CEDPI\SEMPRA_MSR1:EDCINV"&amp;CU$2&amp;""&amp;CW$3&amp;"DAYKWH.UNIT1@NET1",Overall!$A$32,Overall!$B$32,"1d","total","time-weighted",0,1,0,"")</f>
        <v>1876.4925547367832</v>
      </c>
      <c r="CX32" s="12">
        <f>_xll.PIAdvCalcDat("\\CEDPI\SEMPRA_MSR1:EDCINV"&amp;CU$2&amp;""&amp;CX$3&amp;"DAYKWH.UNIT1@NET1",Overall!$A$32,Overall!$B$32,"1d","total","time-weighted",0,1,0,"")</f>
        <v>2045.3535079520086</v>
      </c>
      <c r="CY32" s="1"/>
      <c r="CZ32" s="10">
        <f>_xll.PIAdvCalcDat("\\CEDPI\SEMPRA_MSR1:EDCINV"&amp;CZ$2&amp;""&amp;CZ$3&amp;"DAYKWH.UNIT1@NET1",Overall!$A$32,Overall!$B$32,"1d","total","time-weighted",0,1,0,"")</f>
        <v>1990.8510572877772</v>
      </c>
      <c r="DA32" s="11">
        <f>_xll.PIAdvCalcDat("\\CEDPI\SEMPRA_MSR1:EDCINV"&amp;CZ$2&amp;""&amp;DA$3&amp;"DAYKWH.UNIT1@NET1",Overall!$A$32,Overall!$B$32,"1d","total","time-weighted",0,1,0,"")</f>
        <v>2026.7812802207143</v>
      </c>
      <c r="DB32" s="11">
        <f>_xll.PIAdvCalcDat("\\CEDPI\SEMPRA_MSR1:EDCINV"&amp;CZ$2&amp;""&amp;DB$3&amp;"DAYKWH.UNIT1@NET1",Overall!$A$32,Overall!$B$32,"1d","total","time-weighted",0,1,0,"")</f>
        <v>1966.8025743510782</v>
      </c>
      <c r="DC32" s="12">
        <f>_xll.PIAdvCalcDat("\\CEDPI\SEMPRA_MSR1:EDCINV"&amp;CZ$2&amp;""&amp;DC$3&amp;"DAYKWH.UNIT1@NET1",Overall!$A$32,Overall!$B$32,"1d","total","time-weighted",0,1,0,"")</f>
        <v>2115.2355776093909</v>
      </c>
      <c r="DD32" s="1"/>
      <c r="DE32" s="10">
        <f>_xll.PIAdvCalcDat("\\CEDPI\SEMPRA_MSR1:EDCINV"&amp;DE$2&amp;""&amp;DE$3&amp;"DAYKWH.UNIT1@NET1",Overall!$A$32,Overall!$B$32,"1d","total","time-weighted",0,1,0,"")</f>
        <v>2067.7483729081277</v>
      </c>
      <c r="DF32" s="11">
        <f>_xll.PIAdvCalcDat("\\CEDPI\SEMPRA_MSR1:EDCINV"&amp;DE$2&amp;""&amp;DF$3&amp;"DAYKWH.UNIT1@NET1",Overall!$A$32,Overall!$B$32,"1d","total","time-weighted",0,1,0,"")</f>
        <v>1963.6661237808103</v>
      </c>
      <c r="DG32" s="11">
        <f>_xll.PIAdvCalcDat("\\CEDPI\SEMPRA_MSR1:EDCINV"&amp;DE$2&amp;""&amp;DG$3&amp;"DAYKWH.UNIT1@NET1",Overall!$A$32,Overall!$B$32,"1d","total","time-weighted",0,1,0,"")</f>
        <v>1834.0409312730101</v>
      </c>
      <c r="DH32" s="12">
        <f>_xll.PIAdvCalcDat("\\CEDPI\SEMPRA_MSR1:EDCINV"&amp;DE$2&amp;""&amp;DH$3&amp;"DAYKWH.UNIT1@NET1",Overall!$A$32,Overall!$B$32,"1d","total","time-weighted",0,1,0,"")</f>
        <v>1994.6018055024842</v>
      </c>
      <c r="DI32" s="1"/>
      <c r="DJ32" s="10">
        <f>_xll.PIAdvCalcDat("\\CEDPI\SEMPRA_MSR1:EDCINV"&amp;DJ$2&amp;""&amp;DJ$3&amp;"DAYKWH.UNIT1@NET1",Overall!$A$32,Overall!$B$32,"1d","total","time-weighted",0,1,0,"")</f>
        <v>2081.6341362691965</v>
      </c>
      <c r="DK32" s="11">
        <f>_xll.PIAdvCalcDat("\\CEDPI\SEMPRA_MSR1:EDCINV"&amp;DJ$2&amp;""&amp;DK$3&amp;"DAYKWH.UNIT1@NET1",Overall!$A$32,Overall!$B$32,"1d","total","time-weighted",0,1,0,"")</f>
        <v>2017.5382880879001</v>
      </c>
      <c r="DL32" s="11" t="str">
        <f>_xll.PIAdvCalcDat("\\CEDPI\SEMPRA_MSR1:EDCINV"&amp;DJ$2&amp;""&amp;DL$3&amp;"DAYKWH.UNIT1@NET1",Overall!$A$32,Overall!$B$32,"1d","total","time-weighted",0,1,0,"")</f>
        <v>Tag not found</v>
      </c>
      <c r="DM32" s="12">
        <f>_xll.PIAdvCalcDat("\\CEDPI\SEMPRA_MSR1:EDCINV"&amp;DJ$2&amp;""&amp;DM$3&amp;"DAYKWH.UNIT1@NET1",Overall!$A$32,Overall!$B$32,"1d","total","time-weighted",0,1,0,"")</f>
        <v>2078.9602074128115</v>
      </c>
      <c r="DN32" s="1"/>
      <c r="DO32" s="10">
        <f>_xll.PIAdvCalcDat("\\CEDPI\SEMPRA_MSR1:EDCINV"&amp;DO$2&amp;""&amp;DO$3&amp;"DAYKWH.UNIT1@NET1",Overall!$A$32,Overall!$B$32,"1d","total","time-weighted",0,1,0,"")</f>
        <v>2057.6135234497797</v>
      </c>
      <c r="DP32" s="11">
        <f>_xll.PIAdvCalcDat("\\CEDPI\SEMPRA_MSR1:EDCINV"&amp;DO$2&amp;""&amp;DP$3&amp;"DAYKWH.UNIT1@NET1",Overall!$A$32,Overall!$B$32,"1d","total","time-weighted",0,1,0,"")</f>
        <v>2017.3663106896022</v>
      </c>
      <c r="DQ32" s="11">
        <f>_xll.PIAdvCalcDat("\\CEDPI\SEMPRA_MSR1:EDCINV"&amp;DO$2&amp;""&amp;DQ$3&amp;"DAYKWH.UNIT1@NET1",Overall!$A$32,Overall!$B$32,"1d","total","time-weighted",0,1,0,"")</f>
        <v>1974.4472057682697</v>
      </c>
      <c r="DR32" s="12">
        <f>_xll.PIAdvCalcDat("\\CEDPI\SEMPRA_MSR1:EDCINV"&amp;DO$2&amp;""&amp;DR$3&amp;"DAYKWH.UNIT1@NET1",Overall!$A$32,Overall!$B$32,"1d","total","time-weighted",0,1,0,"")</f>
        <v>1908.8445831480199</v>
      </c>
      <c r="DS32" s="1"/>
      <c r="DT32" s="10">
        <f>_xll.PIAdvCalcDat("\\CEDPI\SEMPRA_MSR1:EDCINV"&amp;DT$2&amp;""&amp;DT$3&amp;"DAYKWH.UNIT1@NET1",Overall!$A$32,Overall!$B$32,"1d","total","time-weighted",0,1,0,"")</f>
        <v>1918.3270550432787</v>
      </c>
      <c r="DU32" s="11">
        <f>_xll.PIAdvCalcDat("\\CEDPI\SEMPRA_MSR1:EDCINV"&amp;DT$2&amp;""&amp;DU$3&amp;"DAYKWH.UNIT1@NET1",Overall!$A$32,Overall!$B$32,"1d","total","time-weighted",0,1,0,"")</f>
        <v>1982.0266969611864</v>
      </c>
      <c r="DV32" s="11">
        <f>_xll.PIAdvCalcDat("\\CEDPI\SEMPRA_MSR1:EDCINV"&amp;DT$2&amp;""&amp;DV$3&amp;"DAYKWH.UNIT1@NET1",Overall!$A$32,Overall!$B$32,"1d","total","time-weighted",0,1,0,"")</f>
        <v>1953.7922014635642</v>
      </c>
      <c r="DW32" s="12">
        <f>_xll.PIAdvCalcDat("\\CEDPI\SEMPRA_MSR1:EDCINV"&amp;DT$2&amp;""&amp;DW$3&amp;"DAYKWH.UNIT1@NET1",Overall!$A$32,Overall!$B$32,"1d","total","time-weighted",0,1,0,"")</f>
        <v>2018.4635183429532</v>
      </c>
      <c r="DX32" s="1"/>
      <c r="DY32" s="10">
        <f>_xll.PIAdvCalcDat("\\CEDPI\SEMPRA_MSR1:EDCINV"&amp;DY$2&amp;""&amp;DY$3&amp;"DAYKWH.UNIT1@NET1",Overall!$A$32,Overall!$B$32,"1d","total","time-weighted",0,1,0,"")</f>
        <v>1967.8747211875598</v>
      </c>
      <c r="DZ32" s="11">
        <f>_xll.PIAdvCalcDat("\\CEDPI\SEMPRA_MSR1:EDCINV"&amp;DY$2&amp;""&amp;DZ$3&amp;"DAYKWH.UNIT1@NET1",Overall!$A$32,Overall!$B$32,"1d","total","time-weighted",0,1,0,"")</f>
        <v>1960.4599130691454</v>
      </c>
      <c r="EA32" s="11">
        <f>_xll.PIAdvCalcDat("\\CEDPI\SEMPRA_MSR1:EDCINV"&amp;DY$2&amp;""&amp;EA$3&amp;"DAYKWH.UNIT1@NET1",Overall!$A$32,Overall!$B$32,"1d","total","time-weighted",0,1,0,"")</f>
        <v>1911.264558150423</v>
      </c>
      <c r="EB32" s="12">
        <f>_xll.PIAdvCalcDat("\\CEDPI\SEMPRA_MSR1:EDCINV"&amp;DY$2&amp;""&amp;EB$3&amp;"DAYKWH.UNIT1@NET1",Overall!$A$32,Overall!$B$32,"1d","total","time-weighted",0,1,0,"")</f>
        <v>1951.695888011441</v>
      </c>
      <c r="EC32" s="1"/>
      <c r="ED32" s="10">
        <f>_xll.PIAdvCalcDat("\\CEDPI\SEMPRA_MSR1:EDCINV"&amp;ED$2&amp;""&amp;ED$3&amp;"DAYKWH.UNIT1@NET1",Overall!$A$32,Overall!$B$32,"1d","total","time-weighted",0,1,0,"")</f>
        <v>2084.0302507904403</v>
      </c>
      <c r="EE32" s="11">
        <f>_xll.PIAdvCalcDat("\\CEDPI\SEMPRA_MSR1:EDCINV"&amp;ED$2&amp;""&amp;EE$3&amp;"DAYKWH.UNIT1@NET1",Overall!$A$32,Overall!$B$32,"1d","total","time-weighted",0,1,0,"")</f>
        <v>2077.1450339065705</v>
      </c>
      <c r="EF32" s="11">
        <f>_xll.PIAdvCalcDat("\\CEDPI\SEMPRA_MSR1:EDCINV"&amp;ED$2&amp;""&amp;EF$3&amp;"DAYKWH.UNIT1@NET1",Overall!$A$32,Overall!$B$32,"1d","total","time-weighted",0,1,0,"")</f>
        <v>2036.5668916641796</v>
      </c>
      <c r="EG32" s="12">
        <f>_xll.PIAdvCalcDat("\\CEDPI\SEMPRA_MSR1:EDCINV"&amp;ED$2&amp;""&amp;EG$3&amp;"DAYKWH.UNIT1@NET1",Overall!$A$32,Overall!$B$32,"1d","total","time-weighted",0,1,0,"")</f>
        <v>1992.4437955109713</v>
      </c>
      <c r="EH32" s="1"/>
      <c r="EI32" s="10">
        <f>_xll.PIAdvCalcDat("\\CEDPI\SEMPRA_MSR1:EDCINV"&amp;EI$2&amp;""&amp;EI$3&amp;"DAYKWH.UNIT1@NET1",Overall!$A$32,Overall!$B$32,"1d","total","time-weighted",0,1,0,"")</f>
        <v>2043.4905592409607</v>
      </c>
      <c r="EJ32" s="11">
        <f>_xll.PIAdvCalcDat("\\CEDPI\SEMPRA_MSR1:EDCINV"&amp;EI$2&amp;""&amp;EJ$3&amp;"DAYKWH.UNIT1@NET1",Overall!$A$32,Overall!$B$32,"1d","total","time-weighted",0,1,0,"")</f>
        <v>1865.1778492279193</v>
      </c>
      <c r="EK32" s="11">
        <f>_xll.PIAdvCalcDat("\\CEDPI\SEMPRA_MSR1:EDCINV"&amp;EI$2&amp;""&amp;EK$3&amp;"DAYKWH.UNIT1@NET1",Overall!$A$32,Overall!$B$32,"1d","total","time-weighted",0,1,0,"")</f>
        <v>1933.9842693536057</v>
      </c>
      <c r="EL32" s="12">
        <f>_xll.PIAdvCalcDat("\\CEDPI\SEMPRA_MSR1:EDCINV"&amp;EI$2&amp;""&amp;EL$3&amp;"DAYKWH.UNIT1@NET1",Overall!$A$32,Overall!$B$32,"1d","total","time-weighted",0,1,0,"")</f>
        <v>1986.2086220818048</v>
      </c>
      <c r="EM32" s="1"/>
      <c r="EN32" s="10">
        <f>_xll.PIAdvCalcDat("\\CEDPI\SEMPRA_MSR1:EDCINV"&amp;EN$2&amp;""&amp;EN$3&amp;"DAYKWH.UNIT1@NET1",Overall!$A$32,Overall!$B$32,"1d","total","time-weighted",0,1,0,"")</f>
        <v>2085.8186817385872</v>
      </c>
      <c r="EO32" s="11">
        <f>_xll.PIAdvCalcDat("\\CEDPI\SEMPRA_MSR1:EDCINV"&amp;EN$2&amp;""&amp;EO$3&amp;"DAYKWH.UNIT1@NET1",Overall!$A$32,Overall!$B$32,"1d","total","time-weighted",0,1,0,"")</f>
        <v>2020.2211159485103</v>
      </c>
      <c r="EP32" s="11">
        <f>_xll.PIAdvCalcDat("\\CEDPI\SEMPRA_MSR1:EDCINV"&amp;EN$2&amp;""&amp;EP$3&amp;"DAYKWH.UNIT1@NET1",Overall!$A$32,Overall!$B$32,"1d","total","time-weighted",0,1,0,"")</f>
        <v>1991.5797879478428</v>
      </c>
      <c r="EQ32" s="12">
        <f>_xll.PIAdvCalcDat("\\CEDPI\SEMPRA_MSR1:EDCINV"&amp;EN$2&amp;""&amp;EQ$3&amp;"DAYKWH.UNIT1@NET1",Overall!$A$32,Overall!$B$32,"1d","total","time-weighted",0,1,0,"")</f>
        <v>2100.9281208118691</v>
      </c>
      <c r="ER32" s="1"/>
      <c r="ES32" s="10">
        <f>_xll.PIAdvCalcDat("\\CEDPI\SEMPRA_MSR1:EDCINV"&amp;ES$2&amp;""&amp;ES$3&amp;"DAYKWH.UNIT1@NET1",Overall!$A$32,Overall!$B$32,"1d","total","time-weighted",0,1,0,"")</f>
        <v>2096.8996675430062</v>
      </c>
      <c r="ET32" s="11">
        <f>_xll.PIAdvCalcDat("\\CEDPI\SEMPRA_MSR1:EDCINV"&amp;ES$2&amp;""&amp;ET$3&amp;"DAYKWH.UNIT1@NET1",Overall!$A$32,Overall!$B$32,"1d","total","time-weighted",0,1,0,"")</f>
        <v>1998.390219896288</v>
      </c>
      <c r="EU32" s="11">
        <f>_xll.PIAdvCalcDat("\\CEDPI\SEMPRA_MSR1:EDCINV"&amp;ES$2&amp;""&amp;EU$3&amp;"DAYKWH.UNIT1@NET1",Overall!$A$32,Overall!$B$32,"1d","total","time-weighted",0,1,0,"")</f>
        <v>2009.7544602095675</v>
      </c>
      <c r="EV32" s="12">
        <f>_xll.PIAdvCalcDat("\\CEDPI\SEMPRA_MSR1:EDCINV"&amp;ES$2&amp;""&amp;EV$3&amp;"DAYKWH.UNIT1@NET1",Overall!$A$32,Overall!$B$32,"1d","total","time-weighted",0,1,0,"")</f>
        <v>2048.7784503491539</v>
      </c>
      <c r="EW32" s="1"/>
      <c r="EX32" s="10">
        <f>_xll.PIAdvCalcDat("\\CEDPI\SEMPRA_MSR1:EDCINV"&amp;EX$2&amp;""&amp;EX$3&amp;"DAYKWH.UNIT1@NET1",Overall!$A$32,Overall!$B$32,"1d","total","time-weighted",0,1,0,"")</f>
        <v>1946.0259491124107</v>
      </c>
      <c r="EY32" s="11">
        <f>_xll.PIAdvCalcDat("\\CEDPI\SEMPRA_MSR1:EDCINV"&amp;EX$2&amp;""&amp;EY$3&amp;"DAYKWH.UNIT1@NET1",Overall!$A$32,Overall!$B$32,"1d","total","time-weighted",0,1,0,"")</f>
        <v>1882.1449571745623</v>
      </c>
      <c r="EZ32" s="11">
        <f>_xll.PIAdvCalcDat("\\CEDPI\SEMPRA_MSR1:EDCINV"&amp;EX$2&amp;""&amp;EZ$3&amp;"DAYKWH.UNIT1@NET1",Overall!$A$32,Overall!$B$32,"1d","total","time-weighted",0,1,0,"")</f>
        <v>1897.1017135199436</v>
      </c>
      <c r="FA32" s="12">
        <f>_xll.PIAdvCalcDat("\\CEDPI\SEMPRA_MSR1:EDCINV"&amp;EX$2&amp;""&amp;FA$3&amp;"DAYKWH.UNIT1@NET1",Overall!$A$32,Overall!$B$32,"1d","total","time-weighted",0,1,0,"")</f>
        <v>1944.2481987763626</v>
      </c>
      <c r="FB32" s="1"/>
      <c r="FC32" s="10">
        <f>_xll.PIAdvCalcDat("\\CEDPI\SEMPRA_MSR1:EDCINV"&amp;FC$2&amp;""&amp;FC$3&amp;"DAYKWH.UNIT1@NET1",Overall!$A$32,Overall!$B$32,"1d","total","time-weighted",0,1,0,"")</f>
        <v>2045.3785095872688</v>
      </c>
      <c r="FD32" s="11">
        <f>_xll.PIAdvCalcDat("\\CEDPI\SEMPRA_MSR1:EDCINV"&amp;FC$2&amp;""&amp;FD$3&amp;"DAYKWH.UNIT1@NET1",Overall!$A$32,Overall!$B$32,"1d","total","time-weighted",0,1,0,"")</f>
        <v>1960.6146352337328</v>
      </c>
      <c r="FE32" s="11">
        <f>_xll.PIAdvCalcDat("\\CEDPI\SEMPRA_MSR1:EDCINV"&amp;FC$2&amp;""&amp;FE$3&amp;"DAYKWH.UNIT1@NET1",Overall!$A$32,Overall!$B$32,"1d","total","time-weighted",0,1,0,"")</f>
        <v>1938.3458405185888</v>
      </c>
      <c r="FF32" s="12">
        <f>_xll.PIAdvCalcDat("\\CEDPI\SEMPRA_MSR1:EDCINV"&amp;FC$2&amp;""&amp;FF$3&amp;"DAYKWH.UNIT1@NET1",Overall!$A$32,Overall!$B$32,"1d","total","time-weighted",0,1,0,"")</f>
        <v>2002.7818700592627</v>
      </c>
      <c r="FG32" s="1"/>
      <c r="FH32" s="10">
        <f>_xll.PIAdvCalcDat("\\CEDPI\SEMPRA_MSR1:EDCINV"&amp;FH$2&amp;""&amp;FH$3&amp;"DAYKWH.UNIT1@NET1",Overall!$A$32,Overall!$B$32,"1d","total","time-weighted",0,1,0,"")</f>
        <v>1976.6272376753784</v>
      </c>
      <c r="FI32" s="11">
        <f>_xll.PIAdvCalcDat("\\CEDPI\SEMPRA_MSR1:EDCINV"&amp;FH$2&amp;""&amp;FI$3&amp;"DAYKWH.UNIT1@NET1",Overall!$A$32,Overall!$B$32,"1d","total","time-weighted",0,1,0,"")</f>
        <v>1904.1892724281497</v>
      </c>
      <c r="FJ32" s="11">
        <f>_xll.PIAdvCalcDat("\\CEDPI\SEMPRA_MSR1:EDCINV"&amp;FH$2&amp;""&amp;FJ$3&amp;"DAYKWH.UNIT1@NET1",Overall!$A$32,Overall!$B$32,"1d","total","time-weighted",0,1,0,"")</f>
        <v>1939.7953022910224</v>
      </c>
      <c r="FK32" s="12">
        <f>_xll.PIAdvCalcDat("\\CEDPI\SEMPRA_MSR1:EDCINV"&amp;FH$2&amp;""&amp;FK$3&amp;"DAYKWH.UNIT1@NET1",Overall!$A$32,Overall!$B$32,"1d","total","time-weighted",0,1,0,"")</f>
        <v>1897.9647173650217</v>
      </c>
      <c r="FL32" s="1"/>
      <c r="FM32" s="10">
        <f>_xll.PIAdvCalcDat("\\CEDPI\SEMPRA_MSR1:EDCINV"&amp;FM$2&amp;""&amp;FM$3&amp;"DAYKWH.UNIT1@NET1",Overall!$A$32,Overall!$B$32,"1d","total","time-weighted",0,1,0,"")</f>
        <v>2032.1648433236953</v>
      </c>
      <c r="FN32" s="11">
        <f>_xll.PIAdvCalcDat("\\CEDPI\SEMPRA_MSR1:EDCINV"&amp;FM$2&amp;""&amp;FN$3&amp;"DAYKWH.UNIT1@NET1",Overall!$A$32,Overall!$B$32,"1d","total","time-weighted",0,1,0,"")</f>
        <v>1990.9754492853467</v>
      </c>
      <c r="FO32" s="11">
        <f>_xll.PIAdvCalcDat("\\CEDPI\SEMPRA_MSR1:EDCINV"&amp;FM$2&amp;""&amp;FO$3&amp;"DAYKWH.UNIT1@NET1",Overall!$A$32,Overall!$B$32,"1d","total","time-weighted",0,1,0,"")</f>
        <v>1823.935037253877</v>
      </c>
      <c r="FP32" s="12">
        <f>_xll.PIAdvCalcDat("\\CEDPI\SEMPRA_MSR1:EDCINV"&amp;FM$2&amp;""&amp;FP$3&amp;"DAYKWH.UNIT1@NET1",Overall!$A$32,Overall!$B$32,"1d","total","time-weighted",0,1,0,"")</f>
        <v>1764.1194889111775</v>
      </c>
      <c r="FQ32" s="1"/>
      <c r="FR32" s="10">
        <f>_xll.PIAdvCalcDat("\\CEDPI\SEMPRA_MSR1:EDCINV"&amp;FR$2&amp;""&amp;FR$3&amp;"DAYKWH.UNIT1@NET1",Overall!$A$32,Overall!$B$32,"1d","total","time-weighted",0,1,0,"")</f>
        <v>2024.1022335354394</v>
      </c>
      <c r="FS32" s="11">
        <f>_xll.PIAdvCalcDat("\\CEDPI\SEMPRA_MSR1:EDCINV"&amp;FR$2&amp;""&amp;FS$3&amp;"DAYKWH.UNIT1@NET1",Overall!$A$32,Overall!$B$32,"1d","total","time-weighted",0,1,0,"")</f>
        <v>1975.8459689078231</v>
      </c>
      <c r="FT32" s="11">
        <f>_xll.PIAdvCalcDat("\\CEDPI\SEMPRA_MSR1:EDCINV"&amp;FR$2&amp;""&amp;FT$3&amp;"DAYKWH.UNIT1@NET1",Overall!$A$32,Overall!$B$32,"1d","total","time-weighted",0,1,0,"")</f>
        <v>1982.348221968173</v>
      </c>
      <c r="FU32" s="12">
        <f>_xll.PIAdvCalcDat("\\CEDPI\SEMPRA_MSR1:EDCINV"&amp;FR$2&amp;""&amp;FU$3&amp;"DAYKWH.UNIT1@NET1",Overall!$A$32,Overall!$B$32,"1d","total","time-weighted",0,1,0,"")</f>
        <v>2066.4620894592144</v>
      </c>
      <c r="FV32" s="1"/>
      <c r="FW32" s="10">
        <f>_xll.PIAdvCalcDat("\\CEDPI\SEMPRA_MSR1:EDCINV"&amp;FW$2&amp;""&amp;FW$3&amp;"DAYKWH.UNIT1@NET1",Overall!$A$32,Overall!$B$32,"1d","total","time-weighted",0,1,0,"")</f>
        <v>2007.1724648297607</v>
      </c>
      <c r="FX32" s="11">
        <f>_xll.PIAdvCalcDat("\\CEDPI\SEMPRA_MSR1:EDCINV"&amp;FW$2&amp;""&amp;FX$3&amp;"DAYKWH.UNIT1@NET1",Overall!$A$32,Overall!$B$32,"1d","total","time-weighted",0,1,0,"")</f>
        <v>1946.8340385178794</v>
      </c>
      <c r="FY32" s="11">
        <f>_xll.PIAdvCalcDat("\\CEDPI\SEMPRA_MSR1:EDCINV"&amp;FW$2&amp;""&amp;FY$3&amp;"DAYKWH.UNIT1@NET1",Overall!$A$32,Overall!$B$32,"1d","total","time-weighted",0,1,0,"")</f>
        <v>1875.7252844885288</v>
      </c>
      <c r="FZ32" s="12">
        <f>_xll.PIAdvCalcDat("\\CEDPI\SEMPRA_MSR1:EDCINV"&amp;FW$2&amp;""&amp;FZ$3&amp;"DAYKWH.UNIT1@NET1",Overall!$A$32,Overall!$B$32,"1d","total","time-weighted",0,1,0,"")</f>
        <v>1826.8916516375093</v>
      </c>
      <c r="GA32" s="1"/>
      <c r="GB32" s="10">
        <f>_xll.PIAdvCalcDat("\\CEDPI\SEMPRA_MSR1:EDCINV"&amp;GB$2&amp;""&amp;GB$3&amp;"DAYKWH.UNIT1@NET1",Overall!$A$32,Overall!$B$32,"1d","total","time-weighted",0,1,0,"")</f>
        <v>2036.6518188859716</v>
      </c>
      <c r="GC32" s="11">
        <f>_xll.PIAdvCalcDat("\\CEDPI\SEMPRA_MSR1:EDCINV"&amp;GB$2&amp;""&amp;GC$3&amp;"DAYKWH.UNIT1@NET1",Overall!$A$32,Overall!$B$32,"1d","total","time-weighted",0,1,0,"")</f>
        <v>1910.7002038836827</v>
      </c>
      <c r="GD32" s="11">
        <f>_xll.PIAdvCalcDat("\\CEDPI\SEMPRA_MSR1:EDCINV"&amp;GB$2&amp;""&amp;GD$3&amp;"DAYKWH.UNIT1@NET1",Overall!$A$32,Overall!$B$32,"1d","total","time-weighted",0,1,0,"")</f>
        <v>2025.8602966521391</v>
      </c>
      <c r="GE32" s="12">
        <f>_xll.PIAdvCalcDat("\\CEDPI\SEMPRA_MSR1:EDCINV"&amp;GB$2&amp;""&amp;GE$3&amp;"DAYKWH.UNIT1@NET1",Overall!$A$32,Overall!$B$32,"1d","total","time-weighted",0,1,0,"")</f>
        <v>1988.0092052302928</v>
      </c>
      <c r="GF32" s="1"/>
      <c r="GG32" s="10">
        <f>_xll.PIAdvCalcDat("\\CEDPI\SEMPRA_MSR1:EDCINV"&amp;GG$2&amp;""&amp;GG$3&amp;"DAYKWH.UNIT1@NET1",Overall!$A$32,Overall!$B$32,"1d","total","time-weighted",0,1,0,"")</f>
        <v>1944.1491185776811</v>
      </c>
      <c r="GH32" s="11">
        <f>_xll.PIAdvCalcDat("\\CEDPI\SEMPRA_MSR1:EDCINV"&amp;GG$2&amp;""&amp;GH$3&amp;"DAYKWH.UNIT1@NET1",Overall!$A$32,Overall!$B$32,"1d","total","time-weighted",0,1,0,"")</f>
        <v>1899.7688757159947</v>
      </c>
      <c r="GI32" s="11">
        <f>_xll.PIAdvCalcDat("\\CEDPI\SEMPRA_MSR1:EDCINV"&amp;GG$2&amp;""&amp;GI$3&amp;"DAYKWH.UNIT1@NET1",Overall!$A$32,Overall!$B$32,"1d","total","time-weighted",0,1,0,"")</f>
        <v>1825.5004405283462</v>
      </c>
      <c r="GJ32" s="12">
        <f>_xll.PIAdvCalcDat("\\CEDPI\SEMPRA_MSR1:EDCINV"&amp;GG$2&amp;""&amp;GJ$3&amp;"DAYKWH.UNIT1@NET1",Overall!$A$32,Overall!$B$32,"1d","total","time-weighted",0,1,0,"")</f>
        <v>1720.2679999233726</v>
      </c>
      <c r="GK32" s="1"/>
      <c r="GL32" s="10">
        <f>_xll.PIAdvCalcDat("\\CEDPI\SEMPRA_MSR1:EDCINV"&amp;GL$2&amp;""&amp;GL$3&amp;"DAYKWH.UNIT1@NET1",Overall!$A$32,Overall!$B$32,"1d","total","time-weighted",0,1,0,"")</f>
        <v>1981.3385987007462</v>
      </c>
      <c r="GM32" s="11">
        <f>_xll.PIAdvCalcDat("\\CEDPI\SEMPRA_MSR1:EDCINV"&amp;GL$2&amp;""&amp;GM$3&amp;"DAYKWH.UNIT1@NET1",Overall!$A$32,Overall!$B$32,"1d","total","time-weighted",0,1,0,"")</f>
        <v>1897.0101448322778</v>
      </c>
      <c r="GN32" s="11">
        <f>_xll.PIAdvCalcDat("\\CEDPI\SEMPRA_MSR1:EDCINV"&amp;GL$2&amp;""&amp;GN$3&amp;"DAYKWH.UNIT1@NET1",Overall!$A$32,Overall!$B$32,"1d","total","time-weighted",0,1,0,"")</f>
        <v>1969.5419338050253</v>
      </c>
      <c r="GO32" s="12">
        <f>_xll.PIAdvCalcDat("\\CEDPI\SEMPRA_MSR1:EDCINV"&amp;GL$2&amp;""&amp;GO$3&amp;"DAYKWH.UNIT1@NET1",Overall!$A$32,Overall!$B$32,"1d","total","time-weighted",0,1,0,"")</f>
        <v>1989.4192761171382</v>
      </c>
      <c r="GP32" s="1"/>
      <c r="GQ32" s="10">
        <f>_xll.PIAdvCalcDat("\\CEDPI\SEMPRA_MSR1:EDCINV"&amp;GQ$2&amp;""&amp;GQ$3&amp;"DAYKWH.UNIT1@NET1",Overall!$A$32,Overall!$B$32,"1d","total","time-weighted",0,1,0,"")</f>
        <v>2014.2586809654499</v>
      </c>
      <c r="GR32" s="11">
        <f>_xll.PIAdvCalcDat("\\CEDPI\SEMPRA_MSR1:EDCINV"&amp;GQ$2&amp;""&amp;GR$3&amp;"DAYKWH.UNIT1@NET1",Overall!$A$32,Overall!$B$32,"1d","total","time-weighted",0,1,0,"")</f>
        <v>1993.9355311775066</v>
      </c>
      <c r="GS32" s="11">
        <f>_xll.PIAdvCalcDat("\\CEDPI\SEMPRA_MSR1:EDCINV"&amp;GQ$2&amp;""&amp;GS$3&amp;"DAYKWH.UNIT1@NET1",Overall!$A$32,Overall!$B$32,"1d","total","time-weighted",0,1,0,"")</f>
        <v>1795.8579733380368</v>
      </c>
      <c r="GT32" s="12">
        <f>_xll.PIAdvCalcDat("\\CEDPI\SEMPRA_MSR1:EDCINV"&amp;GQ$2&amp;""&amp;GT$3&amp;"DAYKWH.UNIT1@NET1",Overall!$A$32,Overall!$B$32,"1d","total","time-weighted",0,1,0,"")</f>
        <v>1789.8341734271687</v>
      </c>
      <c r="GU32" s="1"/>
      <c r="GV32" s="10">
        <f>_xll.PIAdvCalcDat("\\CEDPI\SEMPRA_MSR1:EDCINV"&amp;GV$2&amp;""&amp;GV$3&amp;"DAYKWH.UNIT1@NET1",Overall!$A$32,Overall!$B$32,"1d","total","time-weighted",0,1,0,"")</f>
        <v>1998.6924159408243</v>
      </c>
      <c r="GW32" s="11">
        <f>_xll.PIAdvCalcDat("\\CEDPI\SEMPRA_MSR1:EDCINV"&amp;GV$2&amp;""&amp;GW$3&amp;"DAYKWH.UNIT1@NET1",Overall!$A$32,Overall!$B$32,"1d","total","time-weighted",0,1,0,"")</f>
        <v>2011.1893699637167</v>
      </c>
      <c r="GX32" s="11">
        <f>_xll.PIAdvCalcDat("\\CEDPI\SEMPRA_MSR1:EDCINV"&amp;GV$2&amp;""&amp;GX$3&amp;"DAYKWH.UNIT1@NET1",Overall!$A$32,Overall!$B$32,"1d","total","time-weighted",0,1,0,"")</f>
        <v>1927.9729038625715</v>
      </c>
      <c r="GY32" s="12">
        <f>_xll.PIAdvCalcDat("\\CEDPI\SEMPRA_MSR1:EDCINV"&amp;GV$2&amp;""&amp;GY$3&amp;"DAYKWH.UNIT1@NET1",Overall!$A$32,Overall!$B$32,"1d","total","time-weighted",0,1,0,"")</f>
        <v>1937.6444274219205</v>
      </c>
      <c r="GZ32" s="1"/>
      <c r="HA32" s="10">
        <f>_xll.PIAdvCalcDat("\\CEDPI\SEMPRA_MSR1:EDCINV"&amp;HA$2&amp;""&amp;HA$3&amp;"DAYKWH.UNIT1@NET1",Overall!$A$32,Overall!$B$32,"1d","total","time-weighted",0,1,0,"")</f>
        <v>2040.6765046544583</v>
      </c>
      <c r="HB32" s="11">
        <f>_xll.PIAdvCalcDat("\\CEDPI\SEMPRA_MSR1:EDCINV"&amp;HA$2&amp;""&amp;HB$3&amp;"DAYKWH.UNIT1@NET1",Overall!$A$32,Overall!$B$32,"1d","total","time-weighted",0,1,0,"")</f>
        <v>1978.2388025195348</v>
      </c>
      <c r="HC32" s="11">
        <f>_xll.PIAdvCalcDat("\\CEDPI\SEMPRA_MSR1:EDCINV"&amp;HA$2&amp;""&amp;HC$3&amp;"DAYKWH.UNIT1@NET1",Overall!$A$32,Overall!$B$32,"1d","total","time-weighted",0,1,0,"")</f>
        <v>1948.8281567899273</v>
      </c>
      <c r="HD32" s="12">
        <f>_xll.PIAdvCalcDat("\\CEDPI\SEMPRA_MSR1:EDCINV"&amp;HA$2&amp;""&amp;HD$3&amp;"DAYKWH.UNIT1@NET1",Overall!$A$32,Overall!$B$32,"1d","total","time-weighted",0,1,0,"")</f>
        <v>1762.4775490840213</v>
      </c>
      <c r="HE32" s="1"/>
      <c r="HF32" s="10">
        <f>_xll.PIAdvCalcDat("\\CEDPI\SEMPRA_MSR1:EDCINV"&amp;HF$2&amp;""&amp;HF$3&amp;"DAYKWH.UNIT1@NET1",Overall!$A$32,Overall!$B$32,"1d","total","time-weighted",0,1,0,"")</f>
        <v>1918.7774765345198</v>
      </c>
      <c r="HG32" s="11">
        <f>_xll.PIAdvCalcDat("\\CEDPI\SEMPRA_MSR1:EDCINV"&amp;HF$2&amp;""&amp;HG$3&amp;"DAYKWH.UNIT1@NET1",Overall!$A$32,Overall!$B$32,"1d","total","time-weighted",0,1,0,"")</f>
        <v>1938.4017770975152</v>
      </c>
      <c r="HH32" s="11">
        <f>_xll.PIAdvCalcDat("\\CEDPI\SEMPRA_MSR1:EDCINV"&amp;HF$2&amp;""&amp;HH$3&amp;"DAYKWH.UNIT1@NET1",Overall!$A$32,Overall!$B$32,"1d","total","time-weighted",0,1,0,"")</f>
        <v>1896.7899835873443</v>
      </c>
      <c r="HI32" s="12">
        <f>_xll.PIAdvCalcDat("\\CEDPI\SEMPRA_MSR1:EDCINV"&amp;HF$2&amp;""&amp;HI$3&amp;"DAYKWH.UNIT1@NET1",Overall!$A$32,Overall!$B$32,"1d","total","time-weighted",0,1,0,"")</f>
        <v>2035.577691068592</v>
      </c>
      <c r="HJ32" s="1"/>
      <c r="HK32" s="10">
        <f>_xll.PIAdvCalcDat("\\CEDPI\SEMPRA_MSR1:EDCINV"&amp;HK$2&amp;""&amp;HK$3&amp;"DAYKWH.UNIT1@NET1",Overall!$A$32,Overall!$B$32,"1d","total","time-weighted",0,1,0,"")</f>
        <v>1999.9066828509772</v>
      </c>
      <c r="HL32" s="11">
        <f>_xll.PIAdvCalcDat("\\CEDPI\SEMPRA_MSR1:EDCINV"&amp;HK$2&amp;""&amp;HL$3&amp;"DAYKWH.UNIT1@NET1",Overall!$A$32,Overall!$B$32,"1d","total","time-weighted",0,1,0,"")</f>
        <v>1988.2477312259293</v>
      </c>
      <c r="HM32" s="11">
        <f>_xll.PIAdvCalcDat("\\CEDPI\SEMPRA_MSR1:EDCINV"&amp;HK$2&amp;""&amp;HM$3&amp;"DAYKWH.UNIT1@NET1",Overall!$A$32,Overall!$B$32,"1d","total","time-weighted",0,1,0,"")</f>
        <v>1926.7414151354603</v>
      </c>
      <c r="HN32" s="12">
        <f>_xll.PIAdvCalcDat("\\CEDPI\SEMPRA_MSR1:EDCINV"&amp;HK$2&amp;""&amp;HN$3&amp;"DAYKWH.UNIT1@NET1",Overall!$A$32,Overall!$B$32,"1d","total","time-weighted",0,1,0,"")</f>
        <v>1776.3764225165628</v>
      </c>
      <c r="HO32" s="1"/>
      <c r="HP32" s="10">
        <f>_xll.PIAdvCalcDat("\\CEDPI\SEMPRA_MSR1:EDCINV"&amp;HP$2&amp;""&amp;HP$3&amp;"DAYKWH.UNIT1@NET1",Overall!$A$32,Overall!$B$32,"1d","total","time-weighted",0,1,0,"")</f>
        <v>1984.6112558836276</v>
      </c>
      <c r="HQ32" s="11">
        <f>_xll.PIAdvCalcDat("\\CEDPI\SEMPRA_MSR1:EDCINV"&amp;HP$2&amp;""&amp;HQ$3&amp;"DAYKWH.UNIT1@NET1",Overall!$A$32,Overall!$B$32,"1d","total","time-weighted",0,1,0,"")</f>
        <v>1969.2774316233631</v>
      </c>
      <c r="HR32" s="11">
        <f>_xll.PIAdvCalcDat("\\CEDPI\SEMPRA_MSR1:EDCINV"&amp;HP$2&amp;""&amp;HR$3&amp;"DAYKWH.UNIT1@NET1",Overall!$A$32,Overall!$B$32,"1d","total","time-weighted",0,1,0,"")</f>
        <v>1954.9928376993234</v>
      </c>
      <c r="HS32" s="12">
        <f>_xll.PIAdvCalcDat("\\CEDPI\SEMPRA_MSR1:EDCINV"&amp;HP$2&amp;""&amp;HS$3&amp;"DAYKWH.UNIT1@NET1",Overall!$A$32,Overall!$B$32,"1d","total","time-weighted",0,1,0,"")</f>
        <v>2034.6290101100526</v>
      </c>
      <c r="HT32" s="1"/>
      <c r="HU32" s="10">
        <f>_xll.PIAdvCalcDat("\\CEDPI\SEMPRA_MSR1:EDCINV"&amp;HU$2&amp;""&amp;HU$3&amp;"DAYKWH.UNIT1@NET1",Overall!$A$32,Overall!$B$32,"1d","total","time-weighted",0,1,0,"")</f>
        <v>2025.5935765355198</v>
      </c>
      <c r="HV32" s="11">
        <f>_xll.PIAdvCalcDat("\\CEDPI\SEMPRA_MSR1:EDCINV"&amp;HU$2&amp;""&amp;HV$3&amp;"DAYKWH.UNIT1@NET1",Overall!$A$32,Overall!$B$32,"1d","total","time-weighted",0,1,0,"")</f>
        <v>1921.0445104003743</v>
      </c>
      <c r="HW32" s="11">
        <f>_xll.PIAdvCalcDat("\\CEDPI\SEMPRA_MSR1:EDCINV"&amp;HU$2&amp;""&amp;HW$3&amp;"DAYKWH.UNIT1@NET1",Overall!$A$32,Overall!$B$32,"1d","total","time-weighted",0,1,0,"")</f>
        <v>1800.1124896275496</v>
      </c>
      <c r="HX32" s="12">
        <f>_xll.PIAdvCalcDat("\\CEDPI\SEMPRA_MSR1:EDCINV"&amp;HU$2&amp;""&amp;HX$3&amp;"DAYKWH.UNIT1@NET1",Overall!$A$32,Overall!$B$32,"1d","total","time-weighted",0,1,0,"")</f>
        <v>1805.308922453369</v>
      </c>
      <c r="HY32" s="1"/>
      <c r="HZ32" s="10">
        <f>_xll.PIAdvCalcDat("\\CEDPI\SEMPRA_MSR1:EDCINV"&amp;HZ$2&amp;""&amp;HZ$3&amp;"DAYKWH.UNIT1@NET1",Overall!$A$32,Overall!$B$32,"1d","total","time-weighted",0,1,0,"")</f>
        <v>2004.6363297745102</v>
      </c>
      <c r="IA32" s="11">
        <f>_xll.PIAdvCalcDat("\\CEDPI\SEMPRA_MSR1:EDCINV"&amp;HZ$2&amp;""&amp;IA$3&amp;"DAYKWH.UNIT1@NET1",Overall!$A$32,Overall!$B$32,"1d","total","time-weighted",0,1,0,"")</f>
        <v>1948.6930307922851</v>
      </c>
      <c r="IB32" s="11">
        <f>_xll.PIAdvCalcDat("\\CEDPI\SEMPRA_MSR1:EDCINV"&amp;HZ$2&amp;""&amp;IB$3&amp;"DAYKWH.UNIT1@NET1",Overall!$A$32,Overall!$B$32,"1d","total","time-weighted",0,1,0,"")</f>
        <v>1945.1716112668878</v>
      </c>
      <c r="IC32" s="12">
        <f>_xll.PIAdvCalcDat("\\CEDPI\SEMPRA_MSR1:EDCINV"&amp;HZ$2&amp;""&amp;IC$3&amp;"DAYKWH.UNIT1@NET1",Overall!$A$32,Overall!$B$32,"1d","total","time-weighted",0,1,0,"")</f>
        <v>2019.054641087565</v>
      </c>
      <c r="ID32" s="1"/>
      <c r="IE32" s="10">
        <f>_xll.PIAdvCalcDat("\\CEDPI\SEMPRA_MSR1:EDCINV"&amp;IE$2&amp;""&amp;IE$3&amp;"DAYKWH.UNIT1@NET1",Overall!$A$32,Overall!$B$32,"1d","total","time-weighted",0,1,0,"")</f>
        <v>1996.0538283390056</v>
      </c>
      <c r="IF32" s="11">
        <f>_xll.PIAdvCalcDat("\\CEDPI\SEMPRA_MSR1:EDCINV"&amp;IE$2&amp;""&amp;IF$3&amp;"DAYKWH.UNIT1@NET1",Overall!$A$32,Overall!$B$32,"1d","total","time-weighted",0,1,0,"")</f>
        <v>2006.543488154688</v>
      </c>
      <c r="IG32" s="11">
        <f>_xll.PIAdvCalcDat("\\CEDPI\SEMPRA_MSR1:EDCINV"&amp;IE$2&amp;""&amp;IG$3&amp;"DAYKWH.UNIT1@NET1",Overall!$A$32,Overall!$B$32,"1d","total","time-weighted",0,1,0,"")</f>
        <v>1841.8058083367389</v>
      </c>
      <c r="IH32" s="12">
        <f>_xll.PIAdvCalcDat("\\CEDPI\SEMPRA_MSR1:EDCINV"&amp;IE$2&amp;""&amp;IH$3&amp;"DAYKWH.UNIT1@NET1",Overall!$A$32,Overall!$B$32,"1d","total","time-weighted",0,1,0,"")</f>
        <v>1755.127322242331</v>
      </c>
      <c r="II32" s="1"/>
      <c r="IJ32" s="10">
        <f>_xll.PIAdvCalcDat("\\CEDPI\SEMPRA_MSR1:EDCINV"&amp;IJ$2&amp;""&amp;IJ$3&amp;"DAYKWH.UNIT1@NET1",Overall!$A$32,Overall!$B$32,"1d","total","time-weighted",0,1,0,"")</f>
        <v>2038.7803800600582</v>
      </c>
      <c r="IK32" s="11">
        <f>_xll.PIAdvCalcDat("\\CEDPI\SEMPRA_MSR1:EDCINV"&amp;IJ$2&amp;""&amp;IK$3&amp;"DAYKWH.UNIT1@NET1",Overall!$A$32,Overall!$B$32,"1d","total","time-weighted",0,1,0,"")</f>
        <v>1880.4263748035733</v>
      </c>
      <c r="IL32" s="11">
        <f>_xll.PIAdvCalcDat("\\CEDPI\SEMPRA_MSR1:EDCINV"&amp;IJ$2&amp;""&amp;IL$3&amp;"DAYKWH.UNIT1@NET1",Overall!$A$32,Overall!$B$32,"1d","total","time-weighted",0,1,0,"")</f>
        <v>1942.3089746921582</v>
      </c>
      <c r="IM32" s="12">
        <f>_xll.PIAdvCalcDat("\\CEDPI\SEMPRA_MSR1:EDCINV"&amp;IJ$2&amp;""&amp;IM$3&amp;"DAYKWH.UNIT1@NET1",Overall!$A$32,Overall!$B$32,"1d","total","time-weighted",0,1,0,"")</f>
        <v>2030.9354917053365</v>
      </c>
      <c r="IN32" s="1"/>
      <c r="IO32" s="10">
        <f>_xll.PIAdvCalcDat("\\CEDPI\SEMPRA_MSR1:EDCINV"&amp;IO$2&amp;""&amp;IO$3&amp;"DAYKWH.UNIT1@NET1",Overall!$A$32,Overall!$B$32,"1d","total","time-weighted",0,1,0,"")</f>
        <v>1960.6702153454023</v>
      </c>
      <c r="IP32" s="11">
        <f>_xll.PIAdvCalcDat("\\CEDPI\SEMPRA_MSR1:EDCINV"&amp;IO$2&amp;""&amp;IP$3&amp;"DAYKWH.UNIT1@NET1",Overall!$A$32,Overall!$B$32,"1d","total","time-weighted",0,1,0,"")</f>
        <v>1952.35547574166</v>
      </c>
      <c r="IQ32" s="11">
        <f>_xll.PIAdvCalcDat("\\CEDPI\SEMPRA_MSR1:EDCINV"&amp;IO$2&amp;""&amp;IQ$3&amp;"DAYKWH.UNIT1@NET1",Overall!$A$32,Overall!$B$32,"1d","total","time-weighted",0,1,0,"")</f>
        <v>1877.3566146736855</v>
      </c>
      <c r="IR32" s="12">
        <f>_xll.PIAdvCalcDat("\\CEDPI\SEMPRA_MSR1:EDCINV"&amp;IO$2&amp;""&amp;IR$3&amp;"DAYKWH.UNIT1@NET1",Overall!$A$32,Overall!$B$32,"1d","total","time-weighted",0,1,0,"")</f>
        <v>1840.2444383191541</v>
      </c>
      <c r="IS32" s="1"/>
      <c r="IT32" s="10">
        <f>_xll.PIAdvCalcDat("\\CEDPI\SEMPRA_MSR1:EDCINV"&amp;IT$2&amp;""&amp;IT$3&amp;"DAYKWH.UNIT1@NET1",Overall!$A$32,Overall!$B$32,"1d","total","time-weighted",0,1,0,"")</f>
        <v>2047.7519448464611</v>
      </c>
      <c r="IU32" s="11">
        <f>_xll.PIAdvCalcDat("\\CEDPI\SEMPRA_MSR1:EDCINV"&amp;IT$2&amp;""&amp;IU$3&amp;"DAYKWH.UNIT1@NET1",Overall!$A$32,Overall!$B$32,"1d","total","time-weighted",0,1,0,"")</f>
        <v>2008.0616502349112</v>
      </c>
      <c r="IV32" s="11">
        <f>_xll.PIAdvCalcDat("\\CEDPI\SEMPRA_MSR1:EDCINV"&amp;IT$2&amp;""&amp;IV$3&amp;"DAYKWH.UNIT1@NET1",Overall!$A$32,Overall!$B$32,"1d","total","time-weighted",0,1,0,"")</f>
        <v>2007.8769120025497</v>
      </c>
      <c r="IW32" s="12">
        <f>_xll.PIAdvCalcDat("\\CEDPI\SEMPRA_MSR1:EDCINV"&amp;IT$2&amp;""&amp;IW$3&amp;"DAYKWH.UNIT1@NET1",Overall!$A$32,Overall!$B$32,"1d","total","time-weighted",0,1,0,"")</f>
        <v>1945.1061819163524</v>
      </c>
      <c r="IX32" s="1"/>
      <c r="IY32" s="10">
        <f>_xll.PIAdvCalcDat("\\CEDPI\SEMPRA_MSR1:EDCINV"&amp;IY$2&amp;""&amp;IY$3&amp;"DAYKWH.UNIT1@NET1",Overall!$A$32,Overall!$B$32,"1d","total","time-weighted",0,1,0,"")</f>
        <v>1975.3945504394449</v>
      </c>
      <c r="IZ32" s="11">
        <f>_xll.PIAdvCalcDat("\\CEDPI\SEMPRA_MSR1:EDCINV"&amp;IY$2&amp;""&amp;IZ$3&amp;"DAYKWH.UNIT1@NET1",Overall!$A$32,Overall!$B$32,"1d","total","time-weighted",0,1,0,"")</f>
        <v>1959.6317698225373</v>
      </c>
      <c r="JA32" s="11">
        <f>_xll.PIAdvCalcDat("\\CEDPI\SEMPRA_MSR1:EDCINV"&amp;IY$2&amp;""&amp;JA$3&amp;"DAYKWH.UNIT1@NET1",Overall!$A$32,Overall!$B$32,"1d","total","time-weighted",0,1,0,"")</f>
        <v>1954.0716613362606</v>
      </c>
      <c r="JB32" s="12">
        <f>_xll.PIAdvCalcDat("\\CEDPI\SEMPRA_MSR1:EDCINV"&amp;IY$2&amp;""&amp;JB$3&amp;"DAYKWH.UNIT1@NET1",Overall!$A$32,Overall!$B$32,"1d","total","time-weighted",0,1,0,"")</f>
        <v>1754.4424038834466</v>
      </c>
      <c r="JC32" s="1"/>
      <c r="JD32" s="10">
        <f>_xll.PIAdvCalcDat("\\CEDPI\SEMPRA_MSR1:EDCINV"&amp;JD$2&amp;""&amp;JD$3&amp;"DAYKWH.UNIT1@NET1",Overall!$A$32,Overall!$B$32,"1d","total","time-weighted",0,1,0,"")</f>
        <v>1961.5448779767723</v>
      </c>
      <c r="JE32" s="11">
        <f>_xll.PIAdvCalcDat("\\CEDPI\SEMPRA_MSR1:EDCINV"&amp;JD$2&amp;""&amp;JE$3&amp;"DAYKWH.UNIT1@NET1",Overall!$A$32,Overall!$B$32,"1d","total","time-weighted",0,1,0,"")</f>
        <v>1959.8249664932794</v>
      </c>
      <c r="JF32" s="11">
        <f>_xll.PIAdvCalcDat("\\CEDPI\SEMPRA_MSR1:EDCINV"&amp;JD$2&amp;""&amp;JF$3&amp;"DAYKWH.UNIT1@NET1",Overall!$A$32,Overall!$B$32,"1d","total","time-weighted",0,1,0,"")</f>
        <v>1871.6632803743332</v>
      </c>
      <c r="JG32" s="12">
        <f>_xll.PIAdvCalcDat("\\CEDPI\SEMPRA_MSR1:EDCINV"&amp;JD$2&amp;""&amp;JG$3&amp;"DAYKWH.UNIT1@NET1",Overall!$A$32,Overall!$B$32,"1d","total","time-weighted",0,1,0,"")</f>
        <v>1968.6982053333556</v>
      </c>
      <c r="JH32" s="1"/>
      <c r="JI32" s="10">
        <f>_xll.PIAdvCalcDat("\\CEDPI\SEMPRA_MSR1:EDCINV"&amp;JI$2&amp;""&amp;JI$3&amp;"DAYKWH.UNIT1@NET1",Overall!$A$32,Overall!$B$32,"1d","total","time-weighted",0,1,0,"")</f>
        <v>1940.098065045715</v>
      </c>
      <c r="JJ32" s="11">
        <f>_xll.PIAdvCalcDat("\\CEDPI\SEMPRA_MSR1:EDCINV"&amp;JI$2&amp;""&amp;JJ$3&amp;"DAYKWH.UNIT1@NET1",Overall!$A$32,Overall!$B$32,"1d","total","time-weighted",0,1,0,"")</f>
        <v>1933.5716406881436</v>
      </c>
      <c r="JK32" s="11">
        <f>_xll.PIAdvCalcDat("\\CEDPI\SEMPRA_MSR1:EDCINV"&amp;JI$2&amp;""&amp;JK$3&amp;"DAYKWH.UNIT1@NET1",Overall!$A$32,Overall!$B$32,"1d","total","time-weighted",0,1,0,"")</f>
        <v>1792.6621410504417</v>
      </c>
      <c r="JL32" s="12">
        <f>_xll.PIAdvCalcDat("\\CEDPI\SEMPRA_MSR1:EDCINV"&amp;JI$2&amp;""&amp;JL$3&amp;"DAYKWH.UNIT1@NET1",Overall!$A$32,Overall!$B$32,"1d","total","time-weighted",0,1,0,"")</f>
        <v>1796.4659559223628</v>
      </c>
      <c r="JM32" s="1"/>
      <c r="JN32" s="10">
        <f>_xll.PIAdvCalcDat("\\CEDPI\SEMPRA_MSR1:EDCINV"&amp;JN$2&amp;""&amp;JN$3&amp;"DAYKWH.UNIT1@NET1",Overall!$A$32,Overall!$B$32,"1d","total","time-weighted",0,1,0,"")</f>
        <v>2049.6673520445329</v>
      </c>
      <c r="JO32" s="11">
        <f>_xll.PIAdvCalcDat("\\CEDPI\SEMPRA_MSR1:EDCINV"&amp;JN$2&amp;""&amp;JO$3&amp;"DAYKWH.UNIT1@NET1",Overall!$A$32,Overall!$B$32,"1d","total","time-weighted",0,1,0,"")</f>
        <v>1906.0335691049013</v>
      </c>
      <c r="JP32" s="11">
        <f>_xll.PIAdvCalcDat("\\CEDPI\SEMPRA_MSR1:EDCINV"&amp;JN$2&amp;""&amp;JP$3&amp;"DAYKWH.UNIT1@NET1",Overall!$A$32,Overall!$B$32,"1d","total","time-weighted",0,1,0,"")</f>
        <v>2030.7652161688729</v>
      </c>
      <c r="JQ32" s="12">
        <f>_xll.PIAdvCalcDat("\\CEDPI\SEMPRA_MSR1:EDCINV"&amp;JN$2&amp;""&amp;JQ$3&amp;"DAYKWH.UNIT1@NET1",Overall!$A$32,Overall!$B$32,"1d","total","time-weighted",0,1,0,"")</f>
        <v>1999.3086415332141</v>
      </c>
      <c r="JR32" s="1"/>
      <c r="JS32" s="10">
        <f>_xll.PIAdvCalcDat("\\CEDPI\SEMPRA_MSR1:EDCINV"&amp;JS$2&amp;""&amp;JS$3&amp;"DAYKWH.UNIT1@NET1",Overall!$A$32,Overall!$B$32,"1d","total","time-weighted",0,1,0,"")</f>
        <v>1995.8874264981578</v>
      </c>
      <c r="JT32" s="11">
        <f>_xll.PIAdvCalcDat("\\CEDPI\SEMPRA_MSR1:EDCINV"&amp;JS$2&amp;""&amp;JT$3&amp;"DAYKWH.UNIT1@NET1",Overall!$A$32,Overall!$B$32,"1d","total","time-weighted",0,1,0,"")</f>
        <v>1954.8384809833699</v>
      </c>
      <c r="JU32" s="11">
        <f>_xll.PIAdvCalcDat("\\CEDPI\SEMPRA_MSR1:EDCINV"&amp;JS$2&amp;""&amp;JU$3&amp;"DAYKWH.UNIT1@NET1",Overall!$A$32,Overall!$B$32,"1d","total","time-weighted",0,1,0,"")</f>
        <v>1770.355633668767</v>
      </c>
      <c r="JV32" s="12">
        <f>_xll.PIAdvCalcDat("\\CEDPI\SEMPRA_MSR1:EDCINV"&amp;JS$2&amp;""&amp;JV$3&amp;"DAYKWH.UNIT1@NET1",Overall!$A$32,Overall!$B$32,"1d","total","time-weighted",0,1,0,"")</f>
        <v>1737.1705846187231</v>
      </c>
      <c r="JW32" s="1"/>
      <c r="JX32" s="10">
        <f>_xll.PIAdvCalcDat("\\CEDPI\SEMPRA_MSR1:EDCINV"&amp;JX$2&amp;""&amp;JX$3&amp;"DAYKWH.UNIT1@NET1",Overall!$A$32,Overall!$B$32,"1d","total","time-weighted",0,1,0,"")</f>
        <v>1925.3471977730419</v>
      </c>
      <c r="JY32" s="11">
        <f>_xll.PIAdvCalcDat("\\CEDPI\SEMPRA_MSR1:EDCINV"&amp;JX$2&amp;""&amp;JY$3&amp;"DAYKWH.UNIT1@NET1",Overall!$A$32,Overall!$B$32,"1d","total","time-weighted",0,1,0,"")</f>
        <v>1932.6413770526699</v>
      </c>
      <c r="JZ32" s="11">
        <f>_xll.PIAdvCalcDat("\\CEDPI\SEMPRA_MSR1:EDCINV"&amp;JX$2&amp;""&amp;JZ$3&amp;"DAYKWH.UNIT1@NET1",Overall!$A$32,Overall!$B$32,"1d","total","time-weighted",0,1,0,"")</f>
        <v>1924.8621082144527</v>
      </c>
      <c r="KA32" s="12">
        <f>_xll.PIAdvCalcDat("\\CEDPI\SEMPRA_MSR1:EDCINV"&amp;JX$2&amp;""&amp;KA$3&amp;"DAYKWH.UNIT1@NET1",Overall!$A$32,Overall!$B$32,"1d","total","time-weighted",0,1,0,"")</f>
        <v>1981.2853934552518</v>
      </c>
      <c r="KB32" s="1"/>
      <c r="KC32" s="10">
        <f>_xll.PIAdvCalcDat("\\CEDPI\SEMPRA_MSR1:EDCINV"&amp;KC$2&amp;""&amp;KC$3&amp;"DAYKWH.UNIT1@NET1",Overall!$A$32,Overall!$B$32,"1d","total","time-weighted",0,1,0,"")</f>
        <v>2032.0542042518448</v>
      </c>
      <c r="KD32" s="11">
        <f>_xll.PIAdvCalcDat("\\CEDPI\SEMPRA_MSR1:EDCINV"&amp;KC$2&amp;""&amp;KD$3&amp;"DAYKWH.UNIT1@NET1",Overall!$A$32,Overall!$B$32,"1d","total","time-weighted",0,1,0,"")</f>
        <v>1940.9646095928467</v>
      </c>
      <c r="KE32" s="11">
        <f>_xll.PIAdvCalcDat("\\CEDPI\SEMPRA_MSR1:EDCINV"&amp;KC$2&amp;""&amp;KE$3&amp;"DAYKWH.UNIT1@NET1",Overall!$A$32,Overall!$B$32,"1d","total","time-weighted",0,1,0,"")</f>
        <v>1917.0780818233643</v>
      </c>
      <c r="KF32" s="12">
        <f>_xll.PIAdvCalcDat("\\CEDPI\SEMPRA_MSR1:EDCINV"&amp;KC$2&amp;""&amp;KF$3&amp;"DAYKWH.UNIT1@NET1",Overall!$A$32,Overall!$B$32,"1d","total","time-weighted",0,1,0,"")</f>
        <v>2796.9966373232764</v>
      </c>
      <c r="KG32" s="1"/>
      <c r="KH32" s="10">
        <f>_xll.PIAdvCalcDat("\\CEDPI\SEMPRA_MSR1:EDCINV"&amp;KH$2&amp;""&amp;KH$3&amp;"DAYKWH.UNIT1@NET1",Overall!$A$32,Overall!$B$32,"1d","total","time-weighted",0,1,0,"")</f>
        <v>2054.6043310674031</v>
      </c>
      <c r="KI32" s="11">
        <f>_xll.PIAdvCalcDat("\\CEDPI\SEMPRA_MSR1:EDCINV"&amp;KH$2&amp;""&amp;KI$3&amp;"DAYKWH.UNIT1@NET1",Overall!$A$32,Overall!$B$32,"1d","total","time-weighted",0,1,0,"")</f>
        <v>1877.2015025328435</v>
      </c>
      <c r="KJ32" s="11">
        <f>_xll.PIAdvCalcDat("\\CEDPI\SEMPRA_MSR1:EDCINV"&amp;KH$2&amp;""&amp;KJ$3&amp;"DAYKWH.UNIT1@NET1",Overall!$A$32,Overall!$B$32,"1d","total","time-weighted",0,1,0,"")</f>
        <v>1952.2797994916634</v>
      </c>
      <c r="KK32" s="12">
        <f>_xll.PIAdvCalcDat("\\CEDPI\SEMPRA_MSR1:EDCINV"&amp;KH$2&amp;""&amp;KK$3&amp;"DAYKWH.UNIT1@NET1",Overall!$A$32,Overall!$B$32,"1d","total","time-weighted",0,1,0,"")</f>
        <v>2002.3715492354388</v>
      </c>
      <c r="KL32" s="1"/>
      <c r="KM32" s="10">
        <f>_xll.PIAdvCalcDat("\\CEDPI\SEMPRA_MSR1:EDCINV"&amp;KM$2&amp;""&amp;KM$3&amp;"DAYKWH.UNIT1@NET1",Overall!$A$32,Overall!$B$32,"1d","total","time-weighted",0,1,0,"")</f>
        <v>2016.0922710255816</v>
      </c>
      <c r="KN32" s="11">
        <f>_xll.PIAdvCalcDat("\\CEDPI\SEMPRA_MSR1:EDCINV"&amp;KM$2&amp;""&amp;KN$3&amp;"DAYKWH.UNIT1@NET1",Overall!$A$32,Overall!$B$32,"1d","total","time-weighted",0,1,0,"")</f>
        <v>1960.4318913595328</v>
      </c>
      <c r="KO32" s="11">
        <f>_xll.PIAdvCalcDat("\\CEDPI\SEMPRA_MSR1:EDCINV"&amp;KM$2&amp;""&amp;KO$3&amp;"DAYKWH.UNIT1@NET1",Overall!$A$32,Overall!$B$32,"1d","total","time-weighted",0,1,0,"")</f>
        <v>1946.9625683938118</v>
      </c>
      <c r="KP32" s="12">
        <f>_xll.PIAdvCalcDat("\\CEDPI\SEMPRA_MSR1:EDCINV"&amp;KM$2&amp;""&amp;KP$3&amp;"DAYKWH.UNIT1@NET1",Overall!$A$32,Overall!$B$32,"1d","total","time-weighted",0,1,0,"")</f>
        <v>1731.565078833893</v>
      </c>
      <c r="KQ32" s="1"/>
      <c r="KR32" s="10">
        <f>_xll.PIAdvCalcDat("\\CEDPI\SEMPRA_MSR1:EDCINV"&amp;KR$2&amp;""&amp;KR$3&amp;"DAYKWH.UNIT1@NET1",Overall!$A$32,Overall!$B$32,"1d","total","time-weighted",0,1,0,"")</f>
        <v>2005.0428042223084</v>
      </c>
      <c r="KS32" s="11">
        <f>_xll.PIAdvCalcDat("\\CEDPI\SEMPRA_MSR1:EDCINV"&amp;KR$2&amp;""&amp;KS$3&amp;"DAYKWH.UNIT1@NET1",Overall!$A$32,Overall!$B$32,"1d","total","time-weighted",0,1,0,"")</f>
        <v>1920.9304888511531</v>
      </c>
      <c r="KT32" s="11">
        <f>_xll.PIAdvCalcDat("\\CEDPI\SEMPRA_MSR1:EDCINV"&amp;KR$2&amp;""&amp;KT$3&amp;"DAYKWH.UNIT1@NET1",Overall!$A$32,Overall!$B$32,"1d","total","time-weighted",0,1,0,"")</f>
        <v>1907.953106314711</v>
      </c>
      <c r="KU32" s="12">
        <f>_xll.PIAdvCalcDat("\\CEDPI\SEMPRA_MSR1:EDCINV"&amp;KR$2&amp;""&amp;KU$3&amp;"DAYKWH.UNIT1@NET1",Overall!$A$32,Overall!$B$32,"1d","total","time-weighted",0,1,0,"")</f>
        <v>2108.2927820370883</v>
      </c>
      <c r="KV32" s="1"/>
      <c r="KW32" s="10">
        <f>_xll.PIAdvCalcDat("\\CEDPI\SEMPRA_MSR1:EDCINV"&amp;KW$2&amp;""&amp;KW$3&amp;"DAYKWH.UNIT1@NET1",Overall!$A$32,Overall!$B$32,"1d","total","time-weighted",0,1,0,"")</f>
        <v>2020.7200000595321</v>
      </c>
      <c r="KX32" s="11">
        <f>_xll.PIAdvCalcDat("\\CEDPI\SEMPRA_MSR1:EDCINV"&amp;KW$2&amp;""&amp;KX$3&amp;"DAYKWH.UNIT1@NET1",Overall!$A$32,Overall!$B$32,"1d","total","time-weighted",0,1,0,"")</f>
        <v>1987.9214041695193</v>
      </c>
      <c r="KY32" s="11">
        <f>_xll.PIAdvCalcDat("\\CEDPI\SEMPRA_MSR1:EDCINV"&amp;KW$2&amp;""&amp;KY$3&amp;"DAYKWH.UNIT1@NET1",Overall!$A$32,Overall!$B$32,"1d","total","time-weighted",0,1,0,"")</f>
        <v>1791.2908201799432</v>
      </c>
      <c r="KZ32" s="12">
        <f>_xll.PIAdvCalcDat("\\CEDPI\SEMPRA_MSR1:EDCINV"&amp;KW$2&amp;""&amp;KZ$3&amp;"DAYKWH.UNIT1@NET1",Overall!$A$32,Overall!$B$32,"1d","total","time-weighted",0,1,0,"")</f>
        <v>1735.1534295635049</v>
      </c>
      <c r="LA32" s="1"/>
      <c r="LB32" s="10">
        <f>_xll.PIAdvCalcDat("\\CEDPI\SEMPRA_MSR1:EDCINV"&amp;LB$2&amp;""&amp;LB$3&amp;"DAYKWH.UNIT1@NET1",Overall!$A$32,Overall!$B$32,"1d","total","time-weighted",0,1,0,"")</f>
        <v>1979.5552746845599</v>
      </c>
      <c r="LC32" s="11">
        <f>_xll.PIAdvCalcDat("\\CEDPI\SEMPRA_MSR1:EDCINV"&amp;LB$2&amp;""&amp;LC$3&amp;"DAYKWH.UNIT1@NET1",Overall!$A$32,Overall!$B$32,"1d","total","time-weighted",0,1,0,"")</f>
        <v>1962.201574840946</v>
      </c>
      <c r="LD32" s="11">
        <f>_xll.PIAdvCalcDat("\\CEDPI\SEMPRA_MSR1:EDCINV"&amp;LB$2&amp;""&amp;LD$3&amp;"DAYKWH.UNIT1@NET1",Overall!$A$32,Overall!$B$32,"1d","total","time-weighted",0,1,0,"")</f>
        <v>1971.8689317411677</v>
      </c>
      <c r="LE32" s="12">
        <f>_xll.PIAdvCalcDat("\\CEDPI\SEMPRA_MSR1:EDCINV"&amp;LB$2&amp;""&amp;LE$3&amp;"DAYKWH.UNIT1@NET1",Overall!$A$32,Overall!$B$32,"1d","total","time-weighted",0,1,0,"")</f>
        <v>2002.1011053527423</v>
      </c>
      <c r="LF32" s="1"/>
      <c r="LG32" s="10">
        <f>_xll.PIAdvCalcDat("\\CEDPI\SEMPRA_MSR1:EDCINV"&amp;LG$2&amp;""&amp;LG$3&amp;"DAYKWH.UNIT1@NET1",Overall!$A$32,Overall!$B$32,"1d","total","time-weighted",0,1,0,"")</f>
        <v>1935.4996606319121</v>
      </c>
      <c r="LH32" s="11">
        <f>_xll.PIAdvCalcDat("\\CEDPI\SEMPRA_MSR1:EDCINV"&amp;LG$2&amp;""&amp;LH$3&amp;"DAYKWH.UNIT1@NET1",Overall!$A$32,Overall!$B$32,"1d","total","time-weighted",0,1,0,"")</f>
        <v>1938.1389240073254</v>
      </c>
      <c r="LI32" s="11">
        <f>_xll.PIAdvCalcDat("\\CEDPI\SEMPRA_MSR1:EDCINV"&amp;LG$2&amp;""&amp;LI$3&amp;"DAYKWH.UNIT1@NET1",Overall!$A$32,Overall!$B$32,"1d","total","time-weighted",0,1,0,"")</f>
        <v>1813.8705615202496</v>
      </c>
      <c r="LJ32" s="12">
        <f>_xll.PIAdvCalcDat("\\CEDPI\SEMPRA_MSR1:EDCINV"&amp;LG$2&amp;""&amp;LJ$3&amp;"DAYKWH.UNIT1@NET1",Overall!$A$32,Overall!$B$32,"1d","total","time-weighted",0,1,0,"")</f>
        <v>1744.4822311978621</v>
      </c>
      <c r="LK32" s="1"/>
      <c r="LL32" s="10">
        <f>_xll.PIAdvCalcDat("\\CEDPI\SEMPRA_MSR1:EDCINV"&amp;LL$2&amp;""&amp;LL$3&amp;"DAYKWH.UNIT1@NET1",Overall!$A$32,Overall!$B$32,"1d","total","time-weighted",0,1,0,"")</f>
        <v>1857.1183194281014</v>
      </c>
      <c r="LM32" s="11">
        <f>_xll.PIAdvCalcDat("\\CEDPI\SEMPRA_MSR1:EDCINV"&amp;LL$2&amp;""&amp;LM$3&amp;"DAYKWH.UNIT1@NET1",Overall!$A$32,Overall!$B$32,"1d","total","time-weighted",0,1,0,"")</f>
        <v>1754.021426832322</v>
      </c>
      <c r="LN32" s="11">
        <f>_xll.PIAdvCalcDat("\\CEDPI\SEMPRA_MSR1:EDCINV"&amp;LL$2&amp;""&amp;LN$3&amp;"DAYKWH.UNIT1@NET1",Overall!$A$32,Overall!$B$32,"1d","total","time-weighted",0,1,0,"")</f>
        <v>1859.7805471190588</v>
      </c>
      <c r="LO32" s="12">
        <f>_xll.PIAdvCalcDat("\\CEDPI\SEMPRA_MSR1:EDCINV"&amp;LL$2&amp;""&amp;LO$3&amp;"DAYKWH.UNIT1@NET1",Overall!$A$32,Overall!$B$32,"1d","total","time-weighted",0,1,0,"")</f>
        <v>1764.5416416217017</v>
      </c>
      <c r="LP32" s="1"/>
      <c r="LQ32" s="10">
        <f>_xll.PIAdvCalcDat("\\CEDPI\SEMPRA_MSR1:EDCINV"&amp;LQ$2&amp;""&amp;LQ$3&amp;"DAYKWH.UNIT1@NET1",Overall!$A$32,Overall!$B$32,"1d","total","time-weighted",0,1,0,"")</f>
        <v>1840.0577738637753</v>
      </c>
      <c r="LR32" s="11">
        <f>_xll.PIAdvCalcDat("\\CEDPI\SEMPRA_MSR1:EDCINV"&amp;LQ$2&amp;""&amp;LR$3&amp;"DAYKWH.UNIT1@NET1",Overall!$A$32,Overall!$B$32,"1d","total","time-weighted",0,1,0,"")</f>
        <v>1858.1691844834349</v>
      </c>
      <c r="LS32" s="11">
        <f>_xll.PIAdvCalcDat("\\CEDPI\SEMPRA_MSR1:EDCINV"&amp;LQ$2&amp;""&amp;LS$3&amp;"DAYKWH.UNIT1@NET1",Overall!$A$32,Overall!$B$32,"1d","total","time-weighted",0,1,0,"")</f>
        <v>1657.8240687475609</v>
      </c>
      <c r="LT32" s="12">
        <f>_xll.PIAdvCalcDat("\\CEDPI\SEMPRA_MSR1:EDCINV"&amp;LQ$2&amp;""&amp;LT$3&amp;"DAYKWH.UNIT1@NET1",Overall!$A$32,Overall!$B$32,"1d","total","time-weighted",0,1,0,"")</f>
        <v>1885.3564366797264</v>
      </c>
      <c r="LU32" s="1"/>
      <c r="LV32" s="10">
        <f>_xll.PIAdvCalcDat("\\CEDPI\SEMPRA_MSR1:EDCINV"&amp;LV$2&amp;""&amp;LV$3&amp;"DAYKWH.UNIT1@NET1",Overall!$A$32,Overall!$B$32,"1d","total","time-weighted",0,1,0,"")</f>
        <v>1658.542888387005</v>
      </c>
      <c r="LW32" s="11">
        <f>_xll.PIAdvCalcDat("\\CEDPI\SEMPRA_MSR1:EDCINV"&amp;LV$2&amp;""&amp;LW$3&amp;"DAYKWH.UNIT1@NET1",Overall!$A$32,Overall!$B$32,"1d","total","time-weighted",0,1,0,"")</f>
        <v>1916.9412678994777</v>
      </c>
      <c r="LX32" s="11">
        <f>_xll.PIAdvCalcDat("\\CEDPI\SEMPRA_MSR1:EDCINV"&amp;LV$2&amp;""&amp;LX$3&amp;"DAYKWH.UNIT1@NET1",Overall!$A$32,Overall!$B$32,"1d","total","time-weighted",0,1,0,"")</f>
        <v>1686.4366009209029</v>
      </c>
      <c r="LY32" s="12">
        <f>_xll.PIAdvCalcDat("\\CEDPI\SEMPRA_MSR1:EDCINV"&amp;LV$2&amp;""&amp;LY$3&amp;"DAYKWH.UNIT1@NET1",Overall!$A$32,Overall!$B$32,"1d","total","time-weighted",0,1,0,"")</f>
        <v>1899.2225828451567</v>
      </c>
      <c r="LZ32" s="1"/>
      <c r="MA32" s="10">
        <f>_xll.PIAdvCalcDat("\\CEDPI\SEMPRA_MSR1:EDCINV"&amp;MA$2&amp;""&amp;MA$3&amp;"DAYKWH.UNIT1@NET1",Overall!$A$32,Overall!$B$32,"1d","total","time-weighted",0,1,0,"")</f>
        <v>1857.2685087671894</v>
      </c>
      <c r="MB32" s="11">
        <f>_xll.PIAdvCalcDat("\\CEDPI\SEMPRA_MSR1:EDCINV"&amp;MA$2&amp;""&amp;MB$3&amp;"DAYKWH.UNIT1@NET1",Overall!$A$32,Overall!$B$32,"1d","total","time-weighted",0,1,0,"")</f>
        <v>1705.4887624099561</v>
      </c>
      <c r="MC32" s="11">
        <f>_xll.PIAdvCalcDat("\\CEDPI\SEMPRA_MSR1:EDCINV"&amp;MA$2&amp;""&amp;MC$3&amp;"DAYKWH.UNIT1@NET1",Overall!$A$32,Overall!$B$32,"1d","total","time-weighted",0,1,0,"")</f>
        <v>1866.7385723513128</v>
      </c>
      <c r="MD32" s="12">
        <f>_xll.PIAdvCalcDat("\\CEDPI\SEMPRA_MSR1:EDCINV"&amp;MA$2&amp;""&amp;MD$3&amp;"DAYKWH.UNIT1@NET1",Overall!$A$32,Overall!$B$32,"1d","total","time-weighted",0,1,0,"")</f>
        <v>1893.252708753294</v>
      </c>
      <c r="ME32" s="1"/>
      <c r="MF32" s="10">
        <f>_xll.PIAdvCalcDat("\\CEDPI\SEMPRA_MSR1:EDCINV"&amp;MF$2&amp;""&amp;MF$3&amp;"DAYKWH.UNIT1@NET1",Overall!$A$32,Overall!$B$32,"1d","total","time-weighted",0,1,0,"")</f>
        <v>1898.4147227973635</v>
      </c>
      <c r="MG32" s="11">
        <f>_xll.PIAdvCalcDat("\\CEDPI\SEMPRA_MSR1:EDCINV"&amp;MF$2&amp;""&amp;MG$3&amp;"DAYKWH.UNIT1@NET1",Overall!$A$32,Overall!$B$32,"1d","total","time-weighted",0,1,0,"")</f>
        <v>1860.6969419070588</v>
      </c>
      <c r="MH32" s="11">
        <f>_xll.PIAdvCalcDat("\\CEDPI\SEMPRA_MSR1:EDCINV"&amp;MF$2&amp;""&amp;MH$3&amp;"DAYKWH.UNIT1@NET1",Overall!$A$32,Overall!$B$32,"1d","total","time-weighted",0,1,0,"")</f>
        <v>1734.3610836554747</v>
      </c>
      <c r="MI32" s="12">
        <f>_xll.PIAdvCalcDat("\\CEDPI\SEMPRA_MSR1:EDCINV"&amp;MF$2&amp;""&amp;MI$3&amp;"DAYKWH.UNIT1@NET1",Overall!$A$32,Overall!$B$32,"1d","total","time-weighted",0,1,0,"")</f>
        <v>1890.495775597961</v>
      </c>
      <c r="MJ32" s="1"/>
      <c r="MK32" s="10">
        <f>_xll.PIAdvCalcDat("\\CEDPI\SEMPRA_MSR1:EDCINV"&amp;MK$2&amp;""&amp;MK$3&amp;"DAYKWH.UNIT1@NET1",Overall!$A$32,Overall!$B$32,"1d","total","time-weighted",0,1,0,"")</f>
        <v>1686.9117003121582</v>
      </c>
      <c r="ML32" s="11">
        <f>_xll.PIAdvCalcDat("\\CEDPI\SEMPRA_MSR1:EDCINV"&amp;MK$2&amp;""&amp;ML$3&amp;"DAYKWH.UNIT1@NET1",Overall!$A$32,Overall!$B$32,"1d","total","time-weighted",0,1,0,"")</f>
        <v>1854.3901676173919</v>
      </c>
      <c r="MM32" s="11">
        <f>_xll.PIAdvCalcDat("\\CEDPI\SEMPRA_MSR1:EDCINV"&amp;MK$2&amp;""&amp;MM$3&amp;"DAYKWH.UNIT1@NET1",Overall!$A$32,Overall!$B$32,"1d","total","time-weighted",0,1,0,"")</f>
        <v>1639.7641219482578</v>
      </c>
      <c r="MN32" s="12">
        <f>_xll.PIAdvCalcDat("\\CEDPI\SEMPRA_MSR1:EDCINV"&amp;MK$2&amp;""&amp;MN$3&amp;"DAYKWH.UNIT1@NET1",Overall!$A$32,Overall!$B$32,"1d","total","time-weighted",0,1,0,"")</f>
        <v>1869.1285883941987</v>
      </c>
      <c r="MO32" s="1"/>
      <c r="MP32" s="10">
        <f>_xll.PIAdvCalcDat("\\CEDPI\SEMPRA_MSR1:EDCINV"&amp;MP$2&amp;""&amp;MP$3&amp;"DAYKWH.UNIT1@NET1",Overall!$A$32,Overall!$B$32,"1d","total","time-weighted",0,1,0,"")</f>
        <v>2017.6663862259761</v>
      </c>
      <c r="MQ32" s="11">
        <f>_xll.PIAdvCalcDat("\\CEDPI\SEMPRA_MSR1:EDCINV"&amp;MP$2&amp;""&amp;MQ$3&amp;"DAYKWH.UNIT1@NET1",Overall!$A$32,Overall!$B$32,"1d","total","time-weighted",0,1,0,"")</f>
        <v>2016.1289023530232</v>
      </c>
      <c r="MR32" s="11">
        <f>_xll.PIAdvCalcDat("\\CEDPI\SEMPRA_MSR1:EDCINV"&amp;MP$2&amp;""&amp;MR$3&amp;"DAYKWH.UNIT1@NET1",Overall!$A$32,Overall!$B$32,"1d","total","time-weighted",0,1,0,"")</f>
        <v>2016.498071700312</v>
      </c>
      <c r="MS32" s="12">
        <f>_xll.PIAdvCalcDat("\\CEDPI\SEMPRA_MSR1:EDCINV"&amp;MP$2&amp;""&amp;MS$3&amp;"DAYKWH.UNIT1@NET1",Overall!$A$32,Overall!$B$32,"1d","total","time-weighted",0,1,0,"")</f>
        <v>2024.4416263219425</v>
      </c>
      <c r="MT32" s="1"/>
      <c r="MU32" s="10">
        <f>_xll.PIAdvCalcDat("\\CEDPI\SEMPRA_MSR1:EDCINV"&amp;MU$2&amp;""&amp;MU$3&amp;"DAYKWH.UNIT1@NET1",Overall!$A$32,Overall!$B$32,"1d","total","time-weighted",0,1,0,"")</f>
        <v>1748.9473841569786</v>
      </c>
      <c r="MV32" s="11">
        <f>_xll.PIAdvCalcDat("\\CEDPI\SEMPRA_MSR1:EDCINV"&amp;MU$2&amp;""&amp;MV$3&amp;"DAYKWH.UNIT1@NET1",Overall!$A$32,Overall!$B$32,"1d","total","time-weighted",0,1,0,"")</f>
        <v>1886.8869126426493</v>
      </c>
      <c r="MW32" s="11">
        <f>_xll.PIAdvCalcDat("\\CEDPI\SEMPRA_MSR1:EDCINV"&amp;MU$2&amp;""&amp;MW$3&amp;"DAYKWH.UNIT1@NET1",Overall!$A$32,Overall!$B$32,"1d","total","time-weighted",0,1,0,"")</f>
        <v>1736.044342738679</v>
      </c>
      <c r="MX32" s="12">
        <f>_xll.PIAdvCalcDat("\\CEDPI\SEMPRA_MSR1:EDCINV"&amp;MU$2&amp;""&amp;MX$3&amp;"DAYKWH.UNIT1@NET1",Overall!$A$32,Overall!$B$32,"1d","total","time-weighted",0,1,0,"")</f>
        <v>1838.7842605226917</v>
      </c>
      <c r="MY32" s="1"/>
      <c r="MZ32" s="10">
        <f>_xll.PIAdvCalcDat("\\CEDPI\SEMPRA_MSR1:EDCINV"&amp;MZ$2&amp;""&amp;MZ$3&amp;"DAYKWH.UNIT1@NET1",Overall!$A$32,Overall!$B$32,"1d","total","time-weighted",0,1,0,"")</f>
        <v>1651.4890599615176</v>
      </c>
      <c r="NA32" s="11">
        <f>_xll.PIAdvCalcDat("\\CEDPI\SEMPRA_MSR1:EDCINV"&amp;MZ$2&amp;""&amp;NA$3&amp;"DAYKWH.UNIT1@NET1",Overall!$A$32,Overall!$B$32,"1d","total","time-weighted",0,1,0,"")</f>
        <v>1903.7566181860261</v>
      </c>
      <c r="NB32" s="11">
        <f>_xll.PIAdvCalcDat("\\CEDPI\SEMPRA_MSR1:EDCINV"&amp;MZ$2&amp;""&amp;NB$3&amp;"DAYKWH.UNIT1@NET1",Overall!$A$32,Overall!$B$32,"1d","total","time-weighted",0,1,0,"")</f>
        <v>1729.5665485622978</v>
      </c>
      <c r="NC32" s="12">
        <f>_xll.PIAdvCalcDat("\\CEDPI\SEMPRA_MSR1:EDCINV"&amp;MZ$2&amp;""&amp;NC$3&amp;"DAYKWH.UNIT1@NET1",Overall!$A$32,Overall!$B$32,"1d","total","time-weighted",0,1,0,"")</f>
        <v>1921.7685837653989</v>
      </c>
      <c r="ND32" s="1"/>
      <c r="NE32" s="10">
        <f>_xll.PIAdvCalcDat("\\CEDPI\SEMPRA_MSR1:EDCINV"&amp;NE$2&amp;""&amp;NE$3&amp;"DAYKWH.UNIT1@NET1",Overall!$A$32,Overall!$B$32,"1d","total","time-weighted",0,1,0,"")</f>
        <v>2026.8126156747796</v>
      </c>
      <c r="NF32" s="11">
        <f>_xll.PIAdvCalcDat("\\CEDPI\SEMPRA_MSR1:EDCINV"&amp;NE$2&amp;""&amp;NF$3&amp;"DAYKWH.UNIT1@NET1",Overall!$A$32,Overall!$B$32,"1d","total","time-weighted",0,1,0,"")</f>
        <v>1999.9616730277305</v>
      </c>
      <c r="NG32" s="11">
        <f>_xll.PIAdvCalcDat("\\CEDPI\SEMPRA_MSR1:EDCINV"&amp;NE$2&amp;""&amp;NG$3&amp;"DAYKWH.UNIT1@NET1",Overall!$A$32,Overall!$B$32,"1d","total","time-weighted",0,1,0,"")</f>
        <v>2005.4013688249313</v>
      </c>
      <c r="NH32" s="12">
        <f>_xll.PIAdvCalcDat("\\CEDPI\SEMPRA_MSR1:EDCINV"&amp;NE$2&amp;""&amp;NH$3&amp;"DAYKWH.UNIT1@NET1",Overall!$A$32,Overall!$B$32,"1d","total","time-weighted",0,1,0,"")</f>
        <v>1998.059926957445</v>
      </c>
      <c r="NI32" s="1"/>
      <c r="NJ32" s="10">
        <f>_xll.PIAdvCalcDat("\\CEDPI\SEMPRA_MSR1:EDCINV"&amp;NJ$2&amp;""&amp;NJ$3&amp;"DAYKWH.UNIT1@NET1",Overall!$A$32,Overall!$B$32,"1d","total","time-weighted",0,1,0,"")</f>
        <v>1671.1277342172395</v>
      </c>
      <c r="NK32" s="11">
        <f>_xll.PIAdvCalcDat("\\CEDPI\SEMPRA_MSR1:EDCINV"&amp;NJ$2&amp;""&amp;NK$3&amp;"DAYKWH.UNIT1@NET1",Overall!$A$32,Overall!$B$32,"1d","total","time-weighted",0,1,0,"")</f>
        <v>1843.2090001310414</v>
      </c>
      <c r="NL32" s="11">
        <f>_xll.PIAdvCalcDat("\\CEDPI\SEMPRA_MSR1:EDCINV"&amp;NJ$2&amp;""&amp;NL$3&amp;"DAYKWH.UNIT1@NET1",Overall!$A$32,Overall!$B$32,"1d","total","time-weighted",0,1,0,"")</f>
        <v>1665.9909922811778</v>
      </c>
      <c r="NM32" s="12">
        <f>_xll.PIAdvCalcDat("\\CEDPI\SEMPRA_MSR1:EDCINV"&amp;NJ$2&amp;""&amp;NM$3&amp;"DAYKWH.UNIT1@NET1",Overall!$A$32,Overall!$B$32,"1d","total","time-weighted",0,1,0,"")</f>
        <v>1854.1457075894289</v>
      </c>
      <c r="NN32" s="1"/>
      <c r="NO32" s="10">
        <f>_xll.PIAdvCalcDat("\\CEDPI\SEMPRA_MSR1:EDCINV"&amp;NO$2&amp;""&amp;NO$3&amp;"DAYKWH.UNIT1@NET1",Overall!$A$32,Overall!$B$32,"1d","total","time-weighted",0,1,0,"")</f>
        <v>1748.7775677288862</v>
      </c>
      <c r="NP32" s="11">
        <f>_xll.PIAdvCalcDat("\\CEDPI\SEMPRA_MSR1:EDCINV"&amp;NO$2&amp;""&amp;NP$3&amp;"DAYKWH.UNIT1@NET1",Overall!$A$32,Overall!$B$32,"1d","total","time-weighted",0,1,0,"")</f>
        <v>1835.0176559466827</v>
      </c>
      <c r="NQ32" s="11">
        <f>_xll.PIAdvCalcDat("\\CEDPI\SEMPRA_MSR1:EDCINV"&amp;NO$2&amp;""&amp;NQ$3&amp;"DAYKWH.UNIT1@NET1",Overall!$A$32,Overall!$B$32,"1d","total","time-weighted",0,1,0,"")</f>
        <v>1705.5874024200609</v>
      </c>
      <c r="NR32" s="12">
        <f>_xll.PIAdvCalcDat("\\CEDPI\SEMPRA_MSR1:EDCINV"&amp;NO$2&amp;""&amp;NR$3&amp;"DAYKWH.UNIT1@NET1",Overall!$A$32,Overall!$B$32,"1d","total","time-weighted",0,1,0,"")</f>
        <v>1911.588536433223</v>
      </c>
      <c r="NS32" s="1"/>
      <c r="NT32" s="10">
        <f>_xll.PIAdvCalcDat("\\CEDPI\SEMPRA_MSR1:EDCINV"&amp;NT$2&amp;""&amp;NT$3&amp;"DAYKWH.UNIT1@NET1",Overall!$A$32,Overall!$B$32,"1d","total","time-weighted",0,1,0,"")</f>
        <v>1920.0694203158748</v>
      </c>
      <c r="NU32" s="11">
        <f>_xll.PIAdvCalcDat("\\CEDPI\SEMPRA_MSR1:EDCINV"&amp;NT$2&amp;""&amp;NU$3&amp;"DAYKWH.UNIT1@NET1",Overall!$A$32,Overall!$B$32,"1d","total","time-weighted",0,1,0,"")</f>
        <v>1906.0380156213046</v>
      </c>
      <c r="NV32" s="11">
        <f>_xll.PIAdvCalcDat("\\CEDPI\SEMPRA_MSR1:EDCINV"&amp;NT$2&amp;""&amp;NV$3&amp;"DAYKWH.UNIT1@NET1",Overall!$A$32,Overall!$B$32,"1d","total","time-weighted",0,1,0,"")</f>
        <v>1912.1282489551031</v>
      </c>
      <c r="NW32" s="12">
        <f>_xll.PIAdvCalcDat("\\CEDPI\SEMPRA_MSR1:EDCINV"&amp;NT$2&amp;""&amp;NW$3&amp;"DAYKWH.UNIT1@NET1",Overall!$A$32,Overall!$B$32,"1d","total","time-weighted",0,1,0,"")</f>
        <v>1912.1696467997745</v>
      </c>
      <c r="NX32" s="1"/>
      <c r="NY32" s="10">
        <f>_xll.PIAdvCalcDat("\\CEDPI\SEMPRA_MSR1:EDCINV"&amp;NY$2&amp;""&amp;NY$3&amp;"DAYKWH.UNIT1@NET1",Overall!$A$32,Overall!$B$32,"1d","total","time-weighted",0,1,0,"")</f>
        <v>1905.4320126824239</v>
      </c>
      <c r="NZ32" s="11">
        <f>_xll.PIAdvCalcDat("\\CEDPI\SEMPRA_MSR1:EDCINV"&amp;NY$2&amp;""&amp;NZ$3&amp;"DAYKWH.UNIT1@NET1",Overall!$A$32,Overall!$B$32,"1d","total","time-weighted",0,1,0,"")</f>
        <v>1917.6966130804808</v>
      </c>
      <c r="OA32" s="11">
        <f>_xll.PIAdvCalcDat("\\CEDPI\SEMPRA_MSR1:EDCINV"&amp;NY$2&amp;""&amp;OA$3&amp;"DAYKWH.UNIT1@NET1",Overall!$A$32,Overall!$B$32,"1d","total","time-weighted",0,1,0,"")</f>
        <v>1894.2871062180445</v>
      </c>
      <c r="OB32" s="12">
        <f>_xll.PIAdvCalcDat("\\CEDPI\SEMPRA_MSR1:EDCINV"&amp;NY$2&amp;""&amp;OB$3&amp;"DAYKWH.UNIT1@NET1",Overall!$A$32,Overall!$B$32,"1d","total","time-weighted",0,1,0,"")</f>
        <v>1892.2721203431163</v>
      </c>
      <c r="OC32" s="1"/>
      <c r="OD32" s="10">
        <f>_xll.PIAdvCalcDat("\\CEDPI\SEMPRA_MSR1:EDCINV"&amp;OD$2&amp;""&amp;OD$3&amp;"DAYKWH.UNIT1@NET1",Overall!$A$32,Overall!$B$32,"1d","total","time-weighted",0,1,0,"")</f>
        <v>1923.323269392369</v>
      </c>
      <c r="OE32" s="11">
        <f>_xll.PIAdvCalcDat("\\CEDPI\SEMPRA_MSR1:EDCINV"&amp;OD$2&amp;""&amp;OE$3&amp;"DAYKWH.UNIT1@NET1",Overall!$A$32,Overall!$B$32,"1d","total","time-weighted",0,1,0,"")</f>
        <v>1928.7178552971991</v>
      </c>
      <c r="OF32" s="11">
        <f>_xll.PIAdvCalcDat("\\CEDPI\SEMPRA_MSR1:EDCINV"&amp;OD$2&amp;""&amp;OF$3&amp;"DAYKWH.UNIT1@NET1",Overall!$A$32,Overall!$B$32,"1d","total","time-weighted",0,1,0,"")</f>
        <v>1913.0121057895931</v>
      </c>
      <c r="OG32" s="12">
        <f>_xll.PIAdvCalcDat("\\CEDPI\SEMPRA_MSR1:EDCINV"&amp;OD$2&amp;""&amp;OG$3&amp;"DAYKWH.UNIT1@NET1",Overall!$A$32,Overall!$B$32,"1d","total","time-weighted",0,1,0,"")</f>
        <v>1914.2919731233603</v>
      </c>
      <c r="OH32" s="1"/>
      <c r="OI32" s="10">
        <f>_xll.PIAdvCalcDat("\\CEDPI\SEMPRA_MSR1:EDCINV"&amp;OI$2&amp;""&amp;OI$3&amp;"DAYKWH.UNIT1@NET1",Overall!$A$32,Overall!$B$32,"1d","total","time-weighted",0,1,0,"")</f>
        <v>1909.5614965638233</v>
      </c>
      <c r="OJ32" s="11">
        <f>_xll.PIAdvCalcDat("\\CEDPI\SEMPRA_MSR1:EDCINV"&amp;OI$2&amp;""&amp;OJ$3&amp;"DAYKWH.UNIT1@NET1",Overall!$A$32,Overall!$B$32,"1d","total","time-weighted",0,1,0,"")</f>
        <v>1921.7808853066092</v>
      </c>
      <c r="OK32" s="11">
        <f>_xll.PIAdvCalcDat("\\CEDPI\SEMPRA_MSR1:EDCINV"&amp;OI$2&amp;""&amp;OK$3&amp;"DAYKWH.UNIT1@NET1",Overall!$A$32,Overall!$B$32,"1d","total","time-weighted",0,1,0,"")</f>
        <v>1901.8608353219875</v>
      </c>
      <c r="OL32" s="12">
        <f>_xll.PIAdvCalcDat("\\CEDPI\SEMPRA_MSR1:EDCINV"&amp;OI$2&amp;""&amp;OL$3&amp;"DAYKWH.UNIT1@NET1",Overall!$A$32,Overall!$B$32,"1d","total","time-weighted",0,1,0,"")</f>
        <v>1894.142874190657</v>
      </c>
      <c r="OM32" s="1"/>
      <c r="ON32" s="10">
        <f>_xll.PIAdvCalcDat("\\CEDPI\SEMPRA_MSR1:EDCINV"&amp;ON$2&amp;""&amp;ON$3&amp;"DAYKWH.UNIT1@NET1",Overall!$A$32,Overall!$B$32,"1d","total","time-weighted",0,1,0,"")</f>
        <v>1914.7126797517676</v>
      </c>
      <c r="OO32" s="11">
        <f>_xll.PIAdvCalcDat("\\CEDPI\SEMPRA_MSR1:EDCINV"&amp;ON$2&amp;""&amp;OO$3&amp;"DAYKWH.UNIT1@NET1",Overall!$A$32,Overall!$B$32,"1d","total","time-weighted",0,1,0,"")</f>
        <v>1920.4076561575987</v>
      </c>
      <c r="OP32" s="11">
        <f>_xll.PIAdvCalcDat("\\CEDPI\SEMPRA_MSR1:EDCINV"&amp;ON$2&amp;""&amp;OP$3&amp;"DAYKWH.UNIT1@NET1",Overall!$A$32,Overall!$B$32,"1d","total","time-weighted",0,1,0,"")</f>
        <v>1922.8141901484898</v>
      </c>
      <c r="OQ32" s="12">
        <f>_xll.PIAdvCalcDat("\\CEDPI\SEMPRA_MSR1:EDCINV"&amp;ON$2&amp;""&amp;OQ$3&amp;"DAYKWH.UNIT1@NET1",Overall!$A$32,Overall!$B$32,"1d","total","time-weighted",0,1,0,"")</f>
        <v>1918.0279840882529</v>
      </c>
      <c r="OR32" s="1"/>
      <c r="OS32" s="10">
        <f>_xll.PIAdvCalcDat("\\CEDPI\SEMPRA_MSR1:EDCINV"&amp;OS$2&amp;""&amp;OS$3&amp;"DAYKWH.UNIT1@NET1",Overall!$A$32,Overall!$B$32,"1d","total","time-weighted",0,1,0,"")</f>
        <v>1988.9629988005008</v>
      </c>
      <c r="OT32" s="11">
        <f>_xll.PIAdvCalcDat("\\CEDPI\SEMPRA_MSR1:EDCINV"&amp;OS$2&amp;""&amp;OT$3&amp;"DAYKWH.UNIT1@NET1",Overall!$A$32,Overall!$B$32,"1d","total","time-weighted",0,1,0,"")</f>
        <v>1990.9274754824517</v>
      </c>
      <c r="OU32" s="11">
        <f>_xll.PIAdvCalcDat("\\CEDPI\SEMPRA_MSR1:EDCINV"&amp;OS$2&amp;""&amp;OU$3&amp;"DAYKWH.UNIT1@NET1",Overall!$A$32,Overall!$B$32,"1d","total","time-weighted",0,1,0,"")</f>
        <v>1975.7736148643148</v>
      </c>
      <c r="OV32" s="12">
        <f>_xll.PIAdvCalcDat("\\CEDPI\SEMPRA_MSR1:EDCINV"&amp;OS$2&amp;""&amp;OV$3&amp;"DAYKWH.UNIT1@NET1",Overall!$A$32,Overall!$B$32,"1d","total","time-weighted",0,1,0,"")</f>
        <v>1988.2830013661548</v>
      </c>
      <c r="OW32" s="1"/>
      <c r="OX32" s="10">
        <f>_xll.PIAdvCalcDat("\\CEDPI\SEMPRA_MSR1:EDCINV"&amp;OX$2&amp;""&amp;OX$3&amp;"DAYKWH.UNIT1@NET1",Overall!$A$32,Overall!$B$32,"1d","total","time-weighted",0,1,0,"")</f>
        <v>1842.8310076739754</v>
      </c>
      <c r="OY32" s="11">
        <f>_xll.PIAdvCalcDat("\\CEDPI\SEMPRA_MSR1:EDCINV"&amp;OX$2&amp;""&amp;OY$3&amp;"DAYKWH.UNIT1@NET1",Overall!$A$32,Overall!$B$32,"1d","total","time-weighted",0,1,0,"")</f>
        <v>2001.548377184276</v>
      </c>
      <c r="OZ32" s="11">
        <f>_xll.PIAdvCalcDat("\\CEDPI\SEMPRA_MSR1:EDCINV"&amp;OX$2&amp;""&amp;OZ$3&amp;"DAYKWH.UNIT1@NET1",Overall!$A$32,Overall!$B$32,"1d","total","time-weighted",0,1,0,"")</f>
        <v>2037.4034163774834</v>
      </c>
      <c r="PA32" s="12">
        <f>_xll.PIAdvCalcDat("\\CEDPI\SEMPRA_MSR1:EDCINV"&amp;OX$2&amp;""&amp;PA$3&amp;"DAYKWH.UNIT1@NET1",Overall!$A$32,Overall!$B$32,"1d","total","time-weighted",0,1,0,"")</f>
        <v>2039.2748935250172</v>
      </c>
      <c r="PB32" s="1"/>
      <c r="PC32" s="10">
        <f>_xll.PIAdvCalcDat("\\CEDPI\SEMPRA_MSR1:EDCINV"&amp;PC$2&amp;""&amp;PC$3&amp;"DAYKWH.UNIT1@NET1",Overall!$A$32,Overall!$B$32,"1d","total","time-weighted",0,1,0,"")</f>
        <v>1993.1001145715625</v>
      </c>
      <c r="PD32" s="11">
        <f>_xll.PIAdvCalcDat("\\CEDPI\SEMPRA_MSR1:EDCINV"&amp;PC$2&amp;""&amp;PD$3&amp;"DAYKWH.UNIT1@NET1",Overall!$A$32,Overall!$B$32,"1d","total","time-weighted",0,1,0,"")</f>
        <v>1982.7154479342648</v>
      </c>
      <c r="PE32" s="11">
        <f>_xll.PIAdvCalcDat("\\CEDPI\SEMPRA_MSR1:EDCINV"&amp;PC$2&amp;""&amp;PE$3&amp;"DAYKWH.UNIT1@NET1",Overall!$A$32,Overall!$B$32,"1d","total","time-weighted",0,1,0,"")</f>
        <v>1978.1732100028648</v>
      </c>
      <c r="PF32" s="12">
        <f>_xll.PIAdvCalcDat("\\CEDPI\SEMPRA_MSR1:EDCINV"&amp;PC$2&amp;""&amp;PF$3&amp;"DAYKWH.UNIT1@NET1",Overall!$A$32,Overall!$B$32,"1d","total","time-weighted",0,1,0,"")</f>
        <v>1946.5863128522228</v>
      </c>
      <c r="PG32" s="1"/>
      <c r="PH32" s="10">
        <f>_xll.PIAdvCalcDat("\\CEDPI\SEMPRA_MSR1:EDCINV"&amp;PH$2&amp;""&amp;PH$3&amp;"DAYKWH.UNIT1@NET1",Overall!$A$32,Overall!$B$32,"1d","total","time-weighted",0,1,0,"")</f>
        <v>2042.4208809726688</v>
      </c>
      <c r="PI32" s="11">
        <f>_xll.PIAdvCalcDat("\\CEDPI\SEMPRA_MSR1:EDCINV"&amp;PH$2&amp;""&amp;PI$3&amp;"DAYKWH.UNIT1@NET1",Overall!$A$32,Overall!$B$32,"1d","total","time-weighted",0,1,0,"")</f>
        <v>1928.932091783121</v>
      </c>
      <c r="PJ32" s="11">
        <f>_xll.PIAdvCalcDat("\\CEDPI\SEMPRA_MSR1:EDCINV"&amp;PH$2&amp;""&amp;PJ$3&amp;"DAYKWH.UNIT1@NET1",Overall!$A$32,Overall!$B$32,"1d","total","time-weighted",0,1,0,"")</f>
        <v>2024.5273689819251</v>
      </c>
      <c r="PK32" s="12">
        <f>_xll.PIAdvCalcDat("\\CEDPI\SEMPRA_MSR1:EDCINV"&amp;PH$2&amp;""&amp;PK$3&amp;"DAYKWH.UNIT1@NET1",Overall!$A$32,Overall!$B$32,"1d","total","time-weighted",0,1,0,"")</f>
        <v>2113.1933760546322</v>
      </c>
    </row>
    <row r="33" spans="1:427" ht="30" x14ac:dyDescent="0.25">
      <c r="A33" s="8">
        <v>42612</v>
      </c>
      <c r="B33" s="8">
        <v>42613</v>
      </c>
      <c r="C33" s="16">
        <v>7.8992199544236064</v>
      </c>
      <c r="D33" s="7">
        <f>_xll.PIAdvCalcDat("\\CEDPI\SEMPRA_MSR1:EDCINV"&amp;$D$2&amp;""&amp;D$3&amp;"DAYKWH.UNIT1@NET1",Overall!$A$33,Overall!$B$33,"1d","total","time-weighted",0,1,0,"")</f>
        <v>1944.7965481481476</v>
      </c>
      <c r="E33" s="9">
        <f>_xll.PIAdvCalcDat("\\CEDPI\SEMPRA_MSR1:EDCINV"&amp;$D$2&amp;""&amp;E$3&amp;"DAYKWH.UNIT1@NET1",Overall!$A$33,Overall!$B$33,"1d","total","time-weighted",0,1,0,"")</f>
        <v>1922.4663543509212</v>
      </c>
      <c r="F33" s="9">
        <f>_xll.PIAdvCalcDat("\\CEDPI\SEMPRA_MSR1:EDCINV"&amp;$D$2&amp;""&amp;F$3&amp;"DAYKWH.UNIT1@NET1",Overall!$A$33,Overall!$B$33,"1d","total","time-weighted",0,1,0,"")</f>
        <v>1925.5514961309566</v>
      </c>
      <c r="G33" s="9">
        <f>_xll.PIAdvCalcDat("\\CEDPI\SEMPRA_MSR1:EDCINV"&amp;$D$2&amp;""&amp;G$3&amp;"DAYKWH.UNIT1@NET1",Overall!$A$33,Overall!$B$33,"1d","total","time-weighted",0,1,0,"")</f>
        <v>1992.6284542908761</v>
      </c>
      <c r="H33" s="7"/>
      <c r="I33" s="10">
        <f>_xll.PIAdvCalcDat("\\CEDPI\SEMPRA_MSR1:EDCINV"&amp;I$2&amp;""&amp;I$3&amp;"DAYKWH.UNIT1@NET1",Overall!$A$33,Overall!$B$33,"1d","total","time-weighted",0,1,0,"")</f>
        <v>1893.0109299588169</v>
      </c>
      <c r="J33" s="11">
        <f>_xll.PIAdvCalcDat("\\CEDPI\SEMPRA_MSR1:EDCINV"&amp;I$2&amp;""&amp;J$3&amp;"DAYKWH.UNIT1@NET1",Overall!$A$33,Overall!$B$33,"1d","total","time-weighted",0,1,0,"")</f>
        <v>1877.3090142672875</v>
      </c>
      <c r="K33" s="11">
        <f>_xll.PIAdvCalcDat("\\CEDPI\SEMPRA_MSR1:EDCINV"&amp;I$2&amp;""&amp;K$3&amp;"DAYKWH.UNIT1@NET1",Overall!$A$33,Overall!$B$33,"1d","total","time-weighted",0,1,0,"")</f>
        <v>1828.866559401398</v>
      </c>
      <c r="L33" s="12">
        <f>_xll.PIAdvCalcDat("\\CEDPI\SEMPRA_MSR1:EDCINV"&amp;I$2&amp;""&amp;L$3&amp;"DAYKWH.UNIT1@NET1",Overall!$A$33,Overall!$B$33,"1d","total","time-weighted",0,1,0,"")</f>
        <v>1932.7687414815578</v>
      </c>
      <c r="M33" s="1"/>
      <c r="N33" s="10">
        <f>_xll.PIAdvCalcDat("\\CEDPI\SEMPRA_MSR1:EDCINV"&amp;N$2&amp;""&amp;N$3&amp;"DAYKWH.UNIT1@NET1",Overall!$A$33,Overall!$B$33,"1d","total","time-weighted",0,1,0,"")</f>
        <v>1981.4330740779094</v>
      </c>
      <c r="O33" s="11">
        <f>_xll.PIAdvCalcDat("\\CEDPI\SEMPRA_MSR1:EDCINV"&amp;N$2&amp;""&amp;O$3&amp;"DAYKWH.UNIT1@NET1",Overall!$A$33,Overall!$B$33,"1d","total","time-weighted",0,1,0,"")</f>
        <v>1878.5592523287412</v>
      </c>
      <c r="P33" s="11">
        <f>_xll.PIAdvCalcDat("\\CEDPI\SEMPRA_MSR1:EDCINV"&amp;N$2&amp;""&amp;P$3&amp;"DAYKWH.UNIT1@NET1",Overall!$A$33,Overall!$B$33,"1d","total","time-weighted",0,1,0,"")</f>
        <v>1874.7480356157591</v>
      </c>
      <c r="Q33" s="12">
        <f>_xll.PIAdvCalcDat("\\CEDPI\SEMPRA_MSR1:EDCINV"&amp;N$2&amp;""&amp;Q$3&amp;"DAYKWH.UNIT1@NET1",Overall!$A$33,Overall!$B$33,"1d","total","time-weighted",0,1,0,"")</f>
        <v>1927.6162908949352</v>
      </c>
      <c r="R33" s="1"/>
      <c r="S33" s="10">
        <f>_xll.PIAdvCalcDat("\\CEDPI\SEMPRA_MSR1:EDCINV"&amp;S$2&amp;""&amp;S$3&amp;"DAYKWH.UNIT1@NET1",Overall!$A$33,Overall!$B$33,"1d","total","time-weighted",0,1,0,"")</f>
        <v>1929.8902374499712</v>
      </c>
      <c r="T33" s="11">
        <f>_xll.PIAdvCalcDat("\\CEDPI\SEMPRA_MSR1:EDCINV"&amp;S$2&amp;""&amp;T$3&amp;"DAYKWH.UNIT1@NET1",Overall!$A$33,Overall!$B$33,"1d","total","time-weighted",0,1,0,"")</f>
        <v>1873.4551663269765</v>
      </c>
      <c r="U33" s="11">
        <f>_xll.PIAdvCalcDat("\\CEDPI\SEMPRA_MSR1:EDCINV"&amp;S$2&amp;""&amp;U$3&amp;"DAYKWH.UNIT1@NET1",Overall!$A$33,Overall!$B$33,"1d","total","time-weighted",0,1,0,"")</f>
        <v>1864.3146155326156</v>
      </c>
      <c r="V33" s="12">
        <f>_xll.PIAdvCalcDat("\\CEDPI\SEMPRA_MSR1:EDCINV"&amp;S$2&amp;""&amp;V$3&amp;"DAYKWH.UNIT1@NET1",Overall!$A$33,Overall!$B$33,"1d","total","time-weighted",0,1,0,"")</f>
        <v>1921.9753490035393</v>
      </c>
      <c r="W33" s="1"/>
      <c r="X33" s="10">
        <f>_xll.PIAdvCalcDat("\\CEDPI\SEMPRA_MSR1:EDCINV"&amp;X$2&amp;""&amp;X$3&amp;"DAYKWH.UNIT1@NET1",Overall!$A$33,Overall!$B$33,"1d","total","time-weighted",0,1,0,"")</f>
        <v>1938.2572544209045</v>
      </c>
      <c r="Y33" s="11">
        <f>_xll.PIAdvCalcDat("\\CEDPI\SEMPRA_MSR1:EDCINV"&amp;X$2&amp;""&amp;Y$3&amp;"DAYKWH.UNIT1@NET1",Overall!$A$33,Overall!$B$33,"1d","total","time-weighted",0,1,0,"")</f>
        <v>1875.6212189806156</v>
      </c>
      <c r="Z33" s="11">
        <f>_xll.PIAdvCalcDat("\\CEDPI\SEMPRA_MSR1:EDCINV"&amp;X$2&amp;""&amp;Z$3&amp;"DAYKWH.UNIT1@NET1",Overall!$A$33,Overall!$B$33,"1d","total","time-weighted",0,1,0,"")</f>
        <v>1892.3813060272782</v>
      </c>
      <c r="AA33" s="12">
        <f>_xll.PIAdvCalcDat("\\CEDPI\SEMPRA_MSR1:EDCINV"&amp;X$2&amp;""&amp;AA$3&amp;"DAYKWH.UNIT1@NET1",Overall!$A$33,Overall!$B$33,"1d","total","time-weighted",0,1,0,"")</f>
        <v>1924.7617721763675</v>
      </c>
      <c r="AB33" s="1"/>
      <c r="AC33" s="10">
        <f>_xll.PIAdvCalcDat("\\CEDPI\SEMPRA_MSR1:EDCINV"&amp;AC$2&amp;""&amp;AC$3&amp;"DAYKWH.UNIT1@NET1",Overall!$A$33,Overall!$B$33,"1d","total","time-weighted",0,1,0,"")</f>
        <v>1940.0514592415736</v>
      </c>
      <c r="AD33" s="11">
        <f>_xll.PIAdvCalcDat("\\CEDPI\SEMPRA_MSR1:EDCINV"&amp;AC$2&amp;""&amp;AD$3&amp;"DAYKWH.UNIT1@NET1",Overall!$A$33,Overall!$B$33,"1d","total","time-weighted",0,1,0,"")</f>
        <v>1872.2589313439719</v>
      </c>
      <c r="AE33" s="11">
        <f>_xll.PIAdvCalcDat("\\CEDPI\SEMPRA_MSR1:EDCINV"&amp;AC$2&amp;""&amp;AE$3&amp;"DAYKWH.UNIT1@NET1",Overall!$A$33,Overall!$B$33,"1d","total","time-weighted",0,1,0,"")</f>
        <v>1866.0020537371499</v>
      </c>
      <c r="AF33" s="12">
        <f>_xll.PIAdvCalcDat("\\CEDPI\SEMPRA_MSR1:EDCINV"&amp;AC$2&amp;""&amp;AF$3&amp;"DAYKWH.UNIT1@NET1",Overall!$A$33,Overall!$B$33,"1d","total","time-weighted",0,1,0,"")</f>
        <v>1921.5735862493923</v>
      </c>
      <c r="AG33" s="1"/>
      <c r="AH33" s="10">
        <f>_xll.PIAdvCalcDat("\\CEDPI\SEMPRA_MSR1:EDCINV"&amp;AH$2&amp;""&amp;AH$3&amp;"DAYKWH.UNIT1@NET1",Overall!$A$33,Overall!$B$33,"1d","total","time-weighted",0,1,0,"")</f>
        <v>1931.4460007693854</v>
      </c>
      <c r="AI33" s="11">
        <f>_xll.PIAdvCalcDat("\\CEDPI\SEMPRA_MSR1:EDCINV"&amp;AH$2&amp;""&amp;AI$3&amp;"DAYKWH.UNIT1@NET1",Overall!$A$33,Overall!$B$33,"1d","total","time-weighted",0,1,0,"")</f>
        <v>1876.867793376676</v>
      </c>
      <c r="AJ33" s="11">
        <f>_xll.PIAdvCalcDat("\\CEDPI\SEMPRA_MSR1:EDCINV"&amp;AH$2&amp;""&amp;AJ$3&amp;"DAYKWH.UNIT1@NET1",Overall!$A$33,Overall!$B$33,"1d","total","time-weighted",0,1,0,"")</f>
        <v>1875.7921066134195</v>
      </c>
      <c r="AK33" s="12">
        <f>_xll.PIAdvCalcDat("\\CEDPI\SEMPRA_MSR1:EDCINV"&amp;AH$2&amp;""&amp;AK$3&amp;"DAYKWH.UNIT1@NET1",Overall!$A$33,Overall!$B$33,"1d","total","time-weighted",0,1,0,"")</f>
        <v>1948.2258630562685</v>
      </c>
      <c r="AL33" s="1"/>
      <c r="AM33" s="10">
        <f>_xll.PIAdvCalcDat("\\CEDPI\SEMPRA_MSR1:EDCINV"&amp;AM$2&amp;""&amp;AM$3&amp;"DAYKWH.UNIT1@NET1",Overall!$A$33,Overall!$B$33,"1d","total","time-weighted",0,1,0,"")</f>
        <v>1930.7844035198484</v>
      </c>
      <c r="AN33" s="11">
        <f>_xll.PIAdvCalcDat("\\CEDPI\SEMPRA_MSR1:EDCINV"&amp;AM$2&amp;""&amp;AN$3&amp;"DAYKWH.UNIT1@NET1",Overall!$A$33,Overall!$B$33,"1d","total","time-weighted",0,1,0,"")</f>
        <v>1875.3797984535508</v>
      </c>
      <c r="AO33" s="11">
        <f>_xll.PIAdvCalcDat("\\CEDPI\SEMPRA_MSR1:EDCINV"&amp;AM$2&amp;""&amp;AO$3&amp;"DAYKWH.UNIT1@NET1",Overall!$A$33,Overall!$B$33,"1d","total","time-weighted",0,1,0,"")</f>
        <v>1868.6622273030225</v>
      </c>
      <c r="AP33" s="12">
        <f>_xll.PIAdvCalcDat("\\CEDPI\SEMPRA_MSR1:EDCINV"&amp;AM$2&amp;""&amp;AP$3&amp;"DAYKWH.UNIT1@NET1",Overall!$A$33,Overall!$B$33,"1d","total","time-weighted",0,1,0,"")</f>
        <v>1913.8709920201595</v>
      </c>
      <c r="AQ33" s="1"/>
      <c r="AR33" s="10">
        <f>_xll.PIAdvCalcDat("\\CEDPI\SEMPRA_MSR1:EDCINV"&amp;AR$2&amp;""&amp;AR$3&amp;"DAYKWH.UNIT1@NET1",Overall!$A$33,Overall!$B$33,"1d","total","time-weighted",0,1,0,"")</f>
        <v>1933.2866609653652</v>
      </c>
      <c r="AS33" s="11">
        <f>_xll.PIAdvCalcDat("\\CEDPI\SEMPRA_MSR1:EDCINV"&amp;AR$2&amp;""&amp;AS$3&amp;"DAYKWH.UNIT1@NET1",Overall!$A$33,Overall!$B$33,"1d","total","time-weighted",0,1,0,"")</f>
        <v>1864.9144455801481</v>
      </c>
      <c r="AT33" s="11">
        <f>_xll.PIAdvCalcDat("\\CEDPI\SEMPRA_MSR1:EDCINV"&amp;AR$2&amp;""&amp;AT$3&amp;"DAYKWH.UNIT1@NET1",Overall!$A$33,Overall!$B$33,"1d","total","time-weighted",0,1,0,"")</f>
        <v>1874.4654888037076</v>
      </c>
      <c r="AU33" s="12">
        <f>_xll.PIAdvCalcDat("\\CEDPI\SEMPRA_MSR1:EDCINV"&amp;AR$2&amp;""&amp;AU$3&amp;"DAYKWH.UNIT1@NET1",Overall!$A$33,Overall!$B$33,"1d","total","time-weighted",0,1,0,"")</f>
        <v>1932.8676467125649</v>
      </c>
      <c r="AV33" s="1"/>
      <c r="AW33" s="10">
        <f>_xll.PIAdvCalcDat("\\CEDPI\SEMPRA_MSR1:EDCINV"&amp;AW$2&amp;""&amp;AW$3&amp;"DAYKWH.UNIT1@NET1",Overall!$A$33,Overall!$B$33,"1d","total","time-weighted",0,1,0,"")</f>
        <v>1950.4071932558622</v>
      </c>
      <c r="AX33" s="11">
        <f>_xll.PIAdvCalcDat("\\CEDPI\SEMPRA_MSR1:EDCINV"&amp;AW$2&amp;""&amp;AX$3&amp;"DAYKWH.UNIT1@NET1",Overall!$A$33,Overall!$B$33,"1d","total","time-weighted",0,1,0,"")</f>
        <v>1881.4446634578042</v>
      </c>
      <c r="AY33" s="11">
        <f>_xll.PIAdvCalcDat("\\CEDPI\SEMPRA_MSR1:EDCINV"&amp;AW$2&amp;""&amp;AY$3&amp;"DAYKWH.UNIT1@NET1",Overall!$A$33,Overall!$B$33,"1d","total","time-weighted",0,1,0,"")</f>
        <v>1879.6631361255002</v>
      </c>
      <c r="AZ33" s="12">
        <f>_xll.PIAdvCalcDat("\\CEDPI\SEMPRA_MSR1:EDCINV"&amp;AW$2&amp;""&amp;AZ$3&amp;"DAYKWH.UNIT1@NET1",Overall!$A$33,Overall!$B$33,"1d","total","time-weighted",0,1,0,"")</f>
        <v>1952.6779099799944</v>
      </c>
      <c r="BA33" s="1"/>
      <c r="BB33" s="10">
        <f>_xll.PIAdvCalcDat("\\CEDPI\SEMPRA_MSR1:EDCINV"&amp;BB$2&amp;""&amp;BB$3&amp;"DAYKWH.UNIT1@NET1",Overall!$A$33,Overall!$B$33,"1d","total","time-weighted",0,1,0,"")</f>
        <v>1922.4309937951596</v>
      </c>
      <c r="BC33" s="11">
        <f>_xll.PIAdvCalcDat("\\CEDPI\SEMPRA_MSR1:EDCINV"&amp;BB$2&amp;""&amp;BC$3&amp;"DAYKWH.UNIT1@NET1",Overall!$A$33,Overall!$B$33,"1d","total","time-weighted",0,1,0,"")</f>
        <v>1879.5545465686746</v>
      </c>
      <c r="BD33" s="11">
        <f>_xll.PIAdvCalcDat("\\CEDPI\SEMPRA_MSR1:EDCINV"&amp;BB$2&amp;""&amp;BD$3&amp;"DAYKWH.UNIT1@NET1",Overall!$A$33,Overall!$B$33,"1d","total","time-weighted",0,1,0,"")</f>
        <v>1869.6293402911365</v>
      </c>
      <c r="BE33" s="12">
        <f>_xll.PIAdvCalcDat("\\CEDPI\SEMPRA_MSR1:EDCINV"&amp;BB$2&amp;""&amp;BE$3&amp;"DAYKWH.UNIT1@NET1",Overall!$A$33,Overall!$B$33,"1d","total","time-weighted",0,1,0,"")</f>
        <v>1940.0483765531876</v>
      </c>
      <c r="BF33" s="1"/>
      <c r="BG33" s="10">
        <f>_xll.PIAdvCalcDat("\\CEDPI\SEMPRA_MSR1:EDCINV"&amp;BG$2&amp;""&amp;BG$3&amp;"DAYKWH.UNIT1@NET1",Overall!$A$33,Overall!$B$33,"1d","total","time-weighted",0,1,0,"")</f>
        <v>1940.6654204406741</v>
      </c>
      <c r="BH33" s="11">
        <f>_xll.PIAdvCalcDat("\\CEDPI\SEMPRA_MSR1:EDCINV"&amp;BG$2&amp;""&amp;BH$3&amp;"DAYKWH.UNIT1@NET1",Overall!$A$33,Overall!$B$33,"1d","total","time-weighted",0,1,0,"")</f>
        <v>1882.9456050010447</v>
      </c>
      <c r="BI33" s="11">
        <f>_xll.PIAdvCalcDat("\\CEDPI\SEMPRA_MSR1:EDCINV"&amp;BG$2&amp;""&amp;BI$3&amp;"DAYKWH.UNIT1@NET1",Overall!$A$33,Overall!$B$33,"1d","total","time-weighted",0,1,0,"")</f>
        <v>1851.4025178669679</v>
      </c>
      <c r="BJ33" s="12">
        <f>_xll.PIAdvCalcDat("\\CEDPI\SEMPRA_MSR1:EDCINV"&amp;BG$2&amp;""&amp;BJ$3&amp;"DAYKWH.UNIT1@NET1",Overall!$A$33,Overall!$B$33,"1d","total","time-weighted",0,1,0,"")</f>
        <v>1900.1825628791341</v>
      </c>
      <c r="BK33" s="1"/>
      <c r="BL33" s="10">
        <f>_xll.PIAdvCalcDat("\\CEDPI\SEMPRA_MSR1:EDCINV"&amp;BL$2&amp;""&amp;BL$3&amp;"DAYKWH.UNIT1@NET1",Overall!$A$33,Overall!$B$33,"1d","total","time-weighted",0,1,0,"")</f>
        <v>1856.7942323599511</v>
      </c>
      <c r="BM33" s="11">
        <f>_xll.PIAdvCalcDat("\\CEDPI\SEMPRA_MSR1:EDCINV"&amp;BL$2&amp;""&amp;BM$3&amp;"DAYKWH.UNIT1@NET1",Overall!$A$33,Overall!$B$33,"1d","total","time-weighted",0,1,0,"")</f>
        <v>1865.9316790151581</v>
      </c>
      <c r="BN33" s="11">
        <f>_xll.PIAdvCalcDat("\\CEDPI\SEMPRA_MSR1:EDCINV"&amp;BL$2&amp;""&amp;BN$3&amp;"DAYKWH.UNIT1@NET1",Overall!$A$33,Overall!$B$33,"1d","total","time-weighted",0,1,0,"")</f>
        <v>1871.3531118291769</v>
      </c>
      <c r="BO33" s="12">
        <f>_xll.PIAdvCalcDat("\\CEDPI\SEMPRA_MSR1:EDCINV"&amp;BL$2&amp;""&amp;BO$3&amp;"DAYKWH.UNIT1@NET1",Overall!$A$33,Overall!$B$33,"1d","total","time-weighted",0,1,0,"")</f>
        <v>1911.4120186722062</v>
      </c>
      <c r="BP33" s="1"/>
      <c r="BQ33" s="10">
        <f>_xll.PIAdvCalcDat("\\CEDPI\SEMPRA_MSR1:EDCINV"&amp;BQ$2&amp;""&amp;BQ$3&amp;"DAYKWH.UNIT1@NET1",Overall!$A$33,Overall!$B$33,"1d","total","time-weighted",0,1,0,"")</f>
        <v>1928.9065614536664</v>
      </c>
      <c r="BR33" s="11">
        <f>_xll.PIAdvCalcDat("\\CEDPI\SEMPRA_MSR1:EDCINV"&amp;BQ$2&amp;""&amp;BR$3&amp;"DAYKWH.UNIT1@NET1",Overall!$A$33,Overall!$B$33,"1d","total","time-weighted",0,1,0,"")</f>
        <v>1898.8959734075345</v>
      </c>
      <c r="BS33" s="11">
        <f>_xll.PIAdvCalcDat("\\CEDPI\SEMPRA_MSR1:EDCINV"&amp;BQ$2&amp;""&amp;BS$3&amp;"DAYKWH.UNIT1@NET1",Overall!$A$33,Overall!$B$33,"1d","total","time-weighted",0,1,0,"")</f>
        <v>1854.1768744335716</v>
      </c>
      <c r="BT33" s="12">
        <f>_xll.PIAdvCalcDat("\\CEDPI\SEMPRA_MSR1:EDCINV"&amp;BQ$2&amp;""&amp;BT$3&amp;"DAYKWH.UNIT1@NET1",Overall!$A$33,Overall!$B$33,"1d","total","time-weighted",0,1,0,"")</f>
        <v>1913.8962545868169</v>
      </c>
      <c r="BU33" s="1"/>
      <c r="BV33" s="10">
        <f>_xll.PIAdvCalcDat("\\CEDPI\SEMPRA_MSR1:EDCINV"&amp;BV$2&amp;""&amp;BV$3&amp;"DAYKWH.UNIT1@NET1",Overall!$A$33,Overall!$B$33,"1d","total","time-weighted",0,1,0,"")</f>
        <v>1935.0352899082591</v>
      </c>
      <c r="BW33" s="11">
        <f>_xll.PIAdvCalcDat("\\CEDPI\SEMPRA_MSR1:EDCINV"&amp;BV$2&amp;""&amp;BW$3&amp;"DAYKWH.UNIT1@NET1",Overall!$A$33,Overall!$B$33,"1d","total","time-weighted",0,1,0,"")</f>
        <v>1864.7607159621334</v>
      </c>
      <c r="BX33" s="11">
        <f>_xll.PIAdvCalcDat("\\CEDPI\SEMPRA_MSR1:EDCINV"&amp;BV$2&amp;""&amp;BX$3&amp;"DAYKWH.UNIT1@NET1",Overall!$A$33,Overall!$B$33,"1d","total","time-weighted",0,1,0,"")</f>
        <v>1865.0793712565903</v>
      </c>
      <c r="BY33" s="12">
        <f>_xll.PIAdvCalcDat("\\CEDPI\SEMPRA_MSR1:EDCINV"&amp;BV$2&amp;""&amp;BY$3&amp;"DAYKWH.UNIT1@NET1",Overall!$A$33,Overall!$B$33,"1d","total","time-weighted",0,1,0,"")</f>
        <v>1924.598781998706</v>
      </c>
      <c r="BZ33" s="1"/>
      <c r="CA33" s="10">
        <f>_xll.PIAdvCalcDat("\\CEDPI\SEMPRA_MSR1:EDCINV"&amp;CA$2&amp;""&amp;CA$3&amp;"DAYKWH.UNIT1@NET1",Overall!$A$33,Overall!$B$33,"1d","total","time-weighted",0,1,0,"")</f>
        <v>1924.6822365917335</v>
      </c>
      <c r="CB33" s="11">
        <f>_xll.PIAdvCalcDat("\\CEDPI\SEMPRA_MSR1:EDCINV"&amp;CA$2&amp;""&amp;CB$3&amp;"DAYKWH.UNIT1@NET1",Overall!$A$33,Overall!$B$33,"1d","total","time-weighted",0,1,0,"")</f>
        <v>1884.1976781942419</v>
      </c>
      <c r="CC33" s="11">
        <f>_xll.PIAdvCalcDat("\\CEDPI\SEMPRA_MSR1:EDCINV"&amp;CA$2&amp;""&amp;CC$3&amp;"DAYKWH.UNIT1@NET1",Overall!$A$33,Overall!$B$33,"1d","total","time-weighted",0,1,0,"")</f>
        <v>1883.0140279661696</v>
      </c>
      <c r="CD33" s="12">
        <f>_xll.PIAdvCalcDat("\\CEDPI\SEMPRA_MSR1:EDCINV"&amp;CA$2&amp;""&amp;CD$3&amp;"DAYKWH.UNIT1@NET1",Overall!$A$33,Overall!$B$33,"1d","total","time-weighted",0,1,0,"")</f>
        <v>1911.5961719469201</v>
      </c>
      <c r="CE33" s="1"/>
      <c r="CF33" s="10">
        <f>_xll.PIAdvCalcDat("\\CEDPI\SEMPRA_MSR1:EDCINV"&amp;CF$2&amp;""&amp;CF$3&amp;"DAYKWH.UNIT1@NET1",Overall!$A$33,Overall!$B$33,"1d","total","time-weighted",0,1,0,"")</f>
        <v>2020.6045292832064</v>
      </c>
      <c r="CG33" s="11">
        <f>_xll.PIAdvCalcDat("\\CEDPI\SEMPRA_MSR1:EDCINV"&amp;CF$2&amp;""&amp;CG$3&amp;"DAYKWH.UNIT1@NET1",Overall!$A$33,Overall!$B$33,"1d","total","time-weighted",0,1,0,"")</f>
        <v>1957.0662616943162</v>
      </c>
      <c r="CH33" s="11">
        <f>_xll.PIAdvCalcDat("\\CEDPI\SEMPRA_MSR1:EDCINV"&amp;CF$2&amp;""&amp;CH$3&amp;"DAYKWH.UNIT1@NET1",Overall!$A$33,Overall!$B$33,"1d","total","time-weighted",0,1,0,"")</f>
        <v>1907.2649431325854</v>
      </c>
      <c r="CI33" s="12">
        <f>_xll.PIAdvCalcDat("\\CEDPI\SEMPRA_MSR1:EDCINV"&amp;CF$2&amp;""&amp;CI$3&amp;"DAYKWH.UNIT1@NET1",Overall!$A$33,Overall!$B$33,"1d","total","time-weighted",0,1,0,"")</f>
        <v>1924.5977109187427</v>
      </c>
      <c r="CJ33" s="1"/>
      <c r="CK33" s="10">
        <f>_xll.PIAdvCalcDat("\\CEDPI\SEMPRA_MSR1:EDCINV"&amp;CK$2&amp;""&amp;CK$3&amp;"DAYKWH.UNIT1@NET1",Overall!$A$33,Overall!$B$33,"1d","total","time-weighted",0,1,0,"")</f>
        <v>2054.6628643205445</v>
      </c>
      <c r="CL33" s="11">
        <f>_xll.PIAdvCalcDat("\\CEDPI\SEMPRA_MSR1:EDCINV"&amp;CK$2&amp;""&amp;CL$3&amp;"DAYKWH.UNIT1@NET1",Overall!$A$33,Overall!$B$33,"1d","total","time-weighted",0,1,0,"")</f>
        <v>1959.5658424644055</v>
      </c>
      <c r="CM33" s="11">
        <f>_xll.PIAdvCalcDat("\\CEDPI\SEMPRA_MSR1:EDCINV"&amp;CK$2&amp;""&amp;CM$3&amp;"DAYKWH.UNIT1@NET1",Overall!$A$33,Overall!$B$33,"1d","total","time-weighted",0,1,0,"")</f>
        <v>1896.8899773324549</v>
      </c>
      <c r="CN33" s="12">
        <f>_xll.PIAdvCalcDat("\\CEDPI\SEMPRA_MSR1:EDCINV"&amp;CK$2&amp;""&amp;CN$3&amp;"DAYKWH.UNIT1@NET1",Overall!$A$33,Overall!$B$33,"1d","total","time-weighted",0,1,0,"")</f>
        <v>2038.4580032380188</v>
      </c>
      <c r="CO33" s="1"/>
      <c r="CP33" s="10">
        <f>_xll.PIAdvCalcDat("\\CEDPI\SEMPRA_MSR1:EDCINV"&amp;CP$2&amp;""&amp;CP$3&amp;"DAYKWH.UNIT1@NET1",Overall!$A$33,Overall!$B$33,"1d","total","time-weighted",0,1,0,"")</f>
        <v>2048.2752428898057</v>
      </c>
      <c r="CQ33" s="11">
        <f>_xll.PIAdvCalcDat("\\CEDPI\SEMPRA_MSR1:EDCINV"&amp;CP$2&amp;""&amp;CQ$3&amp;"DAYKWH.UNIT1@NET1",Overall!$A$33,Overall!$B$33,"1d","total","time-weighted",0,1,0,"")</f>
        <v>1961.5659001515378</v>
      </c>
      <c r="CR33" s="11">
        <f>_xll.PIAdvCalcDat("\\CEDPI\SEMPRA_MSR1:EDCINV"&amp;CP$2&amp;""&amp;CR$3&amp;"DAYKWH.UNIT1@NET1",Overall!$A$33,Overall!$B$33,"1d","total","time-weighted",0,1,0,"")</f>
        <v>1895.6728614438946</v>
      </c>
      <c r="CS33" s="12">
        <f>_xll.PIAdvCalcDat("\\CEDPI\SEMPRA_MSR1:EDCINV"&amp;CP$2&amp;""&amp;CS$3&amp;"DAYKWH.UNIT1@NET1",Overall!$A$33,Overall!$B$33,"1d","total","time-weighted",0,1,0,"")</f>
        <v>2030.6284432552548</v>
      </c>
      <c r="CT33" s="1"/>
      <c r="CU33" s="10">
        <f>_xll.PIAdvCalcDat("\\CEDPI\SEMPRA_MSR1:EDCINV"&amp;CU$2&amp;""&amp;CU$3&amp;"DAYKWH.UNIT1@NET1",Overall!$A$33,Overall!$B$33,"1d","total","time-weighted",0,1,0,"")</f>
        <v>1997.4866264361474</v>
      </c>
      <c r="CV33" s="11">
        <f>_xll.PIAdvCalcDat("\\CEDPI\SEMPRA_MSR1:EDCINV"&amp;CU$2&amp;""&amp;CV$3&amp;"DAYKWH.UNIT1@NET1",Overall!$A$33,Overall!$B$33,"1d","total","time-weighted",0,1,0,"")</f>
        <v>1885.8307739988384</v>
      </c>
      <c r="CW33" s="11">
        <f>_xll.PIAdvCalcDat("\\CEDPI\SEMPRA_MSR1:EDCINV"&amp;CU$2&amp;""&amp;CW$3&amp;"DAYKWH.UNIT1@NET1",Overall!$A$33,Overall!$B$33,"1d","total","time-weighted",0,1,0,"")</f>
        <v>1856.950546919046</v>
      </c>
      <c r="CX33" s="12">
        <f>_xll.PIAdvCalcDat("\\CEDPI\SEMPRA_MSR1:EDCINV"&amp;CU$2&amp;""&amp;CX$3&amp;"DAYKWH.UNIT1@NET1",Overall!$A$33,Overall!$B$33,"1d","total","time-weighted",0,1,0,"")</f>
        <v>2024.1099619247691</v>
      </c>
      <c r="CY33" s="1"/>
      <c r="CZ33" s="10">
        <f>_xll.PIAdvCalcDat("\\CEDPI\SEMPRA_MSR1:EDCINV"&amp;CZ$2&amp;""&amp;CZ$3&amp;"DAYKWH.UNIT1@NET1",Overall!$A$33,Overall!$B$33,"1d","total","time-weighted",0,1,0,"")</f>
        <v>1965.1649771774432</v>
      </c>
      <c r="DA33" s="11">
        <f>_xll.PIAdvCalcDat("\\CEDPI\SEMPRA_MSR1:EDCINV"&amp;CZ$2&amp;""&amp;DA$3&amp;"DAYKWH.UNIT1@NET1",Overall!$A$33,Overall!$B$33,"1d","total","time-weighted",0,1,0,"")</f>
        <v>2000.100470591344</v>
      </c>
      <c r="DB33" s="11">
        <f>_xll.PIAdvCalcDat("\\CEDPI\SEMPRA_MSR1:EDCINV"&amp;CZ$2&amp;""&amp;DB$3&amp;"DAYKWH.UNIT1@NET1",Overall!$A$33,Overall!$B$33,"1d","total","time-weighted",0,1,0,"")</f>
        <v>1939.664802088354</v>
      </c>
      <c r="DC33" s="12">
        <f>_xll.PIAdvCalcDat("\\CEDPI\SEMPRA_MSR1:EDCINV"&amp;CZ$2&amp;""&amp;DC$3&amp;"DAYKWH.UNIT1@NET1",Overall!$A$33,Overall!$B$33,"1d","total","time-weighted",0,1,0,"")</f>
        <v>2084.0442885089938</v>
      </c>
      <c r="DD33" s="1"/>
      <c r="DE33" s="10">
        <f>_xll.PIAdvCalcDat("\\CEDPI\SEMPRA_MSR1:EDCINV"&amp;DE$2&amp;""&amp;DE$3&amp;"DAYKWH.UNIT1@NET1",Overall!$A$33,Overall!$B$33,"1d","total","time-weighted",0,1,0,"")</f>
        <v>2039.2611564578119</v>
      </c>
      <c r="DF33" s="11">
        <f>_xll.PIAdvCalcDat("\\CEDPI\SEMPRA_MSR1:EDCINV"&amp;DE$2&amp;""&amp;DF$3&amp;"DAYKWH.UNIT1@NET1",Overall!$A$33,Overall!$B$33,"1d","total","time-weighted",0,1,0,"")</f>
        <v>1937.1652741698456</v>
      </c>
      <c r="DG33" s="11">
        <f>_xll.PIAdvCalcDat("\\CEDPI\SEMPRA_MSR1:EDCINV"&amp;DE$2&amp;""&amp;DG$3&amp;"DAYKWH.UNIT1@NET1",Overall!$A$33,Overall!$B$33,"1d","total","time-weighted",0,1,0,"")</f>
        <v>1816.1000660764989</v>
      </c>
      <c r="DH33" s="12">
        <f>_xll.PIAdvCalcDat("\\CEDPI\SEMPRA_MSR1:EDCINV"&amp;DE$2&amp;""&amp;DH$3&amp;"DAYKWH.UNIT1@NET1",Overall!$A$33,Overall!$B$33,"1d","total","time-weighted",0,1,0,"")</f>
        <v>1970.5876191162331</v>
      </c>
      <c r="DI33" s="1"/>
      <c r="DJ33" s="10">
        <f>_xll.PIAdvCalcDat("\\CEDPI\SEMPRA_MSR1:EDCINV"&amp;DJ$2&amp;""&amp;DJ$3&amp;"DAYKWH.UNIT1@NET1",Overall!$A$33,Overall!$B$33,"1d","total","time-weighted",0,1,0,"")</f>
        <v>2053.2591876669408</v>
      </c>
      <c r="DK33" s="11">
        <f>_xll.PIAdvCalcDat("\\CEDPI\SEMPRA_MSR1:EDCINV"&amp;DJ$2&amp;""&amp;DK$3&amp;"DAYKWH.UNIT1@NET1",Overall!$A$33,Overall!$B$33,"1d","total","time-weighted",0,1,0,"")</f>
        <v>1988.538578448108</v>
      </c>
      <c r="DL33" s="11" t="str">
        <f>_xll.PIAdvCalcDat("\\CEDPI\SEMPRA_MSR1:EDCINV"&amp;DJ$2&amp;""&amp;DL$3&amp;"DAYKWH.UNIT1@NET1",Overall!$A$33,Overall!$B$33,"1d","total","time-weighted",0,1,0,"")</f>
        <v>Tag not found</v>
      </c>
      <c r="DM33" s="12">
        <f>_xll.PIAdvCalcDat("\\CEDPI\SEMPRA_MSR1:EDCINV"&amp;DJ$2&amp;""&amp;DM$3&amp;"DAYKWH.UNIT1@NET1",Overall!$A$33,Overall!$B$33,"1d","total","time-weighted",0,1,0,"")</f>
        <v>2051.046462835086</v>
      </c>
      <c r="DN33" s="1"/>
      <c r="DO33" s="10">
        <f>_xll.PIAdvCalcDat("\\CEDPI\SEMPRA_MSR1:EDCINV"&amp;DO$2&amp;""&amp;DO$3&amp;"DAYKWH.UNIT1@NET1",Overall!$A$33,Overall!$B$33,"1d","total","time-weighted",0,1,0,"")</f>
        <v>2029.72955337443</v>
      </c>
      <c r="DP33" s="11">
        <f>_xll.PIAdvCalcDat("\\CEDPI\SEMPRA_MSR1:EDCINV"&amp;DO$2&amp;""&amp;DP$3&amp;"DAYKWH.UNIT1@NET1",Overall!$A$33,Overall!$B$33,"1d","total","time-weighted",0,1,0,"")</f>
        <v>1991.173512274366</v>
      </c>
      <c r="DQ33" s="11">
        <f>_xll.PIAdvCalcDat("\\CEDPI\SEMPRA_MSR1:EDCINV"&amp;DO$2&amp;""&amp;DQ$3&amp;"DAYKWH.UNIT1@NET1",Overall!$A$33,Overall!$B$33,"1d","total","time-weighted",0,1,0,"")</f>
        <v>1950.7249228735634</v>
      </c>
      <c r="DR33" s="12">
        <f>_xll.PIAdvCalcDat("\\CEDPI\SEMPRA_MSR1:EDCINV"&amp;DO$2&amp;""&amp;DR$3&amp;"DAYKWH.UNIT1@NET1",Overall!$A$33,Overall!$B$33,"1d","total","time-weighted",0,1,0,"")</f>
        <v>1885.482736423673</v>
      </c>
      <c r="DS33" s="1"/>
      <c r="DT33" s="10">
        <f>_xll.PIAdvCalcDat("\\CEDPI\SEMPRA_MSR1:EDCINV"&amp;DT$2&amp;""&amp;DT$3&amp;"DAYKWH.UNIT1@NET1",Overall!$A$33,Overall!$B$33,"1d","total","time-weighted",0,1,0,"")</f>
        <v>1888.0906776339589</v>
      </c>
      <c r="DU33" s="11">
        <f>_xll.PIAdvCalcDat("\\CEDPI\SEMPRA_MSR1:EDCINV"&amp;DT$2&amp;""&amp;DU$3&amp;"DAYKWH.UNIT1@NET1",Overall!$A$33,Overall!$B$33,"1d","total","time-weighted",0,1,0,"")</f>
        <v>1949.7509638533775</v>
      </c>
      <c r="DV33" s="11">
        <f>_xll.PIAdvCalcDat("\\CEDPI\SEMPRA_MSR1:EDCINV"&amp;DT$2&amp;""&amp;DV$3&amp;"DAYKWH.UNIT1@NET1",Overall!$A$33,Overall!$B$33,"1d","total","time-weighted",0,1,0,"")</f>
        <v>1923.4370863424565</v>
      </c>
      <c r="DW33" s="12">
        <f>_xll.PIAdvCalcDat("\\CEDPI\SEMPRA_MSR1:EDCINV"&amp;DT$2&amp;""&amp;DW$3&amp;"DAYKWH.UNIT1@NET1",Overall!$A$33,Overall!$B$33,"1d","total","time-weighted",0,1,0,"")</f>
        <v>1990.3190861316577</v>
      </c>
      <c r="DX33" s="1"/>
      <c r="DY33" s="10">
        <f>_xll.PIAdvCalcDat("\\CEDPI\SEMPRA_MSR1:EDCINV"&amp;DY$2&amp;""&amp;DY$3&amp;"DAYKWH.UNIT1@NET1",Overall!$A$33,Overall!$B$33,"1d","total","time-weighted",0,1,0,"")</f>
        <v>1943.5137925575605</v>
      </c>
      <c r="DZ33" s="11">
        <f>_xll.PIAdvCalcDat("\\CEDPI\SEMPRA_MSR1:EDCINV"&amp;DY$2&amp;""&amp;DZ$3&amp;"DAYKWH.UNIT1@NET1",Overall!$A$33,Overall!$B$33,"1d","total","time-weighted",0,1,0,"")</f>
        <v>1936.9380922766668</v>
      </c>
      <c r="EA33" s="11">
        <f>_xll.PIAdvCalcDat("\\CEDPI\SEMPRA_MSR1:EDCINV"&amp;DY$2&amp;""&amp;EA$3&amp;"DAYKWH.UNIT1@NET1",Overall!$A$33,Overall!$B$33,"1d","total","time-weighted",0,1,0,"")</f>
        <v>1885.8074036664818</v>
      </c>
      <c r="EB33" s="12">
        <f>_xll.PIAdvCalcDat("\\CEDPI\SEMPRA_MSR1:EDCINV"&amp;DY$2&amp;""&amp;EB$3&amp;"DAYKWH.UNIT1@NET1",Overall!$A$33,Overall!$B$33,"1d","total","time-weighted",0,1,0,"")</f>
        <v>1925.1804500581634</v>
      </c>
      <c r="EC33" s="1"/>
      <c r="ED33" s="10">
        <f>_xll.PIAdvCalcDat("\\CEDPI\SEMPRA_MSR1:EDCINV"&amp;ED$2&amp;""&amp;ED$3&amp;"DAYKWH.UNIT1@NET1",Overall!$A$33,Overall!$B$33,"1d","total","time-weighted",0,1,0,"")</f>
        <v>2055.4220178873056</v>
      </c>
      <c r="EE33" s="11">
        <f>_xll.PIAdvCalcDat("\\CEDPI\SEMPRA_MSR1:EDCINV"&amp;ED$2&amp;""&amp;EE$3&amp;"DAYKWH.UNIT1@NET1",Overall!$A$33,Overall!$B$33,"1d","total","time-weighted",0,1,0,"")</f>
        <v>2047.8512668007033</v>
      </c>
      <c r="EF33" s="11">
        <f>_xll.PIAdvCalcDat("\\CEDPI\SEMPRA_MSR1:EDCINV"&amp;ED$2&amp;""&amp;EF$3&amp;"DAYKWH.UNIT1@NET1",Overall!$A$33,Overall!$B$33,"1d","total","time-weighted",0,1,0,"")</f>
        <v>2006.6874023660689</v>
      </c>
      <c r="EG33" s="12">
        <f>_xll.PIAdvCalcDat("\\CEDPI\SEMPRA_MSR1:EDCINV"&amp;ED$2&amp;""&amp;EG$3&amp;"DAYKWH.UNIT1@NET1",Overall!$A$33,Overall!$B$33,"1d","total","time-weighted",0,1,0,"")</f>
        <v>1965.310576851725</v>
      </c>
      <c r="EH33" s="1"/>
      <c r="EI33" s="10">
        <f>_xll.PIAdvCalcDat("\\CEDPI\SEMPRA_MSR1:EDCINV"&amp;EI$2&amp;""&amp;EI$3&amp;"DAYKWH.UNIT1@NET1",Overall!$A$33,Overall!$B$33,"1d","total","time-weighted",0,1,0,"")</f>
        <v>2014.1571128754649</v>
      </c>
      <c r="EJ33" s="11">
        <f>_xll.PIAdvCalcDat("\\CEDPI\SEMPRA_MSR1:EDCINV"&amp;EI$2&amp;""&amp;EJ$3&amp;"DAYKWH.UNIT1@NET1",Overall!$A$33,Overall!$B$33,"1d","total","time-weighted",0,1,0,"")</f>
        <v>1842.6762826335405</v>
      </c>
      <c r="EK33" s="11">
        <f>_xll.PIAdvCalcDat("\\CEDPI\SEMPRA_MSR1:EDCINV"&amp;EI$2&amp;""&amp;EK$3&amp;"DAYKWH.UNIT1@NET1",Overall!$A$33,Overall!$B$33,"1d","total","time-weighted",0,1,0,"")</f>
        <v>1913.416778033949</v>
      </c>
      <c r="EL33" s="12">
        <f>_xll.PIAdvCalcDat("\\CEDPI\SEMPRA_MSR1:EDCINV"&amp;EI$2&amp;""&amp;EL$3&amp;"DAYKWH.UNIT1@NET1",Overall!$A$33,Overall!$B$33,"1d","total","time-weighted",0,1,0,"")</f>
        <v>1961.6948582544817</v>
      </c>
      <c r="EM33" s="1"/>
      <c r="EN33" s="10">
        <f>_xll.PIAdvCalcDat("\\CEDPI\SEMPRA_MSR1:EDCINV"&amp;EN$2&amp;""&amp;EN$3&amp;"DAYKWH.UNIT1@NET1",Overall!$A$33,Overall!$B$33,"1d","total","time-weighted",0,1,0,"")</f>
        <v>2058.2607418000512</v>
      </c>
      <c r="EO33" s="11">
        <f>_xll.PIAdvCalcDat("\\CEDPI\SEMPRA_MSR1:EDCINV"&amp;EN$2&amp;""&amp;EO$3&amp;"DAYKWH.UNIT1@NET1",Overall!$A$33,Overall!$B$33,"1d","total","time-weighted",0,1,0,"")</f>
        <v>1994.1903856440456</v>
      </c>
      <c r="EP33" s="11">
        <f>_xll.PIAdvCalcDat("\\CEDPI\SEMPRA_MSR1:EDCINV"&amp;EN$2&amp;""&amp;EP$3&amp;"DAYKWH.UNIT1@NET1",Overall!$A$33,Overall!$B$33,"1d","total","time-weighted",0,1,0,"")</f>
        <v>1966.7469016479529</v>
      </c>
      <c r="EQ33" s="12">
        <f>_xll.PIAdvCalcDat("\\CEDPI\SEMPRA_MSR1:EDCINV"&amp;EN$2&amp;""&amp;EQ$3&amp;"DAYKWH.UNIT1@NET1",Overall!$A$33,Overall!$B$33,"1d","total","time-weighted",0,1,0,"")</f>
        <v>2073.7542290403403</v>
      </c>
      <c r="ER33" s="1"/>
      <c r="ES33" s="10">
        <f>_xll.PIAdvCalcDat("\\CEDPI\SEMPRA_MSR1:EDCINV"&amp;ES$2&amp;""&amp;ES$3&amp;"DAYKWH.UNIT1@NET1",Overall!$A$33,Overall!$B$33,"1d","total","time-weighted",0,1,0,"")</f>
        <v>2071.7553852693923</v>
      </c>
      <c r="ET33" s="11">
        <f>_xll.PIAdvCalcDat("\\CEDPI\SEMPRA_MSR1:EDCINV"&amp;ES$2&amp;""&amp;ET$3&amp;"DAYKWH.UNIT1@NET1",Overall!$A$33,Overall!$B$33,"1d","total","time-weighted",0,1,0,"")</f>
        <v>1971.6889573720489</v>
      </c>
      <c r="EU33" s="11">
        <f>_xll.PIAdvCalcDat("\\CEDPI\SEMPRA_MSR1:EDCINV"&amp;ES$2&amp;""&amp;EU$3&amp;"DAYKWH.UNIT1@NET1",Overall!$A$33,Overall!$B$33,"1d","total","time-weighted",0,1,0,"")</f>
        <v>1983.772845486496</v>
      </c>
      <c r="EV33" s="12">
        <f>_xll.PIAdvCalcDat("\\CEDPI\SEMPRA_MSR1:EDCINV"&amp;ES$2&amp;""&amp;EV$3&amp;"DAYKWH.UNIT1@NET1",Overall!$A$33,Overall!$B$33,"1d","total","time-weighted",0,1,0,"")</f>
        <v>2028.1123689949663</v>
      </c>
      <c r="EW33" s="1"/>
      <c r="EX33" s="10">
        <f>_xll.PIAdvCalcDat("\\CEDPI\SEMPRA_MSR1:EDCINV"&amp;EX$2&amp;""&amp;EX$3&amp;"DAYKWH.UNIT1@NET1",Overall!$A$33,Overall!$B$33,"1d","total","time-weighted",0,1,0,"")</f>
        <v>1916.8572411476234</v>
      </c>
      <c r="EY33" s="11">
        <f>_xll.PIAdvCalcDat("\\CEDPI\SEMPRA_MSR1:EDCINV"&amp;EX$2&amp;""&amp;EY$3&amp;"DAYKWH.UNIT1@NET1",Overall!$A$33,Overall!$B$33,"1d","total","time-weighted",0,1,0,"")</f>
        <v>1854.9652722856645</v>
      </c>
      <c r="EZ33" s="11">
        <f>_xll.PIAdvCalcDat("\\CEDPI\SEMPRA_MSR1:EDCINV"&amp;EX$2&amp;""&amp;EZ$3&amp;"DAYKWH.UNIT1@NET1",Overall!$A$33,Overall!$B$33,"1d","total","time-weighted",0,1,0,"")</f>
        <v>1876.1279910987098</v>
      </c>
      <c r="FA33" s="12">
        <f>_xll.PIAdvCalcDat("\\CEDPI\SEMPRA_MSR1:EDCINV"&amp;EX$2&amp;""&amp;FA$3&amp;"DAYKWH.UNIT1@NET1",Overall!$A$33,Overall!$B$33,"1d","total","time-weighted",0,1,0,"")</f>
        <v>1919.4190638671839</v>
      </c>
      <c r="FB33" s="1"/>
      <c r="FC33" s="10">
        <f>_xll.PIAdvCalcDat("\\CEDPI\SEMPRA_MSR1:EDCINV"&amp;FC$2&amp;""&amp;FC$3&amp;"DAYKWH.UNIT1@NET1",Overall!$A$33,Overall!$B$33,"1d","total","time-weighted",0,1,0,"")</f>
        <v>2016.3717610074684</v>
      </c>
      <c r="FD33" s="11">
        <f>_xll.PIAdvCalcDat("\\CEDPI\SEMPRA_MSR1:EDCINV"&amp;FC$2&amp;""&amp;FD$3&amp;"DAYKWH.UNIT1@NET1",Overall!$A$33,Overall!$B$33,"1d","total","time-weighted",0,1,0,"")</f>
        <v>1935.7797880864491</v>
      </c>
      <c r="FE33" s="11">
        <f>_xll.PIAdvCalcDat("\\CEDPI\SEMPRA_MSR1:EDCINV"&amp;FC$2&amp;""&amp;FE$3&amp;"DAYKWH.UNIT1@NET1",Overall!$A$33,Overall!$B$33,"1d","total","time-weighted",0,1,0,"")</f>
        <v>1918.6383790548693</v>
      </c>
      <c r="FF33" s="12">
        <f>_xll.PIAdvCalcDat("\\CEDPI\SEMPRA_MSR1:EDCINV"&amp;FC$2&amp;""&amp;FF$3&amp;"DAYKWH.UNIT1@NET1",Overall!$A$33,Overall!$B$33,"1d","total","time-weighted",0,1,0,"")</f>
        <v>1980.8266355109349</v>
      </c>
      <c r="FG33" s="1"/>
      <c r="FH33" s="10">
        <f>_xll.PIAdvCalcDat("\\CEDPI\SEMPRA_MSR1:EDCINV"&amp;FH$2&amp;""&amp;FH$3&amp;"DAYKWH.UNIT1@NET1",Overall!$A$33,Overall!$B$33,"1d","total","time-weighted",0,1,0,"")</f>
        <v>1961.7397076656973</v>
      </c>
      <c r="FI33" s="11">
        <f>_xll.PIAdvCalcDat("\\CEDPI\SEMPRA_MSR1:EDCINV"&amp;FH$2&amp;""&amp;FI$3&amp;"DAYKWH.UNIT1@NET1",Overall!$A$33,Overall!$B$33,"1d","total","time-weighted",0,1,0,"")</f>
        <v>1890.6449419745247</v>
      </c>
      <c r="FJ33" s="11">
        <f>_xll.PIAdvCalcDat("\\CEDPI\SEMPRA_MSR1:EDCINV"&amp;FH$2&amp;""&amp;FJ$3&amp;"DAYKWH.UNIT1@NET1",Overall!$A$33,Overall!$B$33,"1d","total","time-weighted",0,1,0,"")</f>
        <v>1925.5849013171062</v>
      </c>
      <c r="FK33" s="12">
        <f>_xll.PIAdvCalcDat("\\CEDPI\SEMPRA_MSR1:EDCINV"&amp;FH$2&amp;""&amp;FK$3&amp;"DAYKWH.UNIT1@NET1",Overall!$A$33,Overall!$B$33,"1d","total","time-weighted",0,1,0,"")</f>
        <v>1884.7482843402738</v>
      </c>
      <c r="FL33" s="1"/>
      <c r="FM33" s="10">
        <f>_xll.PIAdvCalcDat("\\CEDPI\SEMPRA_MSR1:EDCINV"&amp;FM$2&amp;""&amp;FM$3&amp;"DAYKWH.UNIT1@NET1",Overall!$A$33,Overall!$B$33,"1d","total","time-weighted",0,1,0,"")</f>
        <v>2021.6024521287807</v>
      </c>
      <c r="FN33" s="11">
        <f>_xll.PIAdvCalcDat("\\CEDPI\SEMPRA_MSR1:EDCINV"&amp;FM$2&amp;""&amp;FN$3&amp;"DAYKWH.UNIT1@NET1",Overall!$A$33,Overall!$B$33,"1d","total","time-weighted",0,1,0,"")</f>
        <v>1979.8821121434623</v>
      </c>
      <c r="FO33" s="11">
        <f>_xll.PIAdvCalcDat("\\CEDPI\SEMPRA_MSR1:EDCINV"&amp;FM$2&amp;""&amp;FO$3&amp;"DAYKWH.UNIT1@NET1",Overall!$A$33,Overall!$B$33,"1d","total","time-weighted",0,1,0,"")</f>
        <v>1815.0225913047846</v>
      </c>
      <c r="FP33" s="12">
        <f>_xll.PIAdvCalcDat("\\CEDPI\SEMPRA_MSR1:EDCINV"&amp;FM$2&amp;""&amp;FP$3&amp;"DAYKWH.UNIT1@NET1",Overall!$A$33,Overall!$B$33,"1d","total","time-weighted",0,1,0,"")</f>
        <v>1757.3360166407069</v>
      </c>
      <c r="FQ33" s="1"/>
      <c r="FR33" s="10">
        <f>_xll.PIAdvCalcDat("\\CEDPI\SEMPRA_MSR1:EDCINV"&amp;FR$2&amp;""&amp;FR$3&amp;"DAYKWH.UNIT1@NET1",Overall!$A$33,Overall!$B$33,"1d","total","time-weighted",0,1,0,"")</f>
        <v>2002.6549779368629</v>
      </c>
      <c r="FS33" s="11">
        <f>_xll.PIAdvCalcDat("\\CEDPI\SEMPRA_MSR1:EDCINV"&amp;FR$2&amp;""&amp;FS$3&amp;"DAYKWH.UNIT1@NET1",Overall!$A$33,Overall!$B$33,"1d","total","time-weighted",0,1,0,"")</f>
        <v>1960.7710346132512</v>
      </c>
      <c r="FT33" s="11">
        <f>_xll.PIAdvCalcDat("\\CEDPI\SEMPRA_MSR1:EDCINV"&amp;FR$2&amp;""&amp;FT$3&amp;"DAYKWH.UNIT1@NET1",Overall!$A$33,Overall!$B$33,"1d","total","time-weighted",0,1,0,"")</f>
        <v>1968.6980078256104</v>
      </c>
      <c r="FU33" s="12">
        <f>_xll.PIAdvCalcDat("\\CEDPI\SEMPRA_MSR1:EDCINV"&amp;FR$2&amp;""&amp;FU$3&amp;"DAYKWH.UNIT1@NET1",Overall!$A$33,Overall!$B$33,"1d","total","time-weighted",0,1,0,"")</f>
        <v>2051.7872632845679</v>
      </c>
      <c r="FV33" s="1"/>
      <c r="FW33" s="10">
        <f>_xll.PIAdvCalcDat("\\CEDPI\SEMPRA_MSR1:EDCINV"&amp;FW$2&amp;""&amp;FW$3&amp;"DAYKWH.UNIT1@NET1",Overall!$A$33,Overall!$B$33,"1d","total","time-weighted",0,1,0,"")</f>
        <v>1996.2825415613329</v>
      </c>
      <c r="FX33" s="11">
        <f>_xll.PIAdvCalcDat("\\CEDPI\SEMPRA_MSR1:EDCINV"&amp;FW$2&amp;""&amp;FX$3&amp;"DAYKWH.UNIT1@NET1",Overall!$A$33,Overall!$B$33,"1d","total","time-weighted",0,1,0,"")</f>
        <v>1933.7397124009201</v>
      </c>
      <c r="FY33" s="11">
        <f>_xll.PIAdvCalcDat("\\CEDPI\SEMPRA_MSR1:EDCINV"&amp;FW$2&amp;""&amp;FY$3&amp;"DAYKWH.UNIT1@NET1",Overall!$A$33,Overall!$B$33,"1d","total","time-weighted",0,1,0,"")</f>
        <v>1867.891660617136</v>
      </c>
      <c r="FZ33" s="12">
        <f>_xll.PIAdvCalcDat("\\CEDPI\SEMPRA_MSR1:EDCINV"&amp;FW$2&amp;""&amp;FZ$3&amp;"DAYKWH.UNIT1@NET1",Overall!$A$33,Overall!$B$33,"1d","total","time-weighted",0,1,0,"")</f>
        <v>1817.623830842869</v>
      </c>
      <c r="GA33" s="1"/>
      <c r="GB33" s="10">
        <f>_xll.PIAdvCalcDat("\\CEDPI\SEMPRA_MSR1:EDCINV"&amp;GB$2&amp;""&amp;GB$3&amp;"DAYKWH.UNIT1@NET1",Overall!$A$33,Overall!$B$33,"1d","total","time-weighted",0,1,0,"")</f>
        <v>2017.0593301392485</v>
      </c>
      <c r="GC33" s="11">
        <f>_xll.PIAdvCalcDat("\\CEDPI\SEMPRA_MSR1:EDCINV"&amp;GB$2&amp;""&amp;GC$3&amp;"DAYKWH.UNIT1@NET1",Overall!$A$33,Overall!$B$33,"1d","total","time-weighted",0,1,0,"")</f>
        <v>1895.8739869003209</v>
      </c>
      <c r="GD33" s="11">
        <f>_xll.PIAdvCalcDat("\\CEDPI\SEMPRA_MSR1:EDCINV"&amp;GB$2&amp;""&amp;GD$3&amp;"DAYKWH.UNIT1@NET1",Overall!$A$33,Overall!$B$33,"1d","total","time-weighted",0,1,0,"")</f>
        <v>2011.9636994776113</v>
      </c>
      <c r="GE33" s="12">
        <f>_xll.PIAdvCalcDat("\\CEDPI\SEMPRA_MSR1:EDCINV"&amp;GB$2&amp;""&amp;GE$3&amp;"DAYKWH.UNIT1@NET1",Overall!$A$33,Overall!$B$33,"1d","total","time-weighted",0,1,0,"")</f>
        <v>1974.4696231087848</v>
      </c>
      <c r="GF33" s="1"/>
      <c r="GG33" s="10">
        <f>_xll.PIAdvCalcDat("\\CEDPI\SEMPRA_MSR1:EDCINV"&amp;GG$2&amp;""&amp;GG$3&amp;"DAYKWH.UNIT1@NET1",Overall!$A$33,Overall!$B$33,"1d","total","time-weighted",0,1,0,"")</f>
        <v>1931.9557402448943</v>
      </c>
      <c r="GH33" s="11">
        <f>_xll.PIAdvCalcDat("\\CEDPI\SEMPRA_MSR1:EDCINV"&amp;GG$2&amp;""&amp;GH$3&amp;"DAYKWH.UNIT1@NET1",Overall!$A$33,Overall!$B$33,"1d","total","time-weighted",0,1,0,"")</f>
        <v>1997.9600164823862</v>
      </c>
      <c r="GI33" s="11">
        <f>_xll.PIAdvCalcDat("\\CEDPI\SEMPRA_MSR1:EDCINV"&amp;GG$2&amp;""&amp;GI$3&amp;"DAYKWH.UNIT1@NET1",Overall!$A$33,Overall!$B$33,"1d","total","time-weighted",0,1,0,"")</f>
        <v>1813.0465292933859</v>
      </c>
      <c r="GJ33" s="12">
        <f>_xll.PIAdvCalcDat("\\CEDPI\SEMPRA_MSR1:EDCINV"&amp;GG$2&amp;""&amp;GJ$3&amp;"DAYKWH.UNIT1@NET1",Overall!$A$33,Overall!$B$33,"1d","total","time-weighted",0,1,0,"")</f>
        <v>1711.4104138778891</v>
      </c>
      <c r="GK33" s="1"/>
      <c r="GL33" s="10">
        <f>_xll.PIAdvCalcDat("\\CEDPI\SEMPRA_MSR1:EDCINV"&amp;GL$2&amp;""&amp;GL$3&amp;"DAYKWH.UNIT1@NET1",Overall!$A$33,Overall!$B$33,"1d","total","time-weighted",0,1,0,"")</f>
        <v>1961.173253085647</v>
      </c>
      <c r="GM33" s="11">
        <f>_xll.PIAdvCalcDat("\\CEDPI\SEMPRA_MSR1:EDCINV"&amp;GL$2&amp;""&amp;GM$3&amp;"DAYKWH.UNIT1@NET1",Overall!$A$33,Overall!$B$33,"1d","total","time-weighted",0,1,0,"")</f>
        <v>1879.0219263753522</v>
      </c>
      <c r="GN33" s="11">
        <f>_xll.PIAdvCalcDat("\\CEDPI\SEMPRA_MSR1:EDCINV"&amp;GL$2&amp;""&amp;GN$3&amp;"DAYKWH.UNIT1@NET1",Overall!$A$33,Overall!$B$33,"1d","total","time-weighted",0,1,0,"")</f>
        <v>1953.0966749034001</v>
      </c>
      <c r="GO33" s="12">
        <f>_xll.PIAdvCalcDat("\\CEDPI\SEMPRA_MSR1:EDCINV"&amp;GL$2&amp;""&amp;GO$3&amp;"DAYKWH.UNIT1@NET1",Overall!$A$33,Overall!$B$33,"1d","total","time-weighted",0,1,0,"")</f>
        <v>1975.3208581708816</v>
      </c>
      <c r="GP33" s="1"/>
      <c r="GQ33" s="10">
        <f>_xll.PIAdvCalcDat("\\CEDPI\SEMPRA_MSR1:EDCINV"&amp;GQ$2&amp;""&amp;GQ$3&amp;"DAYKWH.UNIT1@NET1",Overall!$A$33,Overall!$B$33,"1d","total","time-weighted",0,1,0,"")</f>
        <v>2001.9723645499087</v>
      </c>
      <c r="GR33" s="11">
        <f>_xll.PIAdvCalcDat("\\CEDPI\SEMPRA_MSR1:EDCINV"&amp;GQ$2&amp;""&amp;GR$3&amp;"DAYKWH.UNIT1@NET1",Overall!$A$33,Overall!$B$33,"1d","total","time-weighted",0,1,0,"")</f>
        <v>1984.1959842913743</v>
      </c>
      <c r="GS33" s="11">
        <f>_xll.PIAdvCalcDat("\\CEDPI\SEMPRA_MSR1:EDCINV"&amp;GQ$2&amp;""&amp;GS$3&amp;"DAYKWH.UNIT1@NET1",Overall!$A$33,Overall!$B$33,"1d","total","time-weighted",0,1,0,"")</f>
        <v>1791.7105839532442</v>
      </c>
      <c r="GT33" s="12">
        <f>_xll.PIAdvCalcDat("\\CEDPI\SEMPRA_MSR1:EDCINV"&amp;GQ$2&amp;""&amp;GT$3&amp;"DAYKWH.UNIT1@NET1",Overall!$A$33,Overall!$B$33,"1d","total","time-weighted",0,1,0,"")</f>
        <v>1782.6462241452384</v>
      </c>
      <c r="GU33" s="1"/>
      <c r="GV33" s="10">
        <f>_xll.PIAdvCalcDat("\\CEDPI\SEMPRA_MSR1:EDCINV"&amp;GV$2&amp;""&amp;GV$3&amp;"DAYKWH.UNIT1@NET1",Overall!$A$33,Overall!$B$33,"1d","total","time-weighted",0,1,0,"")</f>
        <v>1978.3517126937845</v>
      </c>
      <c r="GW33" s="11">
        <f>_xll.PIAdvCalcDat("\\CEDPI\SEMPRA_MSR1:EDCINV"&amp;GV$2&amp;""&amp;GW$3&amp;"DAYKWH.UNIT1@NET1",Overall!$A$33,Overall!$B$33,"1d","total","time-weighted",0,1,0,"")</f>
        <v>1996.9626048797554</v>
      </c>
      <c r="GX33" s="11">
        <f>_xll.PIAdvCalcDat("\\CEDPI\SEMPRA_MSR1:EDCINV"&amp;GV$2&amp;""&amp;GX$3&amp;"DAYKWH.UNIT1@NET1",Overall!$A$33,Overall!$B$33,"1d","total","time-weighted",0,1,0,"")</f>
        <v>1912.6749772735327</v>
      </c>
      <c r="GY33" s="12">
        <f>_xll.PIAdvCalcDat("\\CEDPI\SEMPRA_MSR1:EDCINV"&amp;GV$2&amp;""&amp;GY$3&amp;"DAYKWH.UNIT1@NET1",Overall!$A$33,Overall!$B$33,"1d","total","time-weighted",0,1,0,"")</f>
        <v>1926.8720457894722</v>
      </c>
      <c r="GZ33" s="1"/>
      <c r="HA33" s="10">
        <f>_xll.PIAdvCalcDat("\\CEDPI\SEMPRA_MSR1:EDCINV"&amp;HA$2&amp;""&amp;HA$3&amp;"DAYKWH.UNIT1@NET1",Overall!$A$33,Overall!$B$33,"1d","total","time-weighted",0,1,0,"")</f>
        <v>2026.7453540833153</v>
      </c>
      <c r="HB33" s="11">
        <f>_xll.PIAdvCalcDat("\\CEDPI\SEMPRA_MSR1:EDCINV"&amp;HA$2&amp;""&amp;HB$3&amp;"DAYKWH.UNIT1@NET1",Overall!$A$33,Overall!$B$33,"1d","total","time-weighted",0,1,0,"")</f>
        <v>1964.9825382830761</v>
      </c>
      <c r="HC33" s="11">
        <f>_xll.PIAdvCalcDat("\\CEDPI\SEMPRA_MSR1:EDCINV"&amp;HA$2&amp;""&amp;HC$3&amp;"DAYKWH.UNIT1@NET1",Overall!$A$33,Overall!$B$33,"1d","total","time-weighted",0,1,0,"")</f>
        <v>1936.7646184444441</v>
      </c>
      <c r="HD33" s="12">
        <f>_xll.PIAdvCalcDat("\\CEDPI\SEMPRA_MSR1:EDCINV"&amp;HA$2&amp;""&amp;HD$3&amp;"DAYKWH.UNIT1@NET1",Overall!$A$33,Overall!$B$33,"1d","total","time-weighted",0,1,0,"")</f>
        <v>1752.1496350654616</v>
      </c>
      <c r="HE33" s="1"/>
      <c r="HF33" s="10">
        <f>_xll.PIAdvCalcDat("\\CEDPI\SEMPRA_MSR1:EDCINV"&amp;HF$2&amp;""&amp;HF$3&amp;"DAYKWH.UNIT1@NET1",Overall!$A$33,Overall!$B$33,"1d","total","time-weighted",0,1,0,"")</f>
        <v>1902.3976098134365</v>
      </c>
      <c r="HG33" s="11">
        <f>_xll.PIAdvCalcDat("\\CEDPI\SEMPRA_MSR1:EDCINV"&amp;HF$2&amp;""&amp;HG$3&amp;"DAYKWH.UNIT1@NET1",Overall!$A$33,Overall!$B$33,"1d","total","time-weighted",0,1,0,"")</f>
        <v>1923.7626085690833</v>
      </c>
      <c r="HH33" s="11">
        <f>_xll.PIAdvCalcDat("\\CEDPI\SEMPRA_MSR1:EDCINV"&amp;HF$2&amp;""&amp;HH$3&amp;"DAYKWH.UNIT1@NET1",Overall!$A$33,Overall!$B$33,"1d","total","time-weighted",0,1,0,"")</f>
        <v>1884.6745897722326</v>
      </c>
      <c r="HI33" s="12">
        <f>_xll.PIAdvCalcDat("\\CEDPI\SEMPRA_MSR1:EDCINV"&amp;HF$2&amp;""&amp;HI$3&amp;"DAYKWH.UNIT1@NET1",Overall!$A$33,Overall!$B$33,"1d","total","time-weighted",0,1,0,"")</f>
        <v>2019.3390895879265</v>
      </c>
      <c r="HJ33" s="1"/>
      <c r="HK33" s="10">
        <f>_xll.PIAdvCalcDat("\\CEDPI\SEMPRA_MSR1:EDCINV"&amp;HK$2&amp;""&amp;HK$3&amp;"DAYKWH.UNIT1@NET1",Overall!$A$33,Overall!$B$33,"1d","total","time-weighted",0,1,0,"")</f>
        <v>1983.3855614550264</v>
      </c>
      <c r="HL33" s="11">
        <f>_xll.PIAdvCalcDat("\\CEDPI\SEMPRA_MSR1:EDCINV"&amp;HK$2&amp;""&amp;HL$3&amp;"DAYKWH.UNIT1@NET1",Overall!$A$33,Overall!$B$33,"1d","total","time-weighted",0,1,0,"")</f>
        <v>1972.8653683554071</v>
      </c>
      <c r="HM33" s="11">
        <f>_xll.PIAdvCalcDat("\\CEDPI\SEMPRA_MSR1:EDCINV"&amp;HK$2&amp;""&amp;HM$3&amp;"DAYKWH.UNIT1@NET1",Overall!$A$33,Overall!$B$33,"1d","total","time-weighted",0,1,0,"")</f>
        <v>1916.085993148839</v>
      </c>
      <c r="HN33" s="12">
        <f>_xll.PIAdvCalcDat("\\CEDPI\SEMPRA_MSR1:EDCINV"&amp;HK$2&amp;""&amp;HN$3&amp;"DAYKWH.UNIT1@NET1",Overall!$A$33,Overall!$B$33,"1d","total","time-weighted",0,1,0,"")</f>
        <v>1770.989635621215</v>
      </c>
      <c r="HO33" s="1"/>
      <c r="HP33" s="10">
        <f>_xll.PIAdvCalcDat("\\CEDPI\SEMPRA_MSR1:EDCINV"&amp;HP$2&amp;""&amp;HP$3&amp;"DAYKWH.UNIT1@NET1",Overall!$A$33,Overall!$B$33,"1d","total","time-weighted",0,1,0,"")</f>
        <v>1971.242170743129</v>
      </c>
      <c r="HQ33" s="11">
        <f>_xll.PIAdvCalcDat("\\CEDPI\SEMPRA_MSR1:EDCINV"&amp;HP$2&amp;""&amp;HQ$3&amp;"DAYKWH.UNIT1@NET1",Overall!$A$33,Overall!$B$33,"1d","total","time-weighted",0,1,0,"")</f>
        <v>1934.1541717085261</v>
      </c>
      <c r="HR33" s="11">
        <f>_xll.PIAdvCalcDat("\\CEDPI\SEMPRA_MSR1:EDCINV"&amp;HP$2&amp;""&amp;HR$3&amp;"DAYKWH.UNIT1@NET1",Overall!$A$33,Overall!$B$33,"1d","total","time-weighted",0,1,0,"")</f>
        <v>1940.6735201451393</v>
      </c>
      <c r="HS33" s="12">
        <f>_xll.PIAdvCalcDat("\\CEDPI\SEMPRA_MSR1:EDCINV"&amp;HP$2&amp;""&amp;HS$3&amp;"DAYKWH.UNIT1@NET1",Overall!$A$33,Overall!$B$33,"1d","total","time-weighted",0,1,0,"")</f>
        <v>2019.4605672680266</v>
      </c>
      <c r="HT33" s="1"/>
      <c r="HU33" s="10">
        <f>_xll.PIAdvCalcDat("\\CEDPI\SEMPRA_MSR1:EDCINV"&amp;HU$2&amp;""&amp;HU$3&amp;"DAYKWH.UNIT1@NET1",Overall!$A$33,Overall!$B$33,"1d","total","time-weighted",0,1,0,"")</f>
        <v>2012.9813071432848</v>
      </c>
      <c r="HV33" s="11">
        <f>_xll.PIAdvCalcDat("\\CEDPI\SEMPRA_MSR1:EDCINV"&amp;HU$2&amp;""&amp;HV$3&amp;"DAYKWH.UNIT1@NET1",Overall!$A$33,Overall!$B$33,"1d","total","time-weighted",0,1,0,"")</f>
        <v>1909.9133995937784</v>
      </c>
      <c r="HW33" s="11">
        <f>_xll.PIAdvCalcDat("\\CEDPI\SEMPRA_MSR1:EDCINV"&amp;HU$2&amp;""&amp;HW$3&amp;"DAYKWH.UNIT1@NET1",Overall!$A$33,Overall!$B$33,"1d","total","time-weighted",0,1,0,"")</f>
        <v>1788.5652735627332</v>
      </c>
      <c r="HX33" s="12">
        <f>_xll.PIAdvCalcDat("\\CEDPI\SEMPRA_MSR1:EDCINV"&amp;HU$2&amp;""&amp;HX$3&amp;"DAYKWH.UNIT1@NET1",Overall!$A$33,Overall!$B$33,"1d","total","time-weighted",0,1,0,"")</f>
        <v>1794.5484809287748</v>
      </c>
      <c r="HY33" s="1"/>
      <c r="HZ33" s="10">
        <f>_xll.PIAdvCalcDat("\\CEDPI\SEMPRA_MSR1:EDCINV"&amp;HZ$2&amp;""&amp;HZ$3&amp;"DAYKWH.UNIT1@NET1",Overall!$A$33,Overall!$B$33,"1d","total","time-weighted",0,1,0,"")</f>
        <v>1987.1693316877586</v>
      </c>
      <c r="IA33" s="11">
        <f>_xll.PIAdvCalcDat("\\CEDPI\SEMPRA_MSR1:EDCINV"&amp;HZ$2&amp;""&amp;IA$3&amp;"DAYKWH.UNIT1@NET1",Overall!$A$33,Overall!$B$33,"1d","total","time-weighted",0,1,0,"")</f>
        <v>1931.7448946327481</v>
      </c>
      <c r="IB33" s="11">
        <f>_xll.PIAdvCalcDat("\\CEDPI\SEMPRA_MSR1:EDCINV"&amp;HZ$2&amp;""&amp;IB$3&amp;"DAYKWH.UNIT1@NET1",Overall!$A$33,Overall!$B$33,"1d","total","time-weighted",0,1,0,"")</f>
        <v>1932.774640845148</v>
      </c>
      <c r="IC33" s="12">
        <f>_xll.PIAdvCalcDat("\\CEDPI\SEMPRA_MSR1:EDCINV"&amp;HZ$2&amp;""&amp;IC$3&amp;"DAYKWH.UNIT1@NET1",Overall!$A$33,Overall!$B$33,"1d","total","time-weighted",0,1,0,"")</f>
        <v>2008.2038768891975</v>
      </c>
      <c r="ID33" s="1"/>
      <c r="IE33" s="10">
        <f>_xll.PIAdvCalcDat("\\CEDPI\SEMPRA_MSR1:EDCINV"&amp;IE$2&amp;""&amp;IE$3&amp;"DAYKWH.UNIT1@NET1",Overall!$A$33,Overall!$B$33,"1d","total","time-weighted",0,1,0,"")</f>
        <v>1987.0956928439027</v>
      </c>
      <c r="IF33" s="11">
        <f>_xll.PIAdvCalcDat("\\CEDPI\SEMPRA_MSR1:EDCINV"&amp;IE$2&amp;""&amp;IF$3&amp;"DAYKWH.UNIT1@NET1",Overall!$A$33,Overall!$B$33,"1d","total","time-weighted",0,1,0,"")</f>
        <v>1993.2147429834492</v>
      </c>
      <c r="IG33" s="11">
        <f>_xll.PIAdvCalcDat("\\CEDPI\SEMPRA_MSR1:EDCINV"&amp;IE$2&amp;""&amp;IG$3&amp;"DAYKWH.UNIT1@NET1",Overall!$A$33,Overall!$B$33,"1d","total","time-weighted",0,1,0,"")</f>
        <v>1831.6133240484314</v>
      </c>
      <c r="IH33" s="12">
        <f>_xll.PIAdvCalcDat("\\CEDPI\SEMPRA_MSR1:EDCINV"&amp;IE$2&amp;""&amp;IH$3&amp;"DAYKWH.UNIT1@NET1",Overall!$A$33,Overall!$B$33,"1d","total","time-weighted",0,1,0,"")</f>
        <v>1744.6716535131795</v>
      </c>
      <c r="II33" s="1"/>
      <c r="IJ33" s="10">
        <f>_xll.PIAdvCalcDat("\\CEDPI\SEMPRA_MSR1:EDCINV"&amp;IJ$2&amp;""&amp;IJ$3&amp;"DAYKWH.UNIT1@NET1",Overall!$A$33,Overall!$B$33,"1d","total","time-weighted",0,1,0,"")</f>
        <v>2024.637760032168</v>
      </c>
      <c r="IK33" s="11">
        <f>_xll.PIAdvCalcDat("\\CEDPI\SEMPRA_MSR1:EDCINV"&amp;IJ$2&amp;""&amp;IK$3&amp;"DAYKWH.UNIT1@NET1",Overall!$A$33,Overall!$B$33,"1d","total","time-weighted",0,1,0,"")</f>
        <v>1871.1614116560236</v>
      </c>
      <c r="IL33" s="11">
        <f>_xll.PIAdvCalcDat("\\CEDPI\SEMPRA_MSR1:EDCINV"&amp;IJ$2&amp;""&amp;IL$3&amp;"DAYKWH.UNIT1@NET1",Overall!$A$33,Overall!$B$33,"1d","total","time-weighted",0,1,0,"")</f>
        <v>1928.9664300982622</v>
      </c>
      <c r="IM33" s="12">
        <f>_xll.PIAdvCalcDat("\\CEDPI\SEMPRA_MSR1:EDCINV"&amp;IJ$2&amp;""&amp;IM$3&amp;"DAYKWH.UNIT1@NET1",Overall!$A$33,Overall!$B$33,"1d","total","time-weighted",0,1,0,"")</f>
        <v>2021.5224531389829</v>
      </c>
      <c r="IN33" s="1"/>
      <c r="IO33" s="10">
        <f>_xll.PIAdvCalcDat("\\CEDPI\SEMPRA_MSR1:EDCINV"&amp;IO$2&amp;""&amp;IO$3&amp;"DAYKWH.UNIT1@NET1",Overall!$A$33,Overall!$B$33,"1d","total","time-weighted",0,1,0,"")</f>
        <v>1948.7077115799614</v>
      </c>
      <c r="IP33" s="11">
        <f>_xll.PIAdvCalcDat("\\CEDPI\SEMPRA_MSR1:EDCINV"&amp;IO$2&amp;""&amp;IP$3&amp;"DAYKWH.UNIT1@NET1",Overall!$A$33,Overall!$B$33,"1d","total","time-weighted",0,1,0,"")</f>
        <v>1939.9348421125208</v>
      </c>
      <c r="IQ33" s="11">
        <f>_xll.PIAdvCalcDat("\\CEDPI\SEMPRA_MSR1:EDCINV"&amp;IO$2&amp;""&amp;IQ$3&amp;"DAYKWH.UNIT1@NET1",Overall!$A$33,Overall!$B$33,"1d","total","time-weighted",0,1,0,"")</f>
        <v>1866.3694885609877</v>
      </c>
      <c r="IR33" s="12">
        <f>_xll.PIAdvCalcDat("\\CEDPI\SEMPRA_MSR1:EDCINV"&amp;IO$2&amp;""&amp;IR$3&amp;"DAYKWH.UNIT1@NET1",Overall!$A$33,Overall!$B$33,"1d","total","time-weighted",0,1,0,"")</f>
        <v>1831.0492617906414</v>
      </c>
      <c r="IS33" s="1"/>
      <c r="IT33" s="10">
        <f>_xll.PIAdvCalcDat("\\CEDPI\SEMPRA_MSR1:EDCINV"&amp;IT$2&amp;""&amp;IT$3&amp;"DAYKWH.UNIT1@NET1",Overall!$A$33,Overall!$B$33,"1d","total","time-weighted",0,1,0,"")</f>
        <v>2035.4747986614991</v>
      </c>
      <c r="IU33" s="11">
        <f>_xll.PIAdvCalcDat("\\CEDPI\SEMPRA_MSR1:EDCINV"&amp;IT$2&amp;""&amp;IU$3&amp;"DAYKWH.UNIT1@NET1",Overall!$A$33,Overall!$B$33,"1d","total","time-weighted",0,1,0,"")</f>
        <v>1999.7052962561111</v>
      </c>
      <c r="IV33" s="11">
        <f>_xll.PIAdvCalcDat("\\CEDPI\SEMPRA_MSR1:EDCINV"&amp;IT$2&amp;""&amp;IV$3&amp;"DAYKWH.UNIT1@NET1",Overall!$A$33,Overall!$B$33,"1d","total","time-weighted",0,1,0,"")</f>
        <v>1996.6338381620744</v>
      </c>
      <c r="IW33" s="12">
        <f>_xll.PIAdvCalcDat("\\CEDPI\SEMPRA_MSR1:EDCINV"&amp;IT$2&amp;""&amp;IW$3&amp;"DAYKWH.UNIT1@NET1",Overall!$A$33,Overall!$B$33,"1d","total","time-weighted",0,1,0,"")</f>
        <v>1935.4087945566803</v>
      </c>
      <c r="IX33" s="1"/>
      <c r="IY33" s="10">
        <f>_xll.PIAdvCalcDat("\\CEDPI\SEMPRA_MSR1:EDCINV"&amp;IY$2&amp;""&amp;IY$3&amp;"DAYKWH.UNIT1@NET1",Overall!$A$33,Overall!$B$33,"1d","total","time-weighted",0,1,0,"")</f>
        <v>1964.8337000487979</v>
      </c>
      <c r="IZ33" s="11">
        <f>_xll.PIAdvCalcDat("\\CEDPI\SEMPRA_MSR1:EDCINV"&amp;IY$2&amp;""&amp;IZ$3&amp;"DAYKWH.UNIT1@NET1",Overall!$A$33,Overall!$B$33,"1d","total","time-weighted",0,1,0,"")</f>
        <v>1947.8278028905147</v>
      </c>
      <c r="JA33" s="11">
        <f>_xll.PIAdvCalcDat("\\CEDPI\SEMPRA_MSR1:EDCINV"&amp;IY$2&amp;""&amp;JA$3&amp;"DAYKWH.UNIT1@NET1",Overall!$A$33,Overall!$B$33,"1d","total","time-weighted",0,1,0,"")</f>
        <v>1945.6360430358864</v>
      </c>
      <c r="JB33" s="12">
        <f>_xll.PIAdvCalcDat("\\CEDPI\SEMPRA_MSR1:EDCINV"&amp;IY$2&amp;""&amp;JB$3&amp;"DAYKWH.UNIT1@NET1",Overall!$A$33,Overall!$B$33,"1d","total","time-weighted",0,1,0,"")</f>
        <v>1748.2233150840016</v>
      </c>
      <c r="JC33" s="1"/>
      <c r="JD33" s="10">
        <f>_xll.PIAdvCalcDat("\\CEDPI\SEMPRA_MSR1:EDCINV"&amp;JD$2&amp;""&amp;JD$3&amp;"DAYKWH.UNIT1@NET1",Overall!$A$33,Overall!$B$33,"1d","total","time-weighted",0,1,0,"")</f>
        <v>1955.2036977841205</v>
      </c>
      <c r="JE33" s="11">
        <f>_xll.PIAdvCalcDat("\\CEDPI\SEMPRA_MSR1:EDCINV"&amp;JD$2&amp;""&amp;JE$3&amp;"DAYKWH.UNIT1@NET1",Overall!$A$33,Overall!$B$33,"1d","total","time-weighted",0,1,0,"")</f>
        <v>1951.0810057385136</v>
      </c>
      <c r="JF33" s="11">
        <f>_xll.PIAdvCalcDat("\\CEDPI\SEMPRA_MSR1:EDCINV"&amp;JD$2&amp;""&amp;JF$3&amp;"DAYKWH.UNIT1@NET1",Overall!$A$33,Overall!$B$33,"1d","total","time-weighted",0,1,0,"")</f>
        <v>1865.4432378177614</v>
      </c>
      <c r="JG33" s="12">
        <f>_xll.PIAdvCalcDat("\\CEDPI\SEMPRA_MSR1:EDCINV"&amp;JD$2&amp;""&amp;JG$3&amp;"DAYKWH.UNIT1@NET1",Overall!$A$33,Overall!$B$33,"1d","total","time-weighted",0,1,0,"")</f>
        <v>1958.7409416275736</v>
      </c>
      <c r="JH33" s="1"/>
      <c r="JI33" s="10">
        <f>_xll.PIAdvCalcDat("\\CEDPI\SEMPRA_MSR1:EDCINV"&amp;JI$2&amp;""&amp;JI$3&amp;"DAYKWH.UNIT1@NET1",Overall!$A$33,Overall!$B$33,"1d","total","time-weighted",0,1,0,"")</f>
        <v>1929.5655193771895</v>
      </c>
      <c r="JJ33" s="11">
        <f>_xll.PIAdvCalcDat("\\CEDPI\SEMPRA_MSR1:EDCINV"&amp;JI$2&amp;""&amp;JJ$3&amp;"DAYKWH.UNIT1@NET1",Overall!$A$33,Overall!$B$33,"1d","total","time-weighted",0,1,0,"")</f>
        <v>1927.516737395209</v>
      </c>
      <c r="JK33" s="11">
        <f>_xll.PIAdvCalcDat("\\CEDPI\SEMPRA_MSR1:EDCINV"&amp;JI$2&amp;""&amp;JK$3&amp;"DAYKWH.UNIT1@NET1",Overall!$A$33,Overall!$B$33,"1d","total","time-weighted",0,1,0,"")</f>
        <v>1784.639888055523</v>
      </c>
      <c r="JL33" s="12">
        <f>_xll.PIAdvCalcDat("\\CEDPI\SEMPRA_MSR1:EDCINV"&amp;JI$2&amp;""&amp;JL$3&amp;"DAYKWH.UNIT1@NET1",Overall!$A$33,Overall!$B$33,"1d","total","time-weighted",0,1,0,"")</f>
        <v>1793.3561336263158</v>
      </c>
      <c r="JM33" s="1"/>
      <c r="JN33" s="10">
        <f>_xll.PIAdvCalcDat("\\CEDPI\SEMPRA_MSR1:EDCINV"&amp;JN$2&amp;""&amp;JN$3&amp;"DAYKWH.UNIT1@NET1",Overall!$A$33,Overall!$B$33,"1d","total","time-weighted",0,1,0,"")</f>
        <v>2041.1742345799091</v>
      </c>
      <c r="JO33" s="11">
        <f>_xll.PIAdvCalcDat("\\CEDPI\SEMPRA_MSR1:EDCINV"&amp;JN$2&amp;""&amp;JO$3&amp;"DAYKWH.UNIT1@NET1",Overall!$A$33,Overall!$B$33,"1d","total","time-weighted",0,1,0,"")</f>
        <v>1900.7369480502882</v>
      </c>
      <c r="JP33" s="11">
        <f>_xll.PIAdvCalcDat("\\CEDPI\SEMPRA_MSR1:EDCINV"&amp;JN$2&amp;""&amp;JP$3&amp;"DAYKWH.UNIT1@NET1",Overall!$A$33,Overall!$B$33,"1d","total","time-weighted",0,1,0,"")</f>
        <v>2022.6313614917608</v>
      </c>
      <c r="JQ33" s="12">
        <f>_xll.PIAdvCalcDat("\\CEDPI\SEMPRA_MSR1:EDCINV"&amp;JN$2&amp;""&amp;JQ$3&amp;"DAYKWH.UNIT1@NET1",Overall!$A$33,Overall!$B$33,"1d","total","time-weighted",0,1,0,"")</f>
        <v>1993.8763617598672</v>
      </c>
      <c r="JR33" s="1"/>
      <c r="JS33" s="10">
        <f>_xll.PIAdvCalcDat("\\CEDPI\SEMPRA_MSR1:EDCINV"&amp;JS$2&amp;""&amp;JS$3&amp;"DAYKWH.UNIT1@NET1",Overall!$A$33,Overall!$B$33,"1d","total","time-weighted",0,1,0,"")</f>
        <v>1988.9763396220071</v>
      </c>
      <c r="JT33" s="11">
        <f>_xll.PIAdvCalcDat("\\CEDPI\SEMPRA_MSR1:EDCINV"&amp;JS$2&amp;""&amp;JT$3&amp;"DAYKWH.UNIT1@NET1",Overall!$A$33,Overall!$B$33,"1d","total","time-weighted",0,1,0,"")</f>
        <v>1946.5263802101383</v>
      </c>
      <c r="JU33" s="11">
        <f>_xll.PIAdvCalcDat("\\CEDPI\SEMPRA_MSR1:EDCINV"&amp;JS$2&amp;""&amp;JU$3&amp;"DAYKWH.UNIT1@NET1",Overall!$A$33,Overall!$B$33,"1d","total","time-weighted",0,1,0,"")</f>
        <v>1769.2926763904477</v>
      </c>
      <c r="JV33" s="12">
        <f>_xll.PIAdvCalcDat("\\CEDPI\SEMPRA_MSR1:EDCINV"&amp;JS$2&amp;""&amp;JV$3&amp;"DAYKWH.UNIT1@NET1",Overall!$A$33,Overall!$B$33,"1d","total","time-weighted",0,1,0,"")</f>
        <v>1733.3344376548735</v>
      </c>
      <c r="JW33" s="1"/>
      <c r="JX33" s="10">
        <f>_xll.PIAdvCalcDat("\\CEDPI\SEMPRA_MSR1:EDCINV"&amp;JX$2&amp;""&amp;JX$3&amp;"DAYKWH.UNIT1@NET1",Overall!$A$33,Overall!$B$33,"1d","total","time-weighted",0,1,0,"")</f>
        <v>1921.4685944538144</v>
      </c>
      <c r="JY33" s="11">
        <f>_xll.PIAdvCalcDat("\\CEDPI\SEMPRA_MSR1:EDCINV"&amp;JX$2&amp;""&amp;JY$3&amp;"DAYKWH.UNIT1@NET1",Overall!$A$33,Overall!$B$33,"1d","total","time-weighted",0,1,0,"")</f>
        <v>1925.6283827461809</v>
      </c>
      <c r="JZ33" s="11">
        <f>_xll.PIAdvCalcDat("\\CEDPI\SEMPRA_MSR1:EDCINV"&amp;JX$2&amp;""&amp;JZ$3&amp;"DAYKWH.UNIT1@NET1",Overall!$A$33,Overall!$B$33,"1d","total","time-weighted",0,1,0,"")</f>
        <v>1917.9618737768897</v>
      </c>
      <c r="KA33" s="12">
        <f>_xll.PIAdvCalcDat("\\CEDPI\SEMPRA_MSR1:EDCINV"&amp;JX$2&amp;""&amp;KA$3&amp;"DAYKWH.UNIT1@NET1",Overall!$A$33,Overall!$B$33,"1d","total","time-weighted",0,1,0,"")</f>
        <v>1971.8908094139017</v>
      </c>
      <c r="KB33" s="1"/>
      <c r="KC33" s="10">
        <f>_xll.PIAdvCalcDat("\\CEDPI\SEMPRA_MSR1:EDCINV"&amp;KC$2&amp;""&amp;KC$3&amp;"DAYKWH.UNIT1@NET1",Overall!$A$33,Overall!$B$33,"1d","total","time-weighted",0,1,0,"")</f>
        <v>2024.2935786911569</v>
      </c>
      <c r="KD33" s="11">
        <f>_xll.PIAdvCalcDat("\\CEDPI\SEMPRA_MSR1:EDCINV"&amp;KC$2&amp;""&amp;KD$3&amp;"DAYKWH.UNIT1@NET1",Overall!$A$33,Overall!$B$33,"1d","total","time-weighted",0,1,0,"")</f>
        <v>1934.3223987719909</v>
      </c>
      <c r="KE33" s="11">
        <f>_xll.PIAdvCalcDat("\\CEDPI\SEMPRA_MSR1:EDCINV"&amp;KC$2&amp;""&amp;KE$3&amp;"DAYKWH.UNIT1@NET1",Overall!$A$33,Overall!$B$33,"1d","total","time-weighted",0,1,0,"")</f>
        <v>1909.7929082855103</v>
      </c>
      <c r="KF33" s="12">
        <f>_xll.PIAdvCalcDat("\\CEDPI\SEMPRA_MSR1:EDCINV"&amp;KC$2&amp;""&amp;KF$3&amp;"DAYKWH.UNIT1@NET1",Overall!$A$33,Overall!$B$33,"1d","total","time-weighted",0,1,0,"")</f>
        <v>2775.4443899236421</v>
      </c>
      <c r="KG33" s="1"/>
      <c r="KH33" s="10">
        <f>_xll.PIAdvCalcDat("\\CEDPI\SEMPRA_MSR1:EDCINV"&amp;KH$2&amp;""&amp;KH$3&amp;"DAYKWH.UNIT1@NET1",Overall!$A$33,Overall!$B$33,"1d","total","time-weighted",0,1,0,"")</f>
        <v>2050.3147651470404</v>
      </c>
      <c r="KI33" s="11">
        <f>_xll.PIAdvCalcDat("\\CEDPI\SEMPRA_MSR1:EDCINV"&amp;KH$2&amp;""&amp;KI$3&amp;"DAYKWH.UNIT1@NET1",Overall!$A$33,Overall!$B$33,"1d","total","time-weighted",0,1,0,"")</f>
        <v>1873.9897131195346</v>
      </c>
      <c r="KJ33" s="11">
        <f>_xll.PIAdvCalcDat("\\CEDPI\SEMPRA_MSR1:EDCINV"&amp;KH$2&amp;""&amp;KJ$3&amp;"DAYKWH.UNIT1@NET1",Overall!$A$33,Overall!$B$33,"1d","total","time-weighted",0,1,0,"")</f>
        <v>1945.912317398826</v>
      </c>
      <c r="KK33" s="12">
        <f>_xll.PIAdvCalcDat("\\CEDPI\SEMPRA_MSR1:EDCINV"&amp;KH$2&amp;""&amp;KK$3&amp;"DAYKWH.UNIT1@NET1",Overall!$A$33,Overall!$B$33,"1d","total","time-weighted",0,1,0,"")</f>
        <v>1994.5486452956991</v>
      </c>
      <c r="KL33" s="1"/>
      <c r="KM33" s="10">
        <f>_xll.PIAdvCalcDat("\\CEDPI\SEMPRA_MSR1:EDCINV"&amp;KM$2&amp;""&amp;KM$3&amp;"DAYKWH.UNIT1@NET1",Overall!$A$33,Overall!$B$33,"1d","total","time-weighted",0,1,0,"")</f>
        <v>2009.293225076419</v>
      </c>
      <c r="KN33" s="11">
        <f>_xll.PIAdvCalcDat("\\CEDPI\SEMPRA_MSR1:EDCINV"&amp;KM$2&amp;""&amp;KN$3&amp;"DAYKWH.UNIT1@NET1",Overall!$A$33,Overall!$B$33,"1d","total","time-weighted",0,1,0,"")</f>
        <v>1951.7795931819819</v>
      </c>
      <c r="KO33" s="11">
        <f>_xll.PIAdvCalcDat("\\CEDPI\SEMPRA_MSR1:EDCINV"&amp;KM$2&amp;""&amp;KO$3&amp;"DAYKWH.UNIT1@NET1",Overall!$A$33,Overall!$B$33,"1d","total","time-weighted",0,1,0,"")</f>
        <v>1940.0542744491215</v>
      </c>
      <c r="KP33" s="12">
        <f>_xll.PIAdvCalcDat("\\CEDPI\SEMPRA_MSR1:EDCINV"&amp;KM$2&amp;""&amp;KP$3&amp;"DAYKWH.UNIT1@NET1",Overall!$A$33,Overall!$B$33,"1d","total","time-weighted",0,1,0,"")</f>
        <v>1734.8969074049337</v>
      </c>
      <c r="KQ33" s="1"/>
      <c r="KR33" s="10">
        <f>_xll.PIAdvCalcDat("\\CEDPI\SEMPRA_MSR1:EDCINV"&amp;KR$2&amp;""&amp;KR$3&amp;"DAYKWH.UNIT1@NET1",Overall!$A$33,Overall!$B$33,"1d","total","time-weighted",0,1,0,"")</f>
        <v>2001.5894081678393</v>
      </c>
      <c r="KS33" s="11">
        <f>_xll.PIAdvCalcDat("\\CEDPI\SEMPRA_MSR1:EDCINV"&amp;KR$2&amp;""&amp;KS$3&amp;"DAYKWH.UNIT1@NET1",Overall!$A$33,Overall!$B$33,"1d","total","time-weighted",0,1,0,"")</f>
        <v>1914.0623792057916</v>
      </c>
      <c r="KT33" s="11">
        <f>_xll.PIAdvCalcDat("\\CEDPI\SEMPRA_MSR1:EDCINV"&amp;KR$2&amp;""&amp;KT$3&amp;"DAYKWH.UNIT1@NET1",Overall!$A$33,Overall!$B$33,"1d","total","time-weighted",0,1,0,"")</f>
        <v>1903.187957289317</v>
      </c>
      <c r="KU33" s="12">
        <f>_xll.PIAdvCalcDat("\\CEDPI\SEMPRA_MSR1:EDCINV"&amp;KR$2&amp;""&amp;KU$3&amp;"DAYKWH.UNIT1@NET1",Overall!$A$33,Overall!$B$33,"1d","total","time-weighted",0,1,0,"")</f>
        <v>2103.8624983942887</v>
      </c>
      <c r="KV33" s="1"/>
      <c r="KW33" s="10">
        <f>_xll.PIAdvCalcDat("\\CEDPI\SEMPRA_MSR1:EDCINV"&amp;KW$2&amp;""&amp;KW$3&amp;"DAYKWH.UNIT1@NET1",Overall!$A$33,Overall!$B$33,"1d","total","time-weighted",0,1,0,"")</f>
        <v>2009.9285926429006</v>
      </c>
      <c r="KX33" s="11">
        <f>_xll.PIAdvCalcDat("\\CEDPI\SEMPRA_MSR1:EDCINV"&amp;KW$2&amp;""&amp;KX$3&amp;"DAYKWH.UNIT1@NET1",Overall!$A$33,Overall!$B$33,"1d","total","time-weighted",0,1,0,"")</f>
        <v>1979.7163487743142</v>
      </c>
      <c r="KY33" s="11">
        <f>_xll.PIAdvCalcDat("\\CEDPI\SEMPRA_MSR1:EDCINV"&amp;KW$2&amp;""&amp;KY$3&amp;"DAYKWH.UNIT1@NET1",Overall!$A$33,Overall!$B$33,"1d","total","time-weighted",0,1,0,"")</f>
        <v>1784.1561953852106</v>
      </c>
      <c r="KZ33" s="12">
        <f>_xll.PIAdvCalcDat("\\CEDPI\SEMPRA_MSR1:EDCINV"&amp;KW$2&amp;""&amp;KZ$3&amp;"DAYKWH.UNIT1@NET1",Overall!$A$33,Overall!$B$33,"1d","total","time-weighted",0,1,0,"")</f>
        <v>1734.6750222838773</v>
      </c>
      <c r="LA33" s="1"/>
      <c r="LB33" s="10">
        <f>_xll.PIAdvCalcDat("\\CEDPI\SEMPRA_MSR1:EDCINV"&amp;LB$2&amp;""&amp;LB$3&amp;"DAYKWH.UNIT1@NET1",Overall!$A$33,Overall!$B$33,"1d","total","time-weighted",0,1,0,"")</f>
        <v>1973.041922607986</v>
      </c>
      <c r="LC33" s="11">
        <f>_xll.PIAdvCalcDat("\\CEDPI\SEMPRA_MSR1:EDCINV"&amp;LB$2&amp;""&amp;LC$3&amp;"DAYKWH.UNIT1@NET1",Overall!$A$33,Overall!$B$33,"1d","total","time-weighted",0,1,0,"")</f>
        <v>1957.7316525820354</v>
      </c>
      <c r="LD33" s="11">
        <f>_xll.PIAdvCalcDat("\\CEDPI\SEMPRA_MSR1:EDCINV"&amp;LB$2&amp;""&amp;LD$3&amp;"DAYKWH.UNIT1@NET1",Overall!$A$33,Overall!$B$33,"1d","total","time-weighted",0,1,0,"")</f>
        <v>1970.2364633402715</v>
      </c>
      <c r="LE33" s="12">
        <f>_xll.PIAdvCalcDat("\\CEDPI\SEMPRA_MSR1:EDCINV"&amp;LB$2&amp;""&amp;LE$3&amp;"DAYKWH.UNIT1@NET1",Overall!$A$33,Overall!$B$33,"1d","total","time-weighted",0,1,0,"")</f>
        <v>1997.2395072320876</v>
      </c>
      <c r="LF33" s="1"/>
      <c r="LG33" s="10">
        <f>_xll.PIAdvCalcDat("\\CEDPI\SEMPRA_MSR1:EDCINV"&amp;LG$2&amp;""&amp;LG$3&amp;"DAYKWH.UNIT1@NET1",Overall!$A$33,Overall!$B$33,"1d","total","time-weighted",0,1,0,"")</f>
        <v>1931.1714841064277</v>
      </c>
      <c r="LH33" s="11">
        <f>_xll.PIAdvCalcDat("\\CEDPI\SEMPRA_MSR1:EDCINV"&amp;LG$2&amp;""&amp;LH$3&amp;"DAYKWH.UNIT1@NET1",Overall!$A$33,Overall!$B$33,"1d","total","time-weighted",0,1,0,"")</f>
        <v>1934.0170525703479</v>
      </c>
      <c r="LI33" s="11">
        <f>_xll.PIAdvCalcDat("\\CEDPI\SEMPRA_MSR1:EDCINV"&amp;LG$2&amp;""&amp;LI$3&amp;"DAYKWH.UNIT1@NET1",Overall!$A$33,Overall!$B$33,"1d","total","time-weighted",0,1,0,"")</f>
        <v>1812.1702811665505</v>
      </c>
      <c r="LJ33" s="12">
        <f>_xll.PIAdvCalcDat("\\CEDPI\SEMPRA_MSR1:EDCINV"&amp;LG$2&amp;""&amp;LJ$3&amp;"DAYKWH.UNIT1@NET1",Overall!$A$33,Overall!$B$33,"1d","total","time-weighted",0,1,0,"")</f>
        <v>1745.8700284268546</v>
      </c>
      <c r="LK33" s="1"/>
      <c r="LL33" s="10">
        <f>_xll.PIAdvCalcDat("\\CEDPI\SEMPRA_MSR1:EDCINV"&amp;LL$2&amp;""&amp;LL$3&amp;"DAYKWH.UNIT1@NET1",Overall!$A$33,Overall!$B$33,"1d","total","time-weighted",0,1,0,"")</f>
        <v>1851.5987208149947</v>
      </c>
      <c r="LM33" s="11">
        <f>_xll.PIAdvCalcDat("\\CEDPI\SEMPRA_MSR1:EDCINV"&amp;LL$2&amp;""&amp;LM$3&amp;"DAYKWH.UNIT1@NET1",Overall!$A$33,Overall!$B$33,"1d","total","time-weighted",0,1,0,"")</f>
        <v>1759.9879739071318</v>
      </c>
      <c r="LN33" s="11">
        <f>_xll.PIAdvCalcDat("\\CEDPI\SEMPRA_MSR1:EDCINV"&amp;LL$2&amp;""&amp;LN$3&amp;"DAYKWH.UNIT1@NET1",Overall!$A$33,Overall!$B$33,"1d","total","time-weighted",0,1,0,"")</f>
        <v>1853.32083499386</v>
      </c>
      <c r="LO33" s="12">
        <f>_xll.PIAdvCalcDat("\\CEDPI\SEMPRA_MSR1:EDCINV"&amp;LL$2&amp;""&amp;LO$3&amp;"DAYKWH.UNIT1@NET1",Overall!$A$33,Overall!$B$33,"1d","total","time-weighted",0,1,0,"")</f>
        <v>1756.5322378187127</v>
      </c>
      <c r="LP33" s="1"/>
      <c r="LQ33" s="10">
        <f>_xll.PIAdvCalcDat("\\CEDPI\SEMPRA_MSR1:EDCINV"&amp;LQ$2&amp;""&amp;LQ$3&amp;"DAYKWH.UNIT1@NET1",Overall!$A$33,Overall!$B$33,"1d","total","time-weighted",0,1,0,"")</f>
        <v>1830.8995676001241</v>
      </c>
      <c r="LR33" s="11">
        <f>_xll.PIAdvCalcDat("\\CEDPI\SEMPRA_MSR1:EDCINV"&amp;LQ$2&amp;""&amp;LR$3&amp;"DAYKWH.UNIT1@NET1",Overall!$A$33,Overall!$B$33,"1d","total","time-weighted",0,1,0,"")</f>
        <v>1851.8970743569414</v>
      </c>
      <c r="LS33" s="11">
        <f>_xll.PIAdvCalcDat("\\CEDPI\SEMPRA_MSR1:EDCINV"&amp;LQ$2&amp;""&amp;LS$3&amp;"DAYKWH.UNIT1@NET1",Overall!$A$33,Overall!$B$33,"1d","total","time-weighted",0,1,0,"")</f>
        <v>1656.0857318637341</v>
      </c>
      <c r="LT33" s="12">
        <f>_xll.PIAdvCalcDat("\\CEDPI\SEMPRA_MSR1:EDCINV"&amp;LQ$2&amp;""&amp;LT$3&amp;"DAYKWH.UNIT1@NET1",Overall!$A$33,Overall!$B$33,"1d","total","time-weighted",0,1,0,"")</f>
        <v>1878.8257589490247</v>
      </c>
      <c r="LU33" s="1"/>
      <c r="LV33" s="10">
        <f>_xll.PIAdvCalcDat("\\CEDPI\SEMPRA_MSR1:EDCINV"&amp;LV$2&amp;""&amp;LV$3&amp;"DAYKWH.UNIT1@NET1",Overall!$A$33,Overall!$B$33,"1d","total","time-weighted",0,1,0,"")</f>
        <v>1659.6477179565884</v>
      </c>
      <c r="LW33" s="11">
        <f>_xll.PIAdvCalcDat("\\CEDPI\SEMPRA_MSR1:EDCINV"&amp;LV$2&amp;""&amp;LW$3&amp;"DAYKWH.UNIT1@NET1",Overall!$A$33,Overall!$B$33,"1d","total","time-weighted",0,1,0,"")</f>
        <v>1912.8569553588752</v>
      </c>
      <c r="LX33" s="11">
        <f>_xll.PIAdvCalcDat("\\CEDPI\SEMPRA_MSR1:EDCINV"&amp;LV$2&amp;""&amp;LX$3&amp;"DAYKWH.UNIT1@NET1",Overall!$A$33,Overall!$B$33,"1d","total","time-weighted",0,1,0,"")</f>
        <v>1681.2583129776372</v>
      </c>
      <c r="LY33" s="12">
        <f>_xll.PIAdvCalcDat("\\CEDPI\SEMPRA_MSR1:EDCINV"&amp;LV$2&amp;""&amp;LY$3&amp;"DAYKWH.UNIT1@NET1",Overall!$A$33,Overall!$B$33,"1d","total","time-weighted",0,1,0,"")</f>
        <v>1892.0024578870589</v>
      </c>
      <c r="LZ33" s="1"/>
      <c r="MA33" s="10">
        <f>_xll.PIAdvCalcDat("\\CEDPI\SEMPRA_MSR1:EDCINV"&amp;MA$2&amp;""&amp;MA$3&amp;"DAYKWH.UNIT1@NET1",Overall!$A$33,Overall!$B$33,"1d","total","time-weighted",0,1,0,"")</f>
        <v>1854.3403877694068</v>
      </c>
      <c r="MB33" s="11">
        <f>_xll.PIAdvCalcDat("\\CEDPI\SEMPRA_MSR1:EDCINV"&amp;MA$2&amp;""&amp;MB$3&amp;"DAYKWH.UNIT1@NET1",Overall!$A$33,Overall!$B$33,"1d","total","time-weighted",0,1,0,"")</f>
        <v>1688.8179776773961</v>
      </c>
      <c r="MC33" s="11">
        <f>_xll.PIAdvCalcDat("\\CEDPI\SEMPRA_MSR1:EDCINV"&amp;MA$2&amp;""&amp;MC$3&amp;"DAYKWH.UNIT1@NET1",Overall!$A$33,Overall!$B$33,"1d","total","time-weighted",0,1,0,"")</f>
        <v>1877.2214482826819</v>
      </c>
      <c r="MD33" s="12">
        <f>_xll.PIAdvCalcDat("\\CEDPI\SEMPRA_MSR1:EDCINV"&amp;MA$2&amp;""&amp;MD$3&amp;"DAYKWH.UNIT1@NET1",Overall!$A$33,Overall!$B$33,"1d","total","time-weighted",0,1,0,"")</f>
        <v>1891.1054669867565</v>
      </c>
      <c r="ME33" s="1"/>
      <c r="MF33" s="10">
        <f>_xll.PIAdvCalcDat("\\CEDPI\SEMPRA_MSR1:EDCINV"&amp;MF$2&amp;""&amp;MF$3&amp;"DAYKWH.UNIT1@NET1",Overall!$A$33,Overall!$B$33,"1d","total","time-weighted",0,1,0,"")</f>
        <v>1890.7101977302907</v>
      </c>
      <c r="MG33" s="11">
        <f>_xll.PIAdvCalcDat("\\CEDPI\SEMPRA_MSR1:EDCINV"&amp;MF$2&amp;""&amp;MG$3&amp;"DAYKWH.UNIT1@NET1",Overall!$A$33,Overall!$B$33,"1d","total","time-weighted",0,1,0,"")</f>
        <v>1855.1831847508718</v>
      </c>
      <c r="MH33" s="11">
        <f>_xll.PIAdvCalcDat("\\CEDPI\SEMPRA_MSR1:EDCINV"&amp;MF$2&amp;""&amp;MH$3&amp;"DAYKWH.UNIT1@NET1",Overall!$A$33,Overall!$B$33,"1d","total","time-weighted",0,1,0,"")</f>
        <v>1733.066754901595</v>
      </c>
      <c r="MI33" s="12">
        <f>_xll.PIAdvCalcDat("\\CEDPI\SEMPRA_MSR1:EDCINV"&amp;MF$2&amp;""&amp;MI$3&amp;"DAYKWH.UNIT1@NET1",Overall!$A$33,Overall!$B$33,"1d","total","time-weighted",0,1,0,"")</f>
        <v>1880.7870092961705</v>
      </c>
      <c r="MJ33" s="1"/>
      <c r="MK33" s="10">
        <f>_xll.PIAdvCalcDat("\\CEDPI\SEMPRA_MSR1:EDCINV"&amp;MK$2&amp;""&amp;MK$3&amp;"DAYKWH.UNIT1@NET1",Overall!$A$33,Overall!$B$33,"1d","total","time-weighted",0,1,0,"")</f>
        <v>1683.6861843918975</v>
      </c>
      <c r="ML33" s="11">
        <f>_xll.PIAdvCalcDat("\\CEDPI\SEMPRA_MSR1:EDCINV"&amp;MK$2&amp;""&amp;ML$3&amp;"DAYKWH.UNIT1@NET1",Overall!$A$33,Overall!$B$33,"1d","total","time-weighted",0,1,0,"")</f>
        <v>1844.8994639849514</v>
      </c>
      <c r="MM33" s="11">
        <f>_xll.PIAdvCalcDat("\\CEDPI\SEMPRA_MSR1:EDCINV"&amp;MK$2&amp;""&amp;MM$3&amp;"DAYKWH.UNIT1@NET1",Overall!$A$33,Overall!$B$33,"1d","total","time-weighted",0,1,0,"")</f>
        <v>1640.2174847165466</v>
      </c>
      <c r="MN33" s="12">
        <f>_xll.PIAdvCalcDat("\\CEDPI\SEMPRA_MSR1:EDCINV"&amp;MK$2&amp;""&amp;MN$3&amp;"DAYKWH.UNIT1@NET1",Overall!$A$33,Overall!$B$33,"1d","total","time-weighted",0,1,0,"")</f>
        <v>1862.3417723560374</v>
      </c>
      <c r="MO33" s="1"/>
      <c r="MP33" s="10">
        <f>_xll.PIAdvCalcDat("\\CEDPI\SEMPRA_MSR1:EDCINV"&amp;MP$2&amp;""&amp;MP$3&amp;"DAYKWH.UNIT1@NET1",Overall!$A$33,Overall!$B$33,"1d","total","time-weighted",0,1,0,"")</f>
        <v>2015.6449807650847</v>
      </c>
      <c r="MQ33" s="11">
        <f>_xll.PIAdvCalcDat("\\CEDPI\SEMPRA_MSR1:EDCINV"&amp;MP$2&amp;""&amp;MQ$3&amp;"DAYKWH.UNIT1@NET1",Overall!$A$33,Overall!$B$33,"1d","total","time-weighted",0,1,0,"")</f>
        <v>2009.1727867336151</v>
      </c>
      <c r="MR33" s="11">
        <f>_xll.PIAdvCalcDat("\\CEDPI\SEMPRA_MSR1:EDCINV"&amp;MP$2&amp;""&amp;MR$3&amp;"DAYKWH.UNIT1@NET1",Overall!$A$33,Overall!$B$33,"1d","total","time-weighted",0,1,0,"")</f>
        <v>2011.0144189686391</v>
      </c>
      <c r="MS33" s="12">
        <f>_xll.PIAdvCalcDat("\\CEDPI\SEMPRA_MSR1:EDCINV"&amp;MP$2&amp;""&amp;MS$3&amp;"DAYKWH.UNIT1@NET1",Overall!$A$33,Overall!$B$33,"1d","total","time-weighted",0,1,0,"")</f>
        <v>2018.8092350244415</v>
      </c>
      <c r="MT33" s="1"/>
      <c r="MU33" s="10">
        <f>_xll.PIAdvCalcDat("\\CEDPI\SEMPRA_MSR1:EDCINV"&amp;MU$2&amp;""&amp;MU$3&amp;"DAYKWH.UNIT1@NET1",Overall!$A$33,Overall!$B$33,"1d","total","time-weighted",0,1,0,"")</f>
        <v>1748.6278508136918</v>
      </c>
      <c r="MV33" s="11">
        <f>_xll.PIAdvCalcDat("\\CEDPI\SEMPRA_MSR1:EDCINV"&amp;MU$2&amp;""&amp;MV$3&amp;"DAYKWH.UNIT1@NET1",Overall!$A$33,Overall!$B$33,"1d","total","time-weighted",0,1,0,"")</f>
        <v>1877.5627495967108</v>
      </c>
      <c r="MW33" s="11">
        <f>_xll.PIAdvCalcDat("\\CEDPI\SEMPRA_MSR1:EDCINV"&amp;MU$2&amp;""&amp;MW$3&amp;"DAYKWH.UNIT1@NET1",Overall!$A$33,Overall!$B$33,"1d","total","time-weighted",0,1,0,"")</f>
        <v>1734.5662564109734</v>
      </c>
      <c r="MX33" s="12">
        <f>_xll.PIAdvCalcDat("\\CEDPI\SEMPRA_MSR1:EDCINV"&amp;MU$2&amp;""&amp;MX$3&amp;"DAYKWH.UNIT1@NET1",Overall!$A$33,Overall!$B$33,"1d","total","time-weighted",0,1,0,"")</f>
        <v>1835.8346608852466</v>
      </c>
      <c r="MY33" s="1"/>
      <c r="MZ33" s="10">
        <f>_xll.PIAdvCalcDat("\\CEDPI\SEMPRA_MSR1:EDCINV"&amp;MZ$2&amp;""&amp;MZ$3&amp;"DAYKWH.UNIT1@NET1",Overall!$A$33,Overall!$B$33,"1d","total","time-weighted",0,1,0,"")</f>
        <v>1652.14963350382</v>
      </c>
      <c r="NA33" s="11">
        <f>_xll.PIAdvCalcDat("\\CEDPI\SEMPRA_MSR1:EDCINV"&amp;MZ$2&amp;""&amp;NA$3&amp;"DAYKWH.UNIT1@NET1",Overall!$A$33,Overall!$B$33,"1d","total","time-weighted",0,1,0,"")</f>
        <v>1902.2827166231073</v>
      </c>
      <c r="NB33" s="11">
        <f>_xll.PIAdvCalcDat("\\CEDPI\SEMPRA_MSR1:EDCINV"&amp;MZ$2&amp;""&amp;NB$3&amp;"DAYKWH.UNIT1@NET1",Overall!$A$33,Overall!$B$33,"1d","total","time-weighted",0,1,0,"")</f>
        <v>1726.1814137511969</v>
      </c>
      <c r="NC33" s="12">
        <f>_xll.PIAdvCalcDat("\\CEDPI\SEMPRA_MSR1:EDCINV"&amp;MZ$2&amp;""&amp;NC$3&amp;"DAYKWH.UNIT1@NET1",Overall!$A$33,Overall!$B$33,"1d","total","time-weighted",0,1,0,"")</f>
        <v>1916.6715140899971</v>
      </c>
      <c r="ND33" s="1"/>
      <c r="NE33" s="10">
        <f>_xll.PIAdvCalcDat("\\CEDPI\SEMPRA_MSR1:EDCINV"&amp;NE$2&amp;""&amp;NE$3&amp;"DAYKWH.UNIT1@NET1",Overall!$A$33,Overall!$B$33,"1d","total","time-weighted",0,1,0,"")</f>
        <v>2025.3141739959883</v>
      </c>
      <c r="NF33" s="11">
        <f>_xll.PIAdvCalcDat("\\CEDPI\SEMPRA_MSR1:EDCINV"&amp;NE$2&amp;""&amp;NF$3&amp;"DAYKWH.UNIT1@NET1",Overall!$A$33,Overall!$B$33,"1d","total","time-weighted",0,1,0,"")</f>
        <v>1993.9679877528156</v>
      </c>
      <c r="NG33" s="11">
        <f>_xll.PIAdvCalcDat("\\CEDPI\SEMPRA_MSR1:EDCINV"&amp;NE$2&amp;""&amp;NG$3&amp;"DAYKWH.UNIT1@NET1",Overall!$A$33,Overall!$B$33,"1d","total","time-weighted",0,1,0,"")</f>
        <v>2002.412844092539</v>
      </c>
      <c r="NH33" s="12">
        <f>_xll.PIAdvCalcDat("\\CEDPI\SEMPRA_MSR1:EDCINV"&amp;NE$2&amp;""&amp;NH$3&amp;"DAYKWH.UNIT1@NET1",Overall!$A$33,Overall!$B$33,"1d","total","time-weighted",0,1,0,"")</f>
        <v>1991.9869780765259</v>
      </c>
      <c r="NI33" s="1"/>
      <c r="NJ33" s="10">
        <f>_xll.PIAdvCalcDat("\\CEDPI\SEMPRA_MSR1:EDCINV"&amp;NJ$2&amp;""&amp;NJ$3&amp;"DAYKWH.UNIT1@NET1",Overall!$A$33,Overall!$B$33,"1d","total","time-weighted",0,1,0,"")</f>
        <v>1672.7146403508689</v>
      </c>
      <c r="NK33" s="11">
        <f>_xll.PIAdvCalcDat("\\CEDPI\SEMPRA_MSR1:EDCINV"&amp;NJ$2&amp;""&amp;NK$3&amp;"DAYKWH.UNIT1@NET1",Overall!$A$33,Overall!$B$33,"1d","total","time-weighted",0,1,0,"")</f>
        <v>1839.1311816585819</v>
      </c>
      <c r="NL33" s="11">
        <f>_xll.PIAdvCalcDat("\\CEDPI\SEMPRA_MSR1:EDCINV"&amp;NJ$2&amp;""&amp;NL$3&amp;"DAYKWH.UNIT1@NET1",Overall!$A$33,Overall!$B$33,"1d","total","time-weighted",0,1,0,"")</f>
        <v>1672.2773240655533</v>
      </c>
      <c r="NM33" s="12">
        <f>_xll.PIAdvCalcDat("\\CEDPI\SEMPRA_MSR1:EDCINV"&amp;NJ$2&amp;""&amp;NM$3&amp;"DAYKWH.UNIT1@NET1",Overall!$A$33,Overall!$B$33,"1d","total","time-weighted",0,1,0,"")</f>
        <v>1849.5886288331667</v>
      </c>
      <c r="NN33" s="1"/>
      <c r="NO33" s="10">
        <f>_xll.PIAdvCalcDat("\\CEDPI\SEMPRA_MSR1:EDCINV"&amp;NO$2&amp;""&amp;NO$3&amp;"DAYKWH.UNIT1@NET1",Overall!$A$33,Overall!$B$33,"1d","total","time-weighted",0,1,0,"")</f>
        <v>1744.3712683058147</v>
      </c>
      <c r="NP33" s="11">
        <f>_xll.PIAdvCalcDat("\\CEDPI\SEMPRA_MSR1:EDCINV"&amp;NO$2&amp;""&amp;NP$3&amp;"DAYKWH.UNIT1@NET1",Overall!$A$33,Overall!$B$33,"1d","total","time-weighted",0,1,0,"")</f>
        <v>1829.272737560008</v>
      </c>
      <c r="NQ33" s="11">
        <f>_xll.PIAdvCalcDat("\\CEDPI\SEMPRA_MSR1:EDCINV"&amp;NO$2&amp;""&amp;NQ$3&amp;"DAYKWH.UNIT1@NET1",Overall!$A$33,Overall!$B$33,"1d","total","time-weighted",0,1,0,"")</f>
        <v>1710.0930671301105</v>
      </c>
      <c r="NR33" s="12">
        <f>_xll.PIAdvCalcDat("\\CEDPI\SEMPRA_MSR1:EDCINV"&amp;NO$2&amp;""&amp;NR$3&amp;"DAYKWH.UNIT1@NET1",Overall!$A$33,Overall!$B$33,"1d","total","time-weighted",0,1,0,"")</f>
        <v>1910.5886959094742</v>
      </c>
      <c r="NS33" s="1"/>
      <c r="NT33" s="10">
        <f>_xll.PIAdvCalcDat("\\CEDPI\SEMPRA_MSR1:EDCINV"&amp;NT$2&amp;""&amp;NT$3&amp;"DAYKWH.UNIT1@NET1",Overall!$A$33,Overall!$B$33,"1d","total","time-weighted",0,1,0,"")</f>
        <v>1911.1961623066795</v>
      </c>
      <c r="NU33" s="11">
        <f>_xll.PIAdvCalcDat("\\CEDPI\SEMPRA_MSR1:EDCINV"&amp;NT$2&amp;""&amp;NU$3&amp;"DAYKWH.UNIT1@NET1",Overall!$A$33,Overall!$B$33,"1d","total","time-weighted",0,1,0,"")</f>
        <v>1900.7738201390093</v>
      </c>
      <c r="NV33" s="11">
        <f>_xll.PIAdvCalcDat("\\CEDPI\SEMPRA_MSR1:EDCINV"&amp;NT$2&amp;""&amp;NV$3&amp;"DAYKWH.UNIT1@NET1",Overall!$A$33,Overall!$B$33,"1d","total","time-weighted",0,1,0,"")</f>
        <v>1906.7254159233044</v>
      </c>
      <c r="NW33" s="12">
        <f>_xll.PIAdvCalcDat("\\CEDPI\SEMPRA_MSR1:EDCINV"&amp;NT$2&amp;""&amp;NW$3&amp;"DAYKWH.UNIT1@NET1",Overall!$A$33,Overall!$B$33,"1d","total","time-weighted",0,1,0,"")</f>
        <v>1903.8499619876304</v>
      </c>
      <c r="NX33" s="1"/>
      <c r="NY33" s="10">
        <f>_xll.PIAdvCalcDat("\\CEDPI\SEMPRA_MSR1:EDCINV"&amp;NY$2&amp;""&amp;NY$3&amp;"DAYKWH.UNIT1@NET1",Overall!$A$33,Overall!$B$33,"1d","total","time-weighted",0,1,0,"")</f>
        <v>1900.5583412033855</v>
      </c>
      <c r="NZ33" s="11">
        <f>_xll.PIAdvCalcDat("\\CEDPI\SEMPRA_MSR1:EDCINV"&amp;NY$2&amp;""&amp;NZ$3&amp;"DAYKWH.UNIT1@NET1",Overall!$A$33,Overall!$B$33,"1d","total","time-weighted",0,1,0,"")</f>
        <v>1911.787881468769</v>
      </c>
      <c r="OA33" s="11">
        <f>_xll.PIAdvCalcDat("\\CEDPI\SEMPRA_MSR1:EDCINV"&amp;NY$2&amp;""&amp;OA$3&amp;"DAYKWH.UNIT1@NET1",Overall!$A$33,Overall!$B$33,"1d","total","time-weighted",0,1,0,"")</f>
        <v>1893.5076398191522</v>
      </c>
      <c r="OB33" s="12">
        <f>_xll.PIAdvCalcDat("\\CEDPI\SEMPRA_MSR1:EDCINV"&amp;NY$2&amp;""&amp;OB$3&amp;"DAYKWH.UNIT1@NET1",Overall!$A$33,Overall!$B$33,"1d","total","time-weighted",0,1,0,"")</f>
        <v>1886.1387480004332</v>
      </c>
      <c r="OC33" s="1"/>
      <c r="OD33" s="10">
        <f>_xll.PIAdvCalcDat("\\CEDPI\SEMPRA_MSR1:EDCINV"&amp;OD$2&amp;""&amp;OD$3&amp;"DAYKWH.UNIT1@NET1",Overall!$A$33,Overall!$B$33,"1d","total","time-weighted",0,1,0,"")</f>
        <v>1918.7156171091854</v>
      </c>
      <c r="OE33" s="11">
        <f>_xll.PIAdvCalcDat("\\CEDPI\SEMPRA_MSR1:EDCINV"&amp;OD$2&amp;""&amp;OE$3&amp;"DAYKWH.UNIT1@NET1",Overall!$A$33,Overall!$B$33,"1d","total","time-weighted",0,1,0,"")</f>
        <v>1922.2883905154247</v>
      </c>
      <c r="OF33" s="11">
        <f>_xll.PIAdvCalcDat("\\CEDPI\SEMPRA_MSR1:EDCINV"&amp;OD$2&amp;""&amp;OF$3&amp;"DAYKWH.UNIT1@NET1",Overall!$A$33,Overall!$B$33,"1d","total","time-weighted",0,1,0,"")</f>
        <v>1909.1849200216939</v>
      </c>
      <c r="OG33" s="12">
        <f>_xll.PIAdvCalcDat("\\CEDPI\SEMPRA_MSR1:EDCINV"&amp;OD$2&amp;""&amp;OG$3&amp;"DAYKWH.UNIT1@NET1",Overall!$A$33,Overall!$B$33,"1d","total","time-weighted",0,1,0,"")</f>
        <v>1910.8839308479482</v>
      </c>
      <c r="OH33" s="1"/>
      <c r="OI33" s="10">
        <f>_xll.PIAdvCalcDat("\\CEDPI\SEMPRA_MSR1:EDCINV"&amp;OI$2&amp;""&amp;OI$3&amp;"DAYKWH.UNIT1@NET1",Overall!$A$33,Overall!$B$33,"1d","total","time-weighted",0,1,0,"")</f>
        <v>1904.4483921137555</v>
      </c>
      <c r="OJ33" s="11">
        <f>_xll.PIAdvCalcDat("\\CEDPI\SEMPRA_MSR1:EDCINV"&amp;OI$2&amp;""&amp;OJ$3&amp;"DAYKWH.UNIT1@NET1",Overall!$A$33,Overall!$B$33,"1d","total","time-weighted",0,1,0,"")</f>
        <v>1918.6353122544585</v>
      </c>
      <c r="OK33" s="11">
        <f>_xll.PIAdvCalcDat("\\CEDPI\SEMPRA_MSR1:EDCINV"&amp;OI$2&amp;""&amp;OK$3&amp;"DAYKWH.UNIT1@NET1",Overall!$A$33,Overall!$B$33,"1d","total","time-weighted",0,1,0,"")</f>
        <v>1898.6755126377107</v>
      </c>
      <c r="OL33" s="12">
        <f>_xll.PIAdvCalcDat("\\CEDPI\SEMPRA_MSR1:EDCINV"&amp;OI$2&amp;""&amp;OL$3&amp;"DAYKWH.UNIT1@NET1",Overall!$A$33,Overall!$B$33,"1d","total","time-weighted",0,1,0,"")</f>
        <v>1892.0891038214374</v>
      </c>
      <c r="OM33" s="1"/>
      <c r="ON33" s="10">
        <f>_xll.PIAdvCalcDat("\\CEDPI\SEMPRA_MSR1:EDCINV"&amp;ON$2&amp;""&amp;ON$3&amp;"DAYKWH.UNIT1@NET1",Overall!$A$33,Overall!$B$33,"1d","total","time-weighted",0,1,0,"")</f>
        <v>1906.319700943005</v>
      </c>
      <c r="OO33" s="11">
        <f>_xll.PIAdvCalcDat("\\CEDPI\SEMPRA_MSR1:EDCINV"&amp;ON$2&amp;""&amp;OO$3&amp;"DAYKWH.UNIT1@NET1",Overall!$A$33,Overall!$B$33,"1d","total","time-weighted",0,1,0,"")</f>
        <v>1913.1715043673009</v>
      </c>
      <c r="OP33" s="11">
        <f>_xll.PIAdvCalcDat("\\CEDPI\SEMPRA_MSR1:EDCINV"&amp;ON$2&amp;""&amp;OP$3&amp;"DAYKWH.UNIT1@NET1",Overall!$A$33,Overall!$B$33,"1d","total","time-weighted",0,1,0,"")</f>
        <v>1916.2962100288644</v>
      </c>
      <c r="OQ33" s="12">
        <f>_xll.PIAdvCalcDat("\\CEDPI\SEMPRA_MSR1:EDCINV"&amp;ON$2&amp;""&amp;OQ$3&amp;"DAYKWH.UNIT1@NET1",Overall!$A$33,Overall!$B$33,"1d","total","time-weighted",0,1,0,"")</f>
        <v>1916.7212357157559</v>
      </c>
      <c r="OR33" s="1"/>
      <c r="OS33" s="10">
        <f>_xll.PIAdvCalcDat("\\CEDPI\SEMPRA_MSR1:EDCINV"&amp;OS$2&amp;""&amp;OS$3&amp;"DAYKWH.UNIT1@NET1",Overall!$A$33,Overall!$B$33,"1d","total","time-weighted",0,1,0,"")</f>
        <v>1982.7287168538687</v>
      </c>
      <c r="OT33" s="11">
        <f>_xll.PIAdvCalcDat("\\CEDPI\SEMPRA_MSR1:EDCINV"&amp;OS$2&amp;""&amp;OT$3&amp;"DAYKWH.UNIT1@NET1",Overall!$A$33,Overall!$B$33,"1d","total","time-weighted",0,1,0,"")</f>
        <v>1985.2537803184562</v>
      </c>
      <c r="OU33" s="11">
        <f>_xll.PIAdvCalcDat("\\CEDPI\SEMPRA_MSR1:EDCINV"&amp;OS$2&amp;""&amp;OU$3&amp;"DAYKWH.UNIT1@NET1",Overall!$A$33,Overall!$B$33,"1d","total","time-weighted",0,1,0,"")</f>
        <v>1971.0978172516113</v>
      </c>
      <c r="OV33" s="12">
        <f>_xll.PIAdvCalcDat("\\CEDPI\SEMPRA_MSR1:EDCINV"&amp;OS$2&amp;""&amp;OV$3&amp;"DAYKWH.UNIT1@NET1",Overall!$A$33,Overall!$B$33,"1d","total","time-weighted",0,1,0,"")</f>
        <v>1985.5893495598239</v>
      </c>
      <c r="OW33" s="1"/>
      <c r="OX33" s="10">
        <f>_xll.PIAdvCalcDat("\\CEDPI\SEMPRA_MSR1:EDCINV"&amp;OX$2&amp;""&amp;OX$3&amp;"DAYKWH.UNIT1@NET1",Overall!$A$33,Overall!$B$33,"1d","total","time-weighted",0,1,0,"")</f>
        <v>1899.9090415067665</v>
      </c>
      <c r="OY33" s="11">
        <f>_xll.PIAdvCalcDat("\\CEDPI\SEMPRA_MSR1:EDCINV"&amp;OX$2&amp;""&amp;OY$3&amp;"DAYKWH.UNIT1@NET1",Overall!$A$33,Overall!$B$33,"1d","total","time-weighted",0,1,0,"")</f>
        <v>1997.0154410007819</v>
      </c>
      <c r="OZ33" s="11">
        <f>_xll.PIAdvCalcDat("\\CEDPI\SEMPRA_MSR1:EDCINV"&amp;OX$2&amp;""&amp;OZ$3&amp;"DAYKWH.UNIT1@NET1",Overall!$A$33,Overall!$B$33,"1d","total","time-weighted",0,1,0,"")</f>
        <v>2031.9515801409798</v>
      </c>
      <c r="PA33" s="12">
        <f>_xll.PIAdvCalcDat("\\CEDPI\SEMPRA_MSR1:EDCINV"&amp;OX$2&amp;""&amp;PA$3&amp;"DAYKWH.UNIT1@NET1",Overall!$A$33,Overall!$B$33,"1d","total","time-weighted",0,1,0,"")</f>
        <v>2033.3925278433051</v>
      </c>
      <c r="PB33" s="1"/>
      <c r="PC33" s="10">
        <f>_xll.PIAdvCalcDat("\\CEDPI\SEMPRA_MSR1:EDCINV"&amp;PC$2&amp;""&amp;PC$3&amp;"DAYKWH.UNIT1@NET1",Overall!$A$33,Overall!$B$33,"1d","total","time-weighted",0,1,0,"")</f>
        <v>1984.4725436695342</v>
      </c>
      <c r="PD33" s="11">
        <f>_xll.PIAdvCalcDat("\\CEDPI\SEMPRA_MSR1:EDCINV"&amp;PC$2&amp;""&amp;PD$3&amp;"DAYKWH.UNIT1@NET1",Overall!$A$33,Overall!$B$33,"1d","total","time-weighted",0,1,0,"")</f>
        <v>1976.4047368683748</v>
      </c>
      <c r="PE33" s="11">
        <f>_xll.PIAdvCalcDat("\\CEDPI\SEMPRA_MSR1:EDCINV"&amp;PC$2&amp;""&amp;PE$3&amp;"DAYKWH.UNIT1@NET1",Overall!$A$33,Overall!$B$33,"1d","total","time-weighted",0,1,0,"")</f>
        <v>1974.594510521332</v>
      </c>
      <c r="PF33" s="12">
        <f>_xll.PIAdvCalcDat("\\CEDPI\SEMPRA_MSR1:EDCINV"&amp;PC$2&amp;""&amp;PF$3&amp;"DAYKWH.UNIT1@NET1",Overall!$A$33,Overall!$B$33,"1d","total","time-weighted",0,1,0,"")</f>
        <v>1942.418113015231</v>
      </c>
      <c r="PG33" s="1"/>
      <c r="PH33" s="10">
        <f>_xll.PIAdvCalcDat("\\CEDPI\SEMPRA_MSR1:EDCINV"&amp;PH$2&amp;""&amp;PH$3&amp;"DAYKWH.UNIT1@NET1",Overall!$A$33,Overall!$B$33,"1d","total","time-weighted",0,1,0,"")</f>
        <v>2034.8380967496735</v>
      </c>
      <c r="PI33" s="11">
        <f>_xll.PIAdvCalcDat("\\CEDPI\SEMPRA_MSR1:EDCINV"&amp;PH$2&amp;""&amp;PI$3&amp;"DAYKWH.UNIT1@NET1",Overall!$A$33,Overall!$B$33,"1d","total","time-weighted",0,1,0,"")</f>
        <v>1923.4348058866592</v>
      </c>
      <c r="PJ33" s="11">
        <f>_xll.PIAdvCalcDat("\\CEDPI\SEMPRA_MSR1:EDCINV"&amp;PH$2&amp;""&amp;PJ$3&amp;"DAYKWH.UNIT1@NET1",Overall!$A$33,Overall!$B$33,"1d","total","time-weighted",0,1,0,"")</f>
        <v>2014.3408421552679</v>
      </c>
      <c r="PK33" s="12">
        <f>_xll.PIAdvCalcDat("\\CEDPI\SEMPRA_MSR1:EDCINV"&amp;PH$2&amp;""&amp;PK$3&amp;"DAYKWH.UNIT1@NET1",Overall!$A$33,Overall!$B$33,"1d","total","time-weighted",0,1,0,"")</f>
        <v>2102.7665195514437</v>
      </c>
    </row>
    <row r="34" spans="1:427" ht="30" x14ac:dyDescent="0.25">
      <c r="A34" s="8">
        <v>42613</v>
      </c>
      <c r="B34" s="8">
        <v>42614</v>
      </c>
      <c r="C34" s="16">
        <v>7.468858908735216</v>
      </c>
      <c r="D34" s="7">
        <f>_xll.PIAdvCalcDat("\\CEDPI\SEMPRA_MSR1:EDCINV"&amp;$D$2&amp;""&amp;D$3&amp;"DAYKWH.UNIT1@NET1",Overall!$A$34,Overall!$B$34,"1d","total","time-weighted",0,1,0,"")</f>
        <v>1822.6752066698143</v>
      </c>
      <c r="E34" s="9">
        <f>_xll.PIAdvCalcDat("\\CEDPI\SEMPRA_MSR1:EDCINV"&amp;$D$2&amp;""&amp;E$3&amp;"DAYKWH.UNIT1@NET1",Overall!$A$34,Overall!$B$34,"1d","total","time-weighted",0,1,0,"")</f>
        <v>1802.3454346108902</v>
      </c>
      <c r="F34" s="9">
        <f>_xll.PIAdvCalcDat("\\CEDPI\SEMPRA_MSR1:EDCINV"&amp;$D$2&amp;""&amp;F$3&amp;"DAYKWH.UNIT1@NET1",Overall!$A$34,Overall!$B$34,"1d","total","time-weighted",0,1,0,"")</f>
        <v>1815.2520266450083</v>
      </c>
      <c r="G34" s="9">
        <f>_xll.PIAdvCalcDat("\\CEDPI\SEMPRA_MSR1:EDCINV"&amp;$D$2&amp;""&amp;G$3&amp;"DAYKWH.UNIT1@NET1",Overall!$A$34,Overall!$B$34,"1d","total","time-weighted",0,1,0,"")</f>
        <v>1880.5083733801262</v>
      </c>
      <c r="H34" s="7"/>
      <c r="I34" s="10">
        <f>_xll.PIAdvCalcDat("\\CEDPI\SEMPRA_MSR1:EDCINV"&amp;I$2&amp;""&amp;I$3&amp;"DAYKWH.UNIT1@NET1",Overall!$A$34,Overall!$B$34,"1d","total","time-weighted",0,1,0,"")</f>
        <v>1825.6481169440742</v>
      </c>
      <c r="J34" s="11">
        <f>_xll.PIAdvCalcDat("\\CEDPI\SEMPRA_MSR1:EDCINV"&amp;I$2&amp;""&amp;J$3&amp;"DAYKWH.UNIT1@NET1",Overall!$A$34,Overall!$B$34,"1d","total","time-weighted",0,1,0,"")</f>
        <v>1775.6314179853252</v>
      </c>
      <c r="K34" s="11">
        <f>_xll.PIAdvCalcDat("\\CEDPI\SEMPRA_MSR1:EDCINV"&amp;I$2&amp;""&amp;K$3&amp;"DAYKWH.UNIT1@NET1",Overall!$A$34,Overall!$B$34,"1d","total","time-weighted",0,1,0,"")</f>
        <v>1763.4914454051418</v>
      </c>
      <c r="L34" s="12">
        <f>_xll.PIAdvCalcDat("\\CEDPI\SEMPRA_MSR1:EDCINV"&amp;I$2&amp;""&amp;L$3&amp;"DAYKWH.UNIT1@NET1",Overall!$A$34,Overall!$B$34,"1d","total","time-weighted",0,1,0,"")</f>
        <v>1823.3094369181836</v>
      </c>
      <c r="M34" s="1"/>
      <c r="N34" s="10">
        <f>_xll.PIAdvCalcDat("\\CEDPI\SEMPRA_MSR1:EDCINV"&amp;N$2&amp;""&amp;N$3&amp;"DAYKWH.UNIT1@NET1",Overall!$A$34,Overall!$B$34,"1d","total","time-weighted",0,1,0,"")</f>
        <v>1858.8815536124534</v>
      </c>
      <c r="O34" s="11">
        <f>_xll.PIAdvCalcDat("\\CEDPI\SEMPRA_MSR1:EDCINV"&amp;N$2&amp;""&amp;O$3&amp;"DAYKWH.UNIT1@NET1",Overall!$A$34,Overall!$B$34,"1d","total","time-weighted",0,1,0,"")</f>
        <v>1762.1682202711543</v>
      </c>
      <c r="P34" s="11">
        <f>_xll.PIAdvCalcDat("\\CEDPI\SEMPRA_MSR1:EDCINV"&amp;N$2&amp;""&amp;P$3&amp;"DAYKWH.UNIT1@NET1",Overall!$A$34,Overall!$B$34,"1d","total","time-weighted",0,1,0,"")</f>
        <v>1760.1509479412425</v>
      </c>
      <c r="Q34" s="12">
        <f>_xll.PIAdvCalcDat("\\CEDPI\SEMPRA_MSR1:EDCINV"&amp;N$2&amp;""&amp;Q$3&amp;"DAYKWH.UNIT1@NET1",Overall!$A$34,Overall!$B$34,"1d","total","time-weighted",0,1,0,"")</f>
        <v>1812.8975681461179</v>
      </c>
      <c r="R34" s="1"/>
      <c r="S34" s="10">
        <f>_xll.PIAdvCalcDat("\\CEDPI\SEMPRA_MSR1:EDCINV"&amp;S$2&amp;""&amp;S$3&amp;"DAYKWH.UNIT1@NET1",Overall!$A$34,Overall!$B$34,"1d","total","time-weighted",0,1,0,"")</f>
        <v>1817.4638555098325</v>
      </c>
      <c r="T34" s="11">
        <f>_xll.PIAdvCalcDat("\\CEDPI\SEMPRA_MSR1:EDCINV"&amp;S$2&amp;""&amp;T$3&amp;"DAYKWH.UNIT1@NET1",Overall!$A$34,Overall!$B$34,"1d","total","time-weighted",0,1,0,"")</f>
        <v>1766.772903642971</v>
      </c>
      <c r="U34" s="11">
        <f>_xll.PIAdvCalcDat("\\CEDPI\SEMPRA_MSR1:EDCINV"&amp;S$2&amp;""&amp;U$3&amp;"DAYKWH.UNIT1@NET1",Overall!$A$34,Overall!$B$34,"1d","total","time-weighted",0,1,0,"")</f>
        <v>1764.0016223353214</v>
      </c>
      <c r="V34" s="12">
        <f>_xll.PIAdvCalcDat("\\CEDPI\SEMPRA_MSR1:EDCINV"&amp;S$2&amp;""&amp;V$3&amp;"DAYKWH.UNIT1@NET1",Overall!$A$34,Overall!$B$34,"1d","total","time-weighted",0,1,0,"")</f>
        <v>1814.2561917907931</v>
      </c>
      <c r="W34" s="1"/>
      <c r="X34" s="10">
        <f>_xll.PIAdvCalcDat("\\CEDPI\SEMPRA_MSR1:EDCINV"&amp;X$2&amp;""&amp;X$3&amp;"DAYKWH.UNIT1@NET1",Overall!$A$34,Overall!$B$34,"1d","total","time-weighted",0,1,0,"")</f>
        <v>1816.0757203243618</v>
      </c>
      <c r="Y34" s="11">
        <f>_xll.PIAdvCalcDat("\\CEDPI\SEMPRA_MSR1:EDCINV"&amp;X$2&amp;""&amp;Y$3&amp;"DAYKWH.UNIT1@NET1",Overall!$A$34,Overall!$B$34,"1d","total","time-weighted",0,1,0,"")</f>
        <v>1763.6310985590642</v>
      </c>
      <c r="Z34" s="11">
        <f>_xll.PIAdvCalcDat("\\CEDPI\SEMPRA_MSR1:EDCINV"&amp;X$2&amp;""&amp;Z$3&amp;"DAYKWH.UNIT1@NET1",Overall!$A$34,Overall!$B$34,"1d","total","time-weighted",0,1,0,"")</f>
        <v>1777.4046344820297</v>
      </c>
      <c r="AA34" s="12">
        <f>_xll.PIAdvCalcDat("\\CEDPI\SEMPRA_MSR1:EDCINV"&amp;X$2&amp;""&amp;AA$3&amp;"DAYKWH.UNIT1@NET1",Overall!$A$34,Overall!$B$34,"1d","total","time-weighted",0,1,0,"")</f>
        <v>1809.751960343513</v>
      </c>
      <c r="AB34" s="1"/>
      <c r="AC34" s="10">
        <f>_xll.PIAdvCalcDat("\\CEDPI\SEMPRA_MSR1:EDCINV"&amp;AC$2&amp;""&amp;AC$3&amp;"DAYKWH.UNIT1@NET1",Overall!$A$34,Overall!$B$34,"1d","total","time-weighted",0,1,0,"")</f>
        <v>1827.961070323503</v>
      </c>
      <c r="AD34" s="11">
        <f>_xll.PIAdvCalcDat("\\CEDPI\SEMPRA_MSR1:EDCINV"&amp;AC$2&amp;""&amp;AD$3&amp;"DAYKWH.UNIT1@NET1",Overall!$A$34,Overall!$B$34,"1d","total","time-weighted",0,1,0,"")</f>
        <v>1766.1360465618141</v>
      </c>
      <c r="AE34" s="11">
        <f>_xll.PIAdvCalcDat("\\CEDPI\SEMPRA_MSR1:EDCINV"&amp;AC$2&amp;""&amp;AE$3&amp;"DAYKWH.UNIT1@NET1",Overall!$A$34,Overall!$B$34,"1d","total","time-weighted",0,1,0,"")</f>
        <v>1762.0922838087615</v>
      </c>
      <c r="AF34" s="12">
        <f>_xll.PIAdvCalcDat("\\CEDPI\SEMPRA_MSR1:EDCINV"&amp;AC$2&amp;""&amp;AF$3&amp;"DAYKWH.UNIT1@NET1",Overall!$A$34,Overall!$B$34,"1d","total","time-weighted",0,1,0,"")</f>
        <v>1812.0780625167592</v>
      </c>
      <c r="AG34" s="1"/>
      <c r="AH34" s="10">
        <f>_xll.PIAdvCalcDat("\\CEDPI\SEMPRA_MSR1:EDCINV"&amp;AH$2&amp;""&amp;AH$3&amp;"DAYKWH.UNIT1@NET1",Overall!$A$34,Overall!$B$34,"1d","total","time-weighted",0,1,0,"")</f>
        <v>1809.9885692190228</v>
      </c>
      <c r="AI34" s="11">
        <f>_xll.PIAdvCalcDat("\\CEDPI\SEMPRA_MSR1:EDCINV"&amp;AH$2&amp;""&amp;AI$3&amp;"DAYKWH.UNIT1@NET1",Overall!$A$34,Overall!$B$34,"1d","total","time-weighted",0,1,0,"")</f>
        <v>1761.1626723018876</v>
      </c>
      <c r="AJ34" s="11">
        <f>_xll.PIAdvCalcDat("\\CEDPI\SEMPRA_MSR1:EDCINV"&amp;AH$2&amp;""&amp;AJ$3&amp;"DAYKWH.UNIT1@NET1",Overall!$A$34,Overall!$B$34,"1d","total","time-weighted",0,1,0,"")</f>
        <v>1759.8226453169773</v>
      </c>
      <c r="AK34" s="12">
        <f>_xll.PIAdvCalcDat("\\CEDPI\SEMPRA_MSR1:EDCINV"&amp;AH$2&amp;""&amp;AK$3&amp;"DAYKWH.UNIT1@NET1",Overall!$A$34,Overall!$B$34,"1d","total","time-weighted",0,1,0,"")</f>
        <v>1831.0738071684209</v>
      </c>
      <c r="AL34" s="1"/>
      <c r="AM34" s="10">
        <f>_xll.PIAdvCalcDat("\\CEDPI\SEMPRA_MSR1:EDCINV"&amp;AM$2&amp;""&amp;AM$3&amp;"DAYKWH.UNIT1@NET1",Overall!$A$34,Overall!$B$34,"1d","total","time-weighted",0,1,0,"")</f>
        <v>1815.5947830271814</v>
      </c>
      <c r="AN34" s="11">
        <f>_xll.PIAdvCalcDat("\\CEDPI\SEMPRA_MSR1:EDCINV"&amp;AM$2&amp;""&amp;AN$3&amp;"DAYKWH.UNIT1@NET1",Overall!$A$34,Overall!$B$34,"1d","total","time-weighted",0,1,0,"")</f>
        <v>1770.0167025534647</v>
      </c>
      <c r="AO34" s="11">
        <f>_xll.PIAdvCalcDat("\\CEDPI\SEMPRA_MSR1:EDCINV"&amp;AM$2&amp;""&amp;AO$3&amp;"DAYKWH.UNIT1@NET1",Overall!$A$34,Overall!$B$34,"1d","total","time-weighted",0,1,0,"")</f>
        <v>1765.196921837452</v>
      </c>
      <c r="AP34" s="12">
        <f>_xll.PIAdvCalcDat("\\CEDPI\SEMPRA_MSR1:EDCINV"&amp;AM$2&amp;""&amp;AP$3&amp;"DAYKWH.UNIT1@NET1",Overall!$A$34,Overall!$B$34,"1d","total","time-weighted",0,1,0,"")</f>
        <v>1800.9296090661858</v>
      </c>
      <c r="AQ34" s="1"/>
      <c r="AR34" s="10">
        <f>_xll.PIAdvCalcDat("\\CEDPI\SEMPRA_MSR1:EDCINV"&amp;AR$2&amp;""&amp;AR$3&amp;"DAYKWH.UNIT1@NET1",Overall!$A$34,Overall!$B$34,"1d","total","time-weighted",0,1,0,"")</f>
        <v>1813.8706445161681</v>
      </c>
      <c r="AS34" s="11">
        <f>_xll.PIAdvCalcDat("\\CEDPI\SEMPRA_MSR1:EDCINV"&amp;AR$2&amp;""&amp;AS$3&amp;"DAYKWH.UNIT1@NET1",Overall!$A$34,Overall!$B$34,"1d","total","time-weighted",0,1,0,"")</f>
        <v>1747.9246260482394</v>
      </c>
      <c r="AT34" s="11">
        <f>_xll.PIAdvCalcDat("\\CEDPI\SEMPRA_MSR1:EDCINV"&amp;AR$2&amp;""&amp;AT$3&amp;"DAYKWH.UNIT1@NET1",Overall!$A$34,Overall!$B$34,"1d","total","time-weighted",0,1,0,"")</f>
        <v>1762.6504839976919</v>
      </c>
      <c r="AU34" s="12">
        <f>_xll.PIAdvCalcDat("\\CEDPI\SEMPRA_MSR1:EDCINV"&amp;AR$2&amp;""&amp;AU$3&amp;"DAYKWH.UNIT1@NET1",Overall!$A$34,Overall!$B$34,"1d","total","time-weighted",0,1,0,"")</f>
        <v>1818.5619872952477</v>
      </c>
      <c r="AV34" s="1"/>
      <c r="AW34" s="10">
        <f>_xll.PIAdvCalcDat("\\CEDPI\SEMPRA_MSR1:EDCINV"&amp;AW$2&amp;""&amp;AW$3&amp;"DAYKWH.UNIT1@NET1",Overall!$A$34,Overall!$B$34,"1d","total","time-weighted",0,1,0,"")</f>
        <v>1835.6942750617616</v>
      </c>
      <c r="AX34" s="11">
        <f>_xll.PIAdvCalcDat("\\CEDPI\SEMPRA_MSR1:EDCINV"&amp;AW$2&amp;""&amp;AX$3&amp;"DAYKWH.UNIT1@NET1",Overall!$A$34,Overall!$B$34,"1d","total","time-weighted",0,1,0,"")</f>
        <v>1773.7325313137549</v>
      </c>
      <c r="AY34" s="11">
        <f>_xll.PIAdvCalcDat("\\CEDPI\SEMPRA_MSR1:EDCINV"&amp;AW$2&amp;""&amp;AY$3&amp;"DAYKWH.UNIT1@NET1",Overall!$A$34,Overall!$B$34,"1d","total","time-weighted",0,1,0,"")</f>
        <v>1775.9389396838637</v>
      </c>
      <c r="AZ34" s="12">
        <f>_xll.PIAdvCalcDat("\\CEDPI\SEMPRA_MSR1:EDCINV"&amp;AW$2&amp;""&amp;AZ$3&amp;"DAYKWH.UNIT1@NET1",Overall!$A$34,Overall!$B$34,"1d","total","time-weighted",0,1,0,"")</f>
        <v>1842.8838650764969</v>
      </c>
      <c r="BA34" s="1"/>
      <c r="BB34" s="10">
        <f>_xll.PIAdvCalcDat("\\CEDPI\SEMPRA_MSR1:EDCINV"&amp;BB$2&amp;""&amp;BB$3&amp;"DAYKWH.UNIT1@NET1",Overall!$A$34,Overall!$B$34,"1d","total","time-weighted",0,1,0,"")</f>
        <v>1807.1957540803603</v>
      </c>
      <c r="BC34" s="11">
        <f>_xll.PIAdvCalcDat("\\CEDPI\SEMPRA_MSR1:EDCINV"&amp;BB$2&amp;""&amp;BC$3&amp;"DAYKWH.UNIT1@NET1",Overall!$A$34,Overall!$B$34,"1d","total","time-weighted",0,1,0,"")</f>
        <v>1772.0714779207344</v>
      </c>
      <c r="BD34" s="11">
        <f>_xll.PIAdvCalcDat("\\CEDPI\SEMPRA_MSR1:EDCINV"&amp;BB$2&amp;""&amp;BD$3&amp;"DAYKWH.UNIT1@NET1",Overall!$A$34,Overall!$B$34,"1d","total","time-weighted",0,1,0,"")</f>
        <v>1760.3385368532277</v>
      </c>
      <c r="BE34" s="12">
        <f>_xll.PIAdvCalcDat("\\CEDPI\SEMPRA_MSR1:EDCINV"&amp;BB$2&amp;""&amp;BE$3&amp;"DAYKWH.UNIT1@NET1",Overall!$A$34,Overall!$B$34,"1d","total","time-weighted",0,1,0,"")</f>
        <v>1829.2180803383001</v>
      </c>
      <c r="BF34" s="1"/>
      <c r="BG34" s="10">
        <f>_xll.PIAdvCalcDat("\\CEDPI\SEMPRA_MSR1:EDCINV"&amp;BG$2&amp;""&amp;BG$3&amp;"DAYKWH.UNIT1@NET1",Overall!$A$34,Overall!$B$34,"1d","total","time-weighted",0,1,0,"")</f>
        <v>1831.2836002652782</v>
      </c>
      <c r="BH34" s="11">
        <f>_xll.PIAdvCalcDat("\\CEDPI\SEMPRA_MSR1:EDCINV"&amp;BG$2&amp;""&amp;BH$3&amp;"DAYKWH.UNIT1@NET1",Overall!$A$34,Overall!$B$34,"1d","total","time-weighted",0,1,0,"")</f>
        <v>1778.9814776275052</v>
      </c>
      <c r="BI34" s="11">
        <f>_xll.PIAdvCalcDat("\\CEDPI\SEMPRA_MSR1:EDCINV"&amp;BG$2&amp;""&amp;BI$3&amp;"DAYKWH.UNIT1@NET1",Overall!$A$34,Overall!$B$34,"1d","total","time-weighted",0,1,0,"")</f>
        <v>1754.2188990276561</v>
      </c>
      <c r="BJ34" s="12">
        <f>_xll.PIAdvCalcDat("\\CEDPI\SEMPRA_MSR1:EDCINV"&amp;BG$2&amp;""&amp;BJ$3&amp;"DAYKWH.UNIT1@NET1",Overall!$A$34,Overall!$B$34,"1d","total","time-weighted",0,1,0,"")</f>
        <v>1799.4834629779771</v>
      </c>
      <c r="BK34" s="1"/>
      <c r="BL34" s="10">
        <f>_xll.PIAdvCalcDat("\\CEDPI\SEMPRA_MSR1:EDCINV"&amp;BL$2&amp;""&amp;BL$3&amp;"DAYKWH.UNIT1@NET1",Overall!$A$34,Overall!$B$34,"1d","total","time-weighted",0,1,0,"")</f>
        <v>1786.6462287238853</v>
      </c>
      <c r="BM34" s="11">
        <f>_xll.PIAdvCalcDat("\\CEDPI\SEMPRA_MSR1:EDCINV"&amp;BL$2&amp;""&amp;BM$3&amp;"DAYKWH.UNIT1@NET1",Overall!$A$34,Overall!$B$34,"1d","total","time-weighted",0,1,0,"")</f>
        <v>1754.4090354690297</v>
      </c>
      <c r="BN34" s="11">
        <f>_xll.PIAdvCalcDat("\\CEDPI\SEMPRA_MSR1:EDCINV"&amp;BL$2&amp;""&amp;BN$3&amp;"DAYKWH.UNIT1@NET1",Overall!$A$34,Overall!$B$34,"1d","total","time-weighted",0,1,0,"")</f>
        <v>1759.3959796434865</v>
      </c>
      <c r="BO34" s="12">
        <f>_xll.PIAdvCalcDat("\\CEDPI\SEMPRA_MSR1:EDCINV"&amp;BL$2&amp;""&amp;BO$3&amp;"DAYKWH.UNIT1@NET1",Overall!$A$34,Overall!$B$34,"1d","total","time-weighted",0,1,0,"")</f>
        <v>1811.7540722169638</v>
      </c>
      <c r="BP34" s="1"/>
      <c r="BQ34" s="10">
        <f>_xll.PIAdvCalcDat("\\CEDPI\SEMPRA_MSR1:EDCINV"&amp;BQ$2&amp;""&amp;BQ$3&amp;"DAYKWH.UNIT1@NET1",Overall!$A$34,Overall!$B$34,"1d","total","time-weighted",0,1,0,"")</f>
        <v>1820.5411697118361</v>
      </c>
      <c r="BR34" s="11">
        <f>_xll.PIAdvCalcDat("\\CEDPI\SEMPRA_MSR1:EDCINV"&amp;BQ$2&amp;""&amp;BR$3&amp;"DAYKWH.UNIT1@NET1",Overall!$A$34,Overall!$B$34,"1d","total","time-weighted",0,1,0,"")</f>
        <v>1791.4725241464953</v>
      </c>
      <c r="BS34" s="11">
        <f>_xll.PIAdvCalcDat("\\CEDPI\SEMPRA_MSR1:EDCINV"&amp;BQ$2&amp;""&amp;BS$3&amp;"DAYKWH.UNIT1@NET1",Overall!$A$34,Overall!$B$34,"1d","total","time-weighted",0,1,0,"")</f>
        <v>1750.7394201091015</v>
      </c>
      <c r="BT34" s="12">
        <f>_xll.PIAdvCalcDat("\\CEDPI\SEMPRA_MSR1:EDCINV"&amp;BQ$2&amp;""&amp;BT$3&amp;"DAYKWH.UNIT1@NET1",Overall!$A$34,Overall!$B$34,"1d","total","time-weighted",0,1,0,"")</f>
        <v>1811.423548879691</v>
      </c>
      <c r="BU34" s="1"/>
      <c r="BV34" s="10">
        <f>_xll.PIAdvCalcDat("\\CEDPI\SEMPRA_MSR1:EDCINV"&amp;BV$2&amp;""&amp;BV$3&amp;"DAYKWH.UNIT1@NET1",Overall!$A$34,Overall!$B$34,"1d","total","time-weighted",0,1,0,"")</f>
        <v>1821.4103474161952</v>
      </c>
      <c r="BW34" s="11">
        <f>_xll.PIAdvCalcDat("\\CEDPI\SEMPRA_MSR1:EDCINV"&amp;BV$2&amp;""&amp;BW$3&amp;"DAYKWH.UNIT1@NET1",Overall!$A$34,Overall!$B$34,"1d","total","time-weighted",0,1,0,"")</f>
        <v>1759.2804425932088</v>
      </c>
      <c r="BX34" s="11">
        <f>_xll.PIAdvCalcDat("\\CEDPI\SEMPRA_MSR1:EDCINV"&amp;BV$2&amp;""&amp;BX$3&amp;"DAYKWH.UNIT1@NET1",Overall!$A$34,Overall!$B$34,"1d","total","time-weighted",0,1,0,"")</f>
        <v>1758.8631095436774</v>
      </c>
      <c r="BY34" s="12">
        <f>_xll.PIAdvCalcDat("\\CEDPI\SEMPRA_MSR1:EDCINV"&amp;BV$2&amp;""&amp;BY$3&amp;"DAYKWH.UNIT1@NET1",Overall!$A$34,Overall!$B$34,"1d","total","time-weighted",0,1,0,"")</f>
        <v>1814.4678876700625</v>
      </c>
      <c r="BZ34" s="1"/>
      <c r="CA34" s="10">
        <f>_xll.PIAdvCalcDat("\\CEDPI\SEMPRA_MSR1:EDCINV"&amp;CA$2&amp;""&amp;CA$3&amp;"DAYKWH.UNIT1@NET1",Overall!$A$34,Overall!$B$34,"1d","total","time-weighted",0,1,0,"")</f>
        <v>1813.0560750586978</v>
      </c>
      <c r="CB34" s="11">
        <f>_xll.PIAdvCalcDat("\\CEDPI\SEMPRA_MSR1:EDCINV"&amp;CA$2&amp;""&amp;CB$3&amp;"DAYKWH.UNIT1@NET1",Overall!$A$34,Overall!$B$34,"1d","total","time-weighted",0,1,0,"")</f>
        <v>1783.3663824271018</v>
      </c>
      <c r="CC34" s="11">
        <f>_xll.PIAdvCalcDat("\\CEDPI\SEMPRA_MSR1:EDCINV"&amp;CA$2&amp;""&amp;CC$3&amp;"DAYKWH.UNIT1@NET1",Overall!$A$34,Overall!$B$34,"1d","total","time-weighted",0,1,0,"")</f>
        <v>1782.0983453793169</v>
      </c>
      <c r="CD34" s="12">
        <f>_xll.PIAdvCalcDat("\\CEDPI\SEMPRA_MSR1:EDCINV"&amp;CA$2&amp;""&amp;CD$3&amp;"DAYKWH.UNIT1@NET1",Overall!$A$34,Overall!$B$34,"1d","total","time-weighted",0,1,0,"")</f>
        <v>1814.249615007644</v>
      </c>
      <c r="CE34" s="1"/>
      <c r="CF34" s="10">
        <f>_xll.PIAdvCalcDat("\\CEDPI\SEMPRA_MSR1:EDCINV"&amp;CF$2&amp;""&amp;CF$3&amp;"DAYKWH.UNIT1@NET1",Overall!$A$34,Overall!$B$34,"1d","total","time-weighted",0,1,0,"")</f>
        <v>1909.762890343693</v>
      </c>
      <c r="CG34" s="11">
        <f>_xll.PIAdvCalcDat("\\CEDPI\SEMPRA_MSR1:EDCINV"&amp;CF$2&amp;""&amp;CG$3&amp;"DAYKWH.UNIT1@NET1",Overall!$A$34,Overall!$B$34,"1d","total","time-weighted",0,1,0,"")</f>
        <v>1858.1815069785353</v>
      </c>
      <c r="CH34" s="11">
        <f>_xll.PIAdvCalcDat("\\CEDPI\SEMPRA_MSR1:EDCINV"&amp;CF$2&amp;""&amp;CH$3&amp;"DAYKWH.UNIT1@NET1",Overall!$A$34,Overall!$B$34,"1d","total","time-weighted",0,1,0,"")</f>
        <v>1804.4246485743486</v>
      </c>
      <c r="CI34" s="12">
        <f>_xll.PIAdvCalcDat("\\CEDPI\SEMPRA_MSR1:EDCINV"&amp;CF$2&amp;""&amp;CI$3&amp;"DAYKWH.UNIT1@NET1",Overall!$A$34,Overall!$B$34,"1d","total","time-weighted",0,1,0,"")</f>
        <v>1815.4462788475023</v>
      </c>
      <c r="CJ34" s="1"/>
      <c r="CK34" s="10">
        <f>_xll.PIAdvCalcDat("\\CEDPI\SEMPRA_MSR1:EDCINV"&amp;CK$2&amp;""&amp;CK$3&amp;"DAYKWH.UNIT1@NET1",Overall!$A$34,Overall!$B$34,"1d","total","time-weighted",0,1,0,"")</f>
        <v>1950.1868963411264</v>
      </c>
      <c r="CL34" s="11">
        <f>_xll.PIAdvCalcDat("\\CEDPI\SEMPRA_MSR1:EDCINV"&amp;CK$2&amp;""&amp;CL$3&amp;"DAYKWH.UNIT1@NET1",Overall!$A$34,Overall!$B$34,"1d","total","time-weighted",0,1,0,"")</f>
        <v>1860.0809561472427</v>
      </c>
      <c r="CM34" s="11">
        <f>_xll.PIAdvCalcDat("\\CEDPI\SEMPRA_MSR1:EDCINV"&amp;CK$2&amp;""&amp;CM$3&amp;"DAYKWH.UNIT1@NET1",Overall!$A$34,Overall!$B$34,"1d","total","time-weighted",0,1,0,"")</f>
        <v>1804.354264380725</v>
      </c>
      <c r="CN34" s="12">
        <f>_xll.PIAdvCalcDat("\\CEDPI\SEMPRA_MSR1:EDCINV"&amp;CK$2&amp;""&amp;CN$3&amp;"DAYKWH.UNIT1@NET1",Overall!$A$34,Overall!$B$34,"1d","total","time-weighted",0,1,0,"")</f>
        <v>1942.1085263088798</v>
      </c>
      <c r="CO34" s="1"/>
      <c r="CP34" s="10">
        <f>_xll.PIAdvCalcDat("\\CEDPI\SEMPRA_MSR1:EDCINV"&amp;CP$2&amp;""&amp;CP$3&amp;"DAYKWH.UNIT1@NET1",Overall!$A$34,Overall!$B$34,"1d","total","time-weighted",0,1,0,"")</f>
        <v>1945.8520811434541</v>
      </c>
      <c r="CQ34" s="11">
        <f>_xll.PIAdvCalcDat("\\CEDPI\SEMPRA_MSR1:EDCINV"&amp;CP$2&amp;""&amp;CQ$3&amp;"DAYKWH.UNIT1@NET1",Overall!$A$34,Overall!$B$34,"1d","total","time-weighted",0,1,0,"")</f>
        <v>1864.9640127431119</v>
      </c>
      <c r="CR34" s="11">
        <f>_xll.PIAdvCalcDat("\\CEDPI\SEMPRA_MSR1:EDCINV"&amp;CP$2&amp;""&amp;CR$3&amp;"DAYKWH.UNIT1@NET1",Overall!$A$34,Overall!$B$34,"1d","total","time-weighted",0,1,0,"")</f>
        <v>1797.7054792307752</v>
      </c>
      <c r="CS34" s="12">
        <f>_xll.PIAdvCalcDat("\\CEDPI\SEMPRA_MSR1:EDCINV"&amp;CP$2&amp;""&amp;CS$3&amp;"DAYKWH.UNIT1@NET1",Overall!$A$34,Overall!$B$34,"1d","total","time-weighted",0,1,0,"")</f>
        <v>1926.5541502181386</v>
      </c>
      <c r="CT34" s="1"/>
      <c r="CU34" s="10">
        <f>_xll.PIAdvCalcDat("\\CEDPI\SEMPRA_MSR1:EDCINV"&amp;CU$2&amp;""&amp;CU$3&amp;"DAYKWH.UNIT1@NET1",Overall!$A$34,Overall!$B$34,"1d","total","time-weighted",0,1,0,"")</f>
        <v>1896.1974325125843</v>
      </c>
      <c r="CV34" s="11">
        <f>_xll.PIAdvCalcDat("\\CEDPI\SEMPRA_MSR1:EDCINV"&amp;CU$2&amp;""&amp;CV$3&amp;"DAYKWH.UNIT1@NET1",Overall!$A$34,Overall!$B$34,"1d","total","time-weighted",0,1,0,"")</f>
        <v>1790.5217537297592</v>
      </c>
      <c r="CW34" s="11">
        <f>_xll.PIAdvCalcDat("\\CEDPI\SEMPRA_MSR1:EDCINV"&amp;CU$2&amp;""&amp;CW$3&amp;"DAYKWH.UNIT1@NET1",Overall!$A$34,Overall!$B$34,"1d","total","time-weighted",0,1,0,"")</f>
        <v>1765.8185870185946</v>
      </c>
      <c r="CX34" s="12">
        <f>_xll.PIAdvCalcDat("\\CEDPI\SEMPRA_MSR1:EDCINV"&amp;CU$2&amp;""&amp;CX$3&amp;"DAYKWH.UNIT1@NET1",Overall!$A$34,Overall!$B$34,"1d","total","time-weighted",0,1,0,"")</f>
        <v>1931.8991220925404</v>
      </c>
      <c r="CY34" s="1"/>
      <c r="CZ34" s="10">
        <f>_xll.PIAdvCalcDat("\\CEDPI\SEMPRA_MSR1:EDCINV"&amp;CZ$2&amp;""&amp;CZ$3&amp;"DAYKWH.UNIT1@NET1",Overall!$A$34,Overall!$B$34,"1d","total","time-weighted",0,1,0,"")</f>
        <v>1864.8944820331458</v>
      </c>
      <c r="DA34" s="11">
        <f>_xll.PIAdvCalcDat("\\CEDPI\SEMPRA_MSR1:EDCINV"&amp;CZ$2&amp;""&amp;DA$3&amp;"DAYKWH.UNIT1@NET1",Overall!$A$34,Overall!$B$34,"1d","total","time-weighted",0,1,0,"")</f>
        <v>1901.3159684696707</v>
      </c>
      <c r="DB34" s="11">
        <f>_xll.PIAdvCalcDat("\\CEDPI\SEMPRA_MSR1:EDCINV"&amp;CZ$2&amp;""&amp;DB$3&amp;"DAYKWH.UNIT1@NET1",Overall!$A$34,Overall!$B$34,"1d","total","time-weighted",0,1,0,"")</f>
        <v>1844.6963228941383</v>
      </c>
      <c r="DC34" s="12">
        <f>_xll.PIAdvCalcDat("\\CEDPI\SEMPRA_MSR1:EDCINV"&amp;CZ$2&amp;""&amp;DC$3&amp;"DAYKWH.UNIT1@NET1",Overall!$A$34,Overall!$B$34,"1d","total","time-weighted",0,1,0,"")</f>
        <v>1986.2478128997589</v>
      </c>
      <c r="DD34" s="1"/>
      <c r="DE34" s="10">
        <f>_xll.PIAdvCalcDat("\\CEDPI\SEMPRA_MSR1:EDCINV"&amp;DE$2&amp;""&amp;DE$3&amp;"DAYKWH.UNIT1@NET1",Overall!$A$34,Overall!$B$34,"1d","total","time-weighted",0,1,0,"")</f>
        <v>1943.8453573996298</v>
      </c>
      <c r="DF34" s="11">
        <f>_xll.PIAdvCalcDat("\\CEDPI\SEMPRA_MSR1:EDCINV"&amp;DE$2&amp;""&amp;DF$3&amp;"DAYKWH.UNIT1@NET1",Overall!$A$34,Overall!$B$34,"1d","total","time-weighted",0,1,0,"")</f>
        <v>1849.3043549667534</v>
      </c>
      <c r="DG34" s="11">
        <f>_xll.PIAdvCalcDat("\\CEDPI\SEMPRA_MSR1:EDCINV"&amp;DE$2&amp;""&amp;DG$3&amp;"DAYKWH.UNIT1@NET1",Overall!$A$34,Overall!$B$34,"1d","total","time-weighted",0,1,0,"")</f>
        <v>1730.5246359628359</v>
      </c>
      <c r="DH34" s="12">
        <f>_xll.PIAdvCalcDat("\\CEDPI\SEMPRA_MSR1:EDCINV"&amp;DE$2&amp;""&amp;DH$3&amp;"DAYKWH.UNIT1@NET1",Overall!$A$34,Overall!$B$34,"1d","total","time-weighted",0,1,0,"")</f>
        <v>1883.9950032914492</v>
      </c>
      <c r="DI34" s="1"/>
      <c r="DJ34" s="10">
        <f>_xll.PIAdvCalcDat("\\CEDPI\SEMPRA_MSR1:EDCINV"&amp;DJ$2&amp;""&amp;DJ$3&amp;"DAYKWH.UNIT1@NET1",Overall!$A$34,Overall!$B$34,"1d","total","time-weighted",0,1,0,"")</f>
        <v>1954.1837896627967</v>
      </c>
      <c r="DK34" s="11">
        <f>_xll.PIAdvCalcDat("\\CEDPI\SEMPRA_MSR1:EDCINV"&amp;DJ$2&amp;""&amp;DK$3&amp;"DAYKWH.UNIT1@NET1",Overall!$A$34,Overall!$B$34,"1d","total","time-weighted",0,1,0,"")</f>
        <v>1893.1415181590291</v>
      </c>
      <c r="DL34" s="11" t="str">
        <f>_xll.PIAdvCalcDat("\\CEDPI\SEMPRA_MSR1:EDCINV"&amp;DJ$2&amp;""&amp;DL$3&amp;"DAYKWH.UNIT1@NET1",Overall!$A$34,Overall!$B$34,"1d","total","time-weighted",0,1,0,"")</f>
        <v>Tag not found</v>
      </c>
      <c r="DM34" s="12">
        <f>_xll.PIAdvCalcDat("\\CEDPI\SEMPRA_MSR1:EDCINV"&amp;DJ$2&amp;""&amp;DM$3&amp;"DAYKWH.UNIT1@NET1",Overall!$A$34,Overall!$B$34,"1d","total","time-weighted",0,1,0,"")</f>
        <v>1952.3310697337588</v>
      </c>
      <c r="DN34" s="1"/>
      <c r="DO34" s="10">
        <f>_xll.PIAdvCalcDat("\\CEDPI\SEMPRA_MSR1:EDCINV"&amp;DO$2&amp;""&amp;DO$3&amp;"DAYKWH.UNIT1@NET1",Overall!$A$34,Overall!$B$34,"1d","total","time-weighted",0,1,0,"")</f>
        <v>1935.931983979887</v>
      </c>
      <c r="DP34" s="11">
        <f>_xll.PIAdvCalcDat("\\CEDPI\SEMPRA_MSR1:EDCINV"&amp;DO$2&amp;""&amp;DP$3&amp;"DAYKWH.UNIT1@NET1",Overall!$A$34,Overall!$B$34,"1d","total","time-weighted",0,1,0,"")</f>
        <v>1908.019959909778</v>
      </c>
      <c r="DQ34" s="11">
        <f>_xll.PIAdvCalcDat("\\CEDPI\SEMPRA_MSR1:EDCINV"&amp;DO$2&amp;""&amp;DQ$3&amp;"DAYKWH.UNIT1@NET1",Overall!$A$34,Overall!$B$34,"1d","total","time-weighted",0,1,0,"")</f>
        <v>1864.6157084376064</v>
      </c>
      <c r="DR34" s="12">
        <f>_xll.PIAdvCalcDat("\\CEDPI\SEMPRA_MSR1:EDCINV"&amp;DO$2&amp;""&amp;DR$3&amp;"DAYKWH.UNIT1@NET1",Overall!$A$34,Overall!$B$34,"1d","total","time-weighted",0,1,0,"")</f>
        <v>1804.6386789282128</v>
      </c>
      <c r="DS34" s="1"/>
      <c r="DT34" s="10">
        <f>_xll.PIAdvCalcDat("\\CEDPI\SEMPRA_MSR1:EDCINV"&amp;DT$2&amp;""&amp;DT$3&amp;"DAYKWH.UNIT1@NET1",Overall!$A$34,Overall!$B$34,"1d","total","time-weighted",0,1,0,"")</f>
        <v>1798.7303272493928</v>
      </c>
      <c r="DU34" s="11">
        <f>_xll.PIAdvCalcDat("\\CEDPI\SEMPRA_MSR1:EDCINV"&amp;DT$2&amp;""&amp;DU$3&amp;"DAYKWH.UNIT1@NET1",Overall!$A$34,Overall!$B$34,"1d","total","time-weighted",0,1,0,"")</f>
        <v>1862.5600992657264</v>
      </c>
      <c r="DV34" s="11">
        <f>_xll.PIAdvCalcDat("\\CEDPI\SEMPRA_MSR1:EDCINV"&amp;DT$2&amp;""&amp;DV$3&amp;"DAYKWH.UNIT1@NET1",Overall!$A$34,Overall!$B$34,"1d","total","time-weighted",0,1,0,"")</f>
        <v>1839.9151577492614</v>
      </c>
      <c r="DW34" s="12">
        <f>_xll.PIAdvCalcDat("\\CEDPI\SEMPRA_MSR1:EDCINV"&amp;DT$2&amp;""&amp;DW$3&amp;"DAYKWH.UNIT1@NET1",Overall!$A$34,Overall!$B$34,"1d","total","time-weighted",0,1,0,"")</f>
        <v>1899.5943180264253</v>
      </c>
      <c r="DX34" s="1"/>
      <c r="DY34" s="10">
        <f>_xll.PIAdvCalcDat("\\CEDPI\SEMPRA_MSR1:EDCINV"&amp;DY$2&amp;""&amp;DY$3&amp;"DAYKWH.UNIT1@NET1",Overall!$A$34,Overall!$B$34,"1d","total","time-weighted",0,1,0,"")</f>
        <v>1854.4782044775757</v>
      </c>
      <c r="DZ34" s="11">
        <f>_xll.PIAdvCalcDat("\\CEDPI\SEMPRA_MSR1:EDCINV"&amp;DY$2&amp;""&amp;DZ$3&amp;"DAYKWH.UNIT1@NET1",Overall!$A$34,Overall!$B$34,"1d","total","time-weighted",0,1,0,"")</f>
        <v>1855.7264346876395</v>
      </c>
      <c r="EA34" s="11">
        <f>_xll.PIAdvCalcDat("\\CEDPI\SEMPRA_MSR1:EDCINV"&amp;DY$2&amp;""&amp;EA$3&amp;"DAYKWH.UNIT1@NET1",Overall!$A$34,Overall!$B$34,"1d","total","time-weighted",0,1,0,"")</f>
        <v>1808.2144886793237</v>
      </c>
      <c r="EB34" s="12">
        <f>_xll.PIAdvCalcDat("\\CEDPI\SEMPRA_MSR1:EDCINV"&amp;DY$2&amp;""&amp;EB$3&amp;"DAYKWH.UNIT1@NET1",Overall!$A$34,Overall!$B$34,"1d","total","time-weighted",0,1,0,"")</f>
        <v>1842.6879587496621</v>
      </c>
      <c r="EC34" s="1"/>
      <c r="ED34" s="10">
        <f>_xll.PIAdvCalcDat("\\CEDPI\SEMPRA_MSR1:EDCINV"&amp;ED$2&amp;""&amp;ED$3&amp;"DAYKWH.UNIT1@NET1",Overall!$A$34,Overall!$B$34,"1d","total","time-weighted",0,1,0,"")</f>
        <v>1966.2846443122812</v>
      </c>
      <c r="EE34" s="11">
        <f>_xll.PIAdvCalcDat("\\CEDPI\SEMPRA_MSR1:EDCINV"&amp;ED$2&amp;""&amp;EE$3&amp;"DAYKWH.UNIT1@NET1",Overall!$A$34,Overall!$B$34,"1d","total","time-weighted",0,1,0,"")</f>
        <v>1965.1616484256533</v>
      </c>
      <c r="EF34" s="11">
        <f>_xll.PIAdvCalcDat("\\CEDPI\SEMPRA_MSR1:EDCINV"&amp;ED$2&amp;""&amp;EF$3&amp;"DAYKWH.UNIT1@NET1",Overall!$A$34,Overall!$B$34,"1d","total","time-weighted",0,1,0,"")</f>
        <v>1925.4460392413444</v>
      </c>
      <c r="EG34" s="12">
        <f>_xll.PIAdvCalcDat("\\CEDPI\SEMPRA_MSR1:EDCINV"&amp;ED$2&amp;""&amp;EG$3&amp;"DAYKWH.UNIT1@NET1",Overall!$A$34,Overall!$B$34,"1d","total","time-weighted",0,1,0,"")</f>
        <v>1884.0529488348113</v>
      </c>
      <c r="EH34" s="1"/>
      <c r="EI34" s="10">
        <f>_xll.PIAdvCalcDat("\\CEDPI\SEMPRA_MSR1:EDCINV"&amp;EI$2&amp;""&amp;EI$3&amp;"DAYKWH.UNIT1@NET1",Overall!$A$34,Overall!$B$34,"1d","total","time-weighted",0,1,0,"")</f>
        <v>1933.7791646378028</v>
      </c>
      <c r="EJ34" s="11">
        <f>_xll.PIAdvCalcDat("\\CEDPI\SEMPRA_MSR1:EDCINV"&amp;EI$2&amp;""&amp;EJ$3&amp;"DAYKWH.UNIT1@NET1",Overall!$A$34,Overall!$B$34,"1d","total","time-weighted",0,1,0,"")</f>
        <v>1763.6737399789974</v>
      </c>
      <c r="EK34" s="11">
        <f>_xll.PIAdvCalcDat("\\CEDPI\SEMPRA_MSR1:EDCINV"&amp;EI$2&amp;""&amp;EK$3&amp;"DAYKWH.UNIT1@NET1",Overall!$A$34,Overall!$B$34,"1d","total","time-weighted",0,1,0,"")</f>
        <v>1835.3097068333216</v>
      </c>
      <c r="EL34" s="12">
        <f>_xll.PIAdvCalcDat("\\CEDPI\SEMPRA_MSR1:EDCINV"&amp;EI$2&amp;""&amp;EL$3&amp;"DAYKWH.UNIT1@NET1",Overall!$A$34,Overall!$B$34,"1d","total","time-weighted",0,1,0,"")</f>
        <v>1882.5785104502004</v>
      </c>
      <c r="EM34" s="1"/>
      <c r="EN34" s="10">
        <f>_xll.PIAdvCalcDat("\\CEDPI\SEMPRA_MSR1:EDCINV"&amp;EN$2&amp;""&amp;EN$3&amp;"DAYKWH.UNIT1@NET1",Overall!$A$34,Overall!$B$34,"1d","total","time-weighted",0,1,0,"")</f>
        <v>1975.895458131446</v>
      </c>
      <c r="EO34" s="11">
        <f>_xll.PIAdvCalcDat("\\CEDPI\SEMPRA_MSR1:EDCINV"&amp;EN$2&amp;""&amp;EO$3&amp;"DAYKWH.UNIT1@NET1",Overall!$A$34,Overall!$B$34,"1d","total","time-weighted",0,1,0,"")</f>
        <v>1914.4327354510895</v>
      </c>
      <c r="EP34" s="11">
        <f>_xll.PIAdvCalcDat("\\CEDPI\SEMPRA_MSR1:EDCINV"&amp;EN$2&amp;""&amp;EP$3&amp;"DAYKWH.UNIT1@NET1",Overall!$A$34,Overall!$B$34,"1d","total","time-weighted",0,1,0,"")</f>
        <v>1887.4054570118069</v>
      </c>
      <c r="EQ34" s="12">
        <f>_xll.PIAdvCalcDat("\\CEDPI\SEMPRA_MSR1:EDCINV"&amp;EN$2&amp;""&amp;EQ$3&amp;"DAYKWH.UNIT1@NET1",Overall!$A$34,Overall!$B$34,"1d","total","time-weighted",0,1,0,"")</f>
        <v>1995.6329598410696</v>
      </c>
      <c r="ER34" s="1"/>
      <c r="ES34" s="10">
        <f>_xll.PIAdvCalcDat("\\CEDPI\SEMPRA_MSR1:EDCINV"&amp;ES$2&amp;""&amp;ES$3&amp;"DAYKWH.UNIT1@NET1",Overall!$A$34,Overall!$B$34,"1d","total","time-weighted",0,1,0,"")</f>
        <v>1987.5170822960188</v>
      </c>
      <c r="ET34" s="11">
        <f>_xll.PIAdvCalcDat("\\CEDPI\SEMPRA_MSR1:EDCINV"&amp;ES$2&amp;""&amp;ET$3&amp;"DAYKWH.UNIT1@NET1",Overall!$A$34,Overall!$B$34,"1d","total","time-weighted",0,1,0,"")</f>
        <v>1898.0832874351927</v>
      </c>
      <c r="EU34" s="11">
        <f>_xll.PIAdvCalcDat("\\CEDPI\SEMPRA_MSR1:EDCINV"&amp;ES$2&amp;""&amp;EU$3&amp;"DAYKWH.UNIT1@NET1",Overall!$A$34,Overall!$B$34,"1d","total","time-weighted",0,1,0,"")</f>
        <v>1913.6739263445691</v>
      </c>
      <c r="EV34" s="12">
        <f>_xll.PIAdvCalcDat("\\CEDPI\SEMPRA_MSR1:EDCINV"&amp;ES$2&amp;""&amp;EV$3&amp;"DAYKWH.UNIT1@NET1",Overall!$A$34,Overall!$B$34,"1d","total","time-weighted",0,1,0,"")</f>
        <v>1952.8541297040745</v>
      </c>
      <c r="EW34" s="1"/>
      <c r="EX34" s="10">
        <f>_xll.PIAdvCalcDat("\\CEDPI\SEMPRA_MSR1:EDCINV"&amp;EX$2&amp;""&amp;EX$3&amp;"DAYKWH.UNIT1@NET1",Overall!$A$34,Overall!$B$34,"1d","total","time-weighted",0,1,0,"")</f>
        <v>1838.6653948180979</v>
      </c>
      <c r="EY34" s="11">
        <f>_xll.PIAdvCalcDat("\\CEDPI\SEMPRA_MSR1:EDCINV"&amp;EX$2&amp;""&amp;EY$3&amp;"DAYKWH.UNIT1@NET1",Overall!$A$34,Overall!$B$34,"1d","total","time-weighted",0,1,0,"")</f>
        <v>1782.6908367430349</v>
      </c>
      <c r="EZ34" s="11">
        <f>_xll.PIAdvCalcDat("\\CEDPI\SEMPRA_MSR1:EDCINV"&amp;EX$2&amp;""&amp;EZ$3&amp;"DAYKWH.UNIT1@NET1",Overall!$A$34,Overall!$B$34,"1d","total","time-weighted",0,1,0,"")</f>
        <v>1805.9269480534788</v>
      </c>
      <c r="FA34" s="12">
        <f>_xll.PIAdvCalcDat("\\CEDPI\SEMPRA_MSR1:EDCINV"&amp;EX$2&amp;""&amp;FA$3&amp;"DAYKWH.UNIT1@NET1",Overall!$A$34,Overall!$B$34,"1d","total","time-weighted",0,1,0,"")</f>
        <v>1848.3074337044807</v>
      </c>
      <c r="FB34" s="1"/>
      <c r="FC34" s="10">
        <f>_xll.PIAdvCalcDat("\\CEDPI\SEMPRA_MSR1:EDCINV"&amp;FC$2&amp;""&amp;FC$3&amp;"DAYKWH.UNIT1@NET1",Overall!$A$34,Overall!$B$34,"1d","total","time-weighted",0,1,0,"")</f>
        <v>1947.525223033532</v>
      </c>
      <c r="FD34" s="11">
        <f>_xll.PIAdvCalcDat("\\CEDPI\SEMPRA_MSR1:EDCINV"&amp;FC$2&amp;""&amp;FD$3&amp;"DAYKWH.UNIT1@NET1",Overall!$A$34,Overall!$B$34,"1d","total","time-weighted",0,1,0,"")</f>
        <v>1870.395518896016</v>
      </c>
      <c r="FE34" s="11">
        <f>_xll.PIAdvCalcDat("\\CEDPI\SEMPRA_MSR1:EDCINV"&amp;FC$2&amp;""&amp;FE$3&amp;"DAYKWH.UNIT1@NET1",Overall!$A$34,Overall!$B$34,"1d","total","time-weighted",0,1,0,"")</f>
        <v>1853.9014131283236</v>
      </c>
      <c r="FF34" s="12">
        <f>_xll.PIAdvCalcDat("\\CEDPI\SEMPRA_MSR1:EDCINV"&amp;FC$2&amp;""&amp;FF$3&amp;"DAYKWH.UNIT1@NET1",Overall!$A$34,Overall!$B$34,"1d","total","time-weighted",0,1,0,"")</f>
        <v>1914.6811707980823</v>
      </c>
      <c r="FG34" s="1"/>
      <c r="FH34" s="10">
        <f>_xll.PIAdvCalcDat("\\CEDPI\SEMPRA_MSR1:EDCINV"&amp;FH$2&amp;""&amp;FH$3&amp;"DAYKWH.UNIT1@NET1",Overall!$A$34,Overall!$B$34,"1d","total","time-weighted",0,1,0,"")</f>
        <v>1885.9366118156051</v>
      </c>
      <c r="FI34" s="11">
        <f>_xll.PIAdvCalcDat("\\CEDPI\SEMPRA_MSR1:EDCINV"&amp;FH$2&amp;""&amp;FI$3&amp;"DAYKWH.UNIT1@NET1",Overall!$A$34,Overall!$B$34,"1d","total","time-weighted",0,1,0,"")</f>
        <v>1821.3352775238122</v>
      </c>
      <c r="FJ34" s="11">
        <f>_xll.PIAdvCalcDat("\\CEDPI\SEMPRA_MSR1:EDCINV"&amp;FH$2&amp;""&amp;FJ$3&amp;"DAYKWH.UNIT1@NET1",Overall!$A$34,Overall!$B$34,"1d","total","time-weighted",0,1,0,"")</f>
        <v>1853.1526075734625</v>
      </c>
      <c r="FK34" s="12">
        <f>_xll.PIAdvCalcDat("\\CEDPI\SEMPRA_MSR1:EDCINV"&amp;FH$2&amp;""&amp;FK$3&amp;"DAYKWH.UNIT1@NET1",Overall!$A$34,Overall!$B$34,"1d","total","time-weighted",0,1,0,"")</f>
        <v>1809.1119774183878</v>
      </c>
      <c r="FL34" s="1"/>
      <c r="FM34" s="10">
        <f>_xll.PIAdvCalcDat("\\CEDPI\SEMPRA_MSR1:EDCINV"&amp;FM$2&amp;""&amp;FM$3&amp;"DAYKWH.UNIT1@NET1",Overall!$A$34,Overall!$B$34,"1d","total","time-weighted",0,1,0,"")</f>
        <v>1943.0256490520981</v>
      </c>
      <c r="FN34" s="11">
        <f>_xll.PIAdvCalcDat("\\CEDPI\SEMPRA_MSR1:EDCINV"&amp;FM$2&amp;""&amp;FN$3&amp;"DAYKWH.UNIT1@NET1",Overall!$A$34,Overall!$B$34,"1d","total","time-weighted",0,1,0,"")</f>
        <v>1901.0328929156763</v>
      </c>
      <c r="FO34" s="11">
        <f>_xll.PIAdvCalcDat("\\CEDPI\SEMPRA_MSR1:EDCINV"&amp;FM$2&amp;""&amp;FO$3&amp;"DAYKWH.UNIT1@NET1",Overall!$A$34,Overall!$B$34,"1d","total","time-weighted",0,1,0,"")</f>
        <v>1741.3055804324301</v>
      </c>
      <c r="FP34" s="12">
        <f>_xll.PIAdvCalcDat("\\CEDPI\SEMPRA_MSR1:EDCINV"&amp;FM$2&amp;""&amp;FP$3&amp;"DAYKWH.UNIT1@NET1",Overall!$A$34,Overall!$B$34,"1d","total","time-weighted",0,1,0,"")</f>
        <v>1680.4899991620143</v>
      </c>
      <c r="FQ34" s="1"/>
      <c r="FR34" s="10">
        <f>_xll.PIAdvCalcDat("\\CEDPI\SEMPRA_MSR1:EDCINV"&amp;FR$2&amp;""&amp;FR$3&amp;"DAYKWH.UNIT1@NET1",Overall!$A$34,Overall!$B$34,"1d","total","time-weighted",0,1,0,"")</f>
        <v>1927.7606037972625</v>
      </c>
      <c r="FS34" s="11">
        <f>_xll.PIAdvCalcDat("\\CEDPI\SEMPRA_MSR1:EDCINV"&amp;FR$2&amp;""&amp;FS$3&amp;"DAYKWH.UNIT1@NET1",Overall!$A$34,Overall!$B$34,"1d","total","time-weighted",0,1,0,"")</f>
        <v>1882.3977580233343</v>
      </c>
      <c r="FT34" s="11">
        <f>_xll.PIAdvCalcDat("\\CEDPI\SEMPRA_MSR1:EDCINV"&amp;FR$2&amp;""&amp;FT$3&amp;"DAYKWH.UNIT1@NET1",Overall!$A$34,Overall!$B$34,"1d","total","time-weighted",0,1,0,"")</f>
        <v>1885.9042953683288</v>
      </c>
      <c r="FU34" s="12">
        <f>_xll.PIAdvCalcDat("\\CEDPI\SEMPRA_MSR1:EDCINV"&amp;FR$2&amp;""&amp;FU$3&amp;"DAYKWH.UNIT1@NET1",Overall!$A$34,Overall!$B$34,"1d","total","time-weighted",0,1,0,"")</f>
        <v>1970.1787337158978</v>
      </c>
      <c r="FV34" s="1"/>
      <c r="FW34" s="10">
        <f>_xll.PIAdvCalcDat("\\CEDPI\SEMPRA_MSR1:EDCINV"&amp;FW$2&amp;""&amp;FW$3&amp;"DAYKWH.UNIT1@NET1",Overall!$A$34,Overall!$B$34,"1d","total","time-weighted",0,1,0,"")</f>
        <v>1912.447123113835</v>
      </c>
      <c r="FX34" s="11">
        <f>_xll.PIAdvCalcDat("\\CEDPI\SEMPRA_MSR1:EDCINV"&amp;FW$2&amp;""&amp;FX$3&amp;"DAYKWH.UNIT1@NET1",Overall!$A$34,Overall!$B$34,"1d","total","time-weighted",0,1,0,"")</f>
        <v>1853.6102462015122</v>
      </c>
      <c r="FY34" s="11">
        <f>_xll.PIAdvCalcDat("\\CEDPI\SEMPRA_MSR1:EDCINV"&amp;FW$2&amp;""&amp;FY$3&amp;"DAYKWH.UNIT1@NET1",Overall!$A$34,Overall!$B$34,"1d","total","time-weighted",0,1,0,"")</f>
        <v>1790.1064273987151</v>
      </c>
      <c r="FZ34" s="12">
        <f>_xll.PIAdvCalcDat("\\CEDPI\SEMPRA_MSR1:EDCINV"&amp;FW$2&amp;""&amp;FZ$3&amp;"DAYKWH.UNIT1@NET1",Overall!$A$34,Overall!$B$34,"1d","total","time-weighted",0,1,0,"")</f>
        <v>1741.6414655149736</v>
      </c>
      <c r="GA34" s="1"/>
      <c r="GB34" s="10">
        <f>_xll.PIAdvCalcDat("\\CEDPI\SEMPRA_MSR1:EDCINV"&amp;GB$2&amp;""&amp;GB$3&amp;"DAYKWH.UNIT1@NET1",Overall!$A$34,Overall!$B$34,"1d","total","time-weighted",0,1,0,"")</f>
        <v>1938.0192327073869</v>
      </c>
      <c r="GC34" s="11">
        <f>_xll.PIAdvCalcDat("\\CEDPI\SEMPRA_MSR1:EDCINV"&amp;GB$2&amp;""&amp;GC$3&amp;"DAYKWH.UNIT1@NET1",Overall!$A$34,Overall!$B$34,"1d","total","time-weighted",0,1,0,"")</f>
        <v>1813.4783722162613</v>
      </c>
      <c r="GD34" s="11">
        <f>_xll.PIAdvCalcDat("\\CEDPI\SEMPRA_MSR1:EDCINV"&amp;GB$2&amp;""&amp;GD$3&amp;"DAYKWH.UNIT1@NET1",Overall!$A$34,Overall!$B$34,"1d","total","time-weighted",0,1,0,"")</f>
        <v>1925.8460101902112</v>
      </c>
      <c r="GE34" s="12">
        <f>_xll.PIAdvCalcDat("\\CEDPI\SEMPRA_MSR1:EDCINV"&amp;GB$2&amp;""&amp;GE$3&amp;"DAYKWH.UNIT1@NET1",Overall!$A$34,Overall!$B$34,"1d","total","time-weighted",0,1,0,"")</f>
        <v>1889.9975632623148</v>
      </c>
      <c r="GF34" s="1"/>
      <c r="GG34" s="10">
        <f>_xll.PIAdvCalcDat("\\CEDPI\SEMPRA_MSR1:EDCINV"&amp;GG$2&amp;""&amp;GG$3&amp;"DAYKWH.UNIT1@NET1",Overall!$A$34,Overall!$B$34,"1d","total","time-weighted",0,1,0,"")</f>
        <v>1847.0605956165389</v>
      </c>
      <c r="GH34" s="11">
        <f>_xll.PIAdvCalcDat("\\CEDPI\SEMPRA_MSR1:EDCINV"&amp;GG$2&amp;""&amp;GH$3&amp;"DAYKWH.UNIT1@NET1",Overall!$A$34,Overall!$B$34,"1d","total","time-weighted",0,1,0,"")</f>
        <v>1907.3485754421329</v>
      </c>
      <c r="GI34" s="11">
        <f>_xll.PIAdvCalcDat("\\CEDPI\SEMPRA_MSR1:EDCINV"&amp;GG$2&amp;""&amp;GI$3&amp;"DAYKWH.UNIT1@NET1",Overall!$A$34,Overall!$B$34,"1d","total","time-weighted",0,1,0,"")</f>
        <v>1736.6290430346207</v>
      </c>
      <c r="GJ34" s="12">
        <f>_xll.PIAdvCalcDat("\\CEDPI\SEMPRA_MSR1:EDCINV"&amp;GG$2&amp;""&amp;GJ$3&amp;"DAYKWH.UNIT1@NET1",Overall!$A$34,Overall!$B$34,"1d","total","time-weighted",0,1,0,"")</f>
        <v>1631.5294665956667</v>
      </c>
      <c r="GK34" s="1"/>
      <c r="GL34" s="10">
        <f>_xll.PIAdvCalcDat("\\CEDPI\SEMPRA_MSR1:EDCINV"&amp;GL$2&amp;""&amp;GL$3&amp;"DAYKWH.UNIT1@NET1",Overall!$A$34,Overall!$B$34,"1d","total","time-weighted",0,1,0,"")</f>
        <v>1881.647856655173</v>
      </c>
      <c r="GM34" s="11">
        <f>_xll.PIAdvCalcDat("\\CEDPI\SEMPRA_MSR1:EDCINV"&amp;GL$2&amp;""&amp;GM$3&amp;"DAYKWH.UNIT1@NET1",Overall!$A$34,Overall!$B$34,"1d","total","time-weighted",0,1,0,"")</f>
        <v>1800.1689773277817</v>
      </c>
      <c r="GN34" s="11">
        <f>_xll.PIAdvCalcDat("\\CEDPI\SEMPRA_MSR1:EDCINV"&amp;GL$2&amp;""&amp;GN$3&amp;"DAYKWH.UNIT1@NET1",Overall!$A$34,Overall!$B$34,"1d","total","time-weighted",0,1,0,"")</f>
        <v>1870.8037345247812</v>
      </c>
      <c r="GO34" s="12">
        <f>_xll.PIAdvCalcDat("\\CEDPI\SEMPRA_MSR1:EDCINV"&amp;GL$2&amp;""&amp;GO$3&amp;"DAYKWH.UNIT1@NET1",Overall!$A$34,Overall!$B$34,"1d","total","time-weighted",0,1,0,"")</f>
        <v>1887.6603663734454</v>
      </c>
      <c r="GP34" s="1"/>
      <c r="GQ34" s="10">
        <f>_xll.PIAdvCalcDat("\\CEDPI\SEMPRA_MSR1:EDCINV"&amp;GQ$2&amp;""&amp;GQ$3&amp;"DAYKWH.UNIT1@NET1",Overall!$A$34,Overall!$B$34,"1d","total","time-weighted",0,1,0,"")</f>
        <v>1912.2057684852928</v>
      </c>
      <c r="GR34" s="11">
        <f>_xll.PIAdvCalcDat("\\CEDPI\SEMPRA_MSR1:EDCINV"&amp;GQ$2&amp;""&amp;GR$3&amp;"DAYKWH.UNIT1@NET1",Overall!$A$34,Overall!$B$34,"1d","total","time-weighted",0,1,0,"")</f>
        <v>1895.0904527841378</v>
      </c>
      <c r="GS34" s="11">
        <f>_xll.PIAdvCalcDat("\\CEDPI\SEMPRA_MSR1:EDCINV"&amp;GQ$2&amp;""&amp;GS$3&amp;"DAYKWH.UNIT1@NET1",Overall!$A$34,Overall!$B$34,"1d","total","time-weighted",0,1,0,"")</f>
        <v>1708.9927471343417</v>
      </c>
      <c r="GT34" s="12">
        <f>_xll.PIAdvCalcDat("\\CEDPI\SEMPRA_MSR1:EDCINV"&amp;GQ$2&amp;""&amp;GT$3&amp;"DAYKWH.UNIT1@NET1",Overall!$A$34,Overall!$B$34,"1d","total","time-weighted",0,1,0,"")</f>
        <v>1696.6685260653026</v>
      </c>
      <c r="GU34" s="1"/>
      <c r="GV34" s="10">
        <f>_xll.PIAdvCalcDat("\\CEDPI\SEMPRA_MSR1:EDCINV"&amp;GV$2&amp;""&amp;GV$3&amp;"DAYKWH.UNIT1@NET1",Overall!$A$34,Overall!$B$34,"1d","total","time-weighted",0,1,0,"")</f>
        <v>1891.5579056049041</v>
      </c>
      <c r="GW34" s="11">
        <f>_xll.PIAdvCalcDat("\\CEDPI\SEMPRA_MSR1:EDCINV"&amp;GV$2&amp;""&amp;GW$3&amp;"DAYKWH.UNIT1@NET1",Overall!$A$34,Overall!$B$34,"1d","total","time-weighted",0,1,0,"")</f>
        <v>1907.1914115699967</v>
      </c>
      <c r="GX34" s="11">
        <f>_xll.PIAdvCalcDat("\\CEDPI\SEMPRA_MSR1:EDCINV"&amp;GV$2&amp;""&amp;GX$3&amp;"DAYKWH.UNIT1@NET1",Overall!$A$34,Overall!$B$34,"1d","total","time-weighted",0,1,0,"")</f>
        <v>1823.2288444725048</v>
      </c>
      <c r="GY34" s="12">
        <f>_xll.PIAdvCalcDat("\\CEDPI\SEMPRA_MSR1:EDCINV"&amp;GV$2&amp;""&amp;GY$3&amp;"DAYKWH.UNIT1@NET1",Overall!$A$34,Overall!$B$34,"1d","total","time-weighted",0,1,0,"")</f>
        <v>1833.2989300385464</v>
      </c>
      <c r="GZ34" s="1"/>
      <c r="HA34" s="10">
        <f>_xll.PIAdvCalcDat("\\CEDPI\SEMPRA_MSR1:EDCINV"&amp;HA$2&amp;""&amp;HA$3&amp;"DAYKWH.UNIT1@NET1",Overall!$A$34,Overall!$B$34,"1d","total","time-weighted",0,1,0,"")</f>
        <v>1932.6090778961104</v>
      </c>
      <c r="HB34" s="11">
        <f>_xll.PIAdvCalcDat("\\CEDPI\SEMPRA_MSR1:EDCINV"&amp;HA$2&amp;""&amp;HB$3&amp;"DAYKWH.UNIT1@NET1",Overall!$A$34,Overall!$B$34,"1d","total","time-weighted",0,1,0,"")</f>
        <v>1880.0310666283126</v>
      </c>
      <c r="HC34" s="11">
        <f>_xll.PIAdvCalcDat("\\CEDPI\SEMPRA_MSR1:EDCINV"&amp;HA$2&amp;""&amp;HC$3&amp;"DAYKWH.UNIT1@NET1",Overall!$A$34,Overall!$B$34,"1d","total","time-weighted",0,1,0,"")</f>
        <v>1850.6679068403614</v>
      </c>
      <c r="HD34" s="12">
        <f>_xll.PIAdvCalcDat("\\CEDPI\SEMPRA_MSR1:EDCINV"&amp;HA$2&amp;""&amp;HD$3&amp;"DAYKWH.UNIT1@NET1",Overall!$A$34,Overall!$B$34,"1d","total","time-weighted",0,1,0,"")</f>
        <v>1666.0897643812866</v>
      </c>
      <c r="HE34" s="1"/>
      <c r="HF34" s="10">
        <f>_xll.PIAdvCalcDat("\\CEDPI\SEMPRA_MSR1:EDCINV"&amp;HF$2&amp;""&amp;HF$3&amp;"DAYKWH.UNIT1@NET1",Overall!$A$34,Overall!$B$34,"1d","total","time-weighted",0,1,0,"")</f>
        <v>1815.442895273467</v>
      </c>
      <c r="HG34" s="11">
        <f>_xll.PIAdvCalcDat("\\CEDPI\SEMPRA_MSR1:EDCINV"&amp;HF$2&amp;""&amp;HG$3&amp;"DAYKWH.UNIT1@NET1",Overall!$A$34,Overall!$B$34,"1d","total","time-weighted",0,1,0,"")</f>
        <v>1832.8917975470886</v>
      </c>
      <c r="HH34" s="11">
        <f>_xll.PIAdvCalcDat("\\CEDPI\SEMPRA_MSR1:EDCINV"&amp;HF$2&amp;""&amp;HH$3&amp;"DAYKWH.UNIT1@NET1",Overall!$A$34,Overall!$B$34,"1d","total","time-weighted",0,1,0,"")</f>
        <v>1793.1721202344154</v>
      </c>
      <c r="HI34" s="12">
        <f>_xll.PIAdvCalcDat("\\CEDPI\SEMPRA_MSR1:EDCINV"&amp;HF$2&amp;""&amp;HI$3&amp;"DAYKWH.UNIT1@NET1",Overall!$A$34,Overall!$B$34,"1d","total","time-weighted",0,1,0,"")</f>
        <v>1923.2237232815405</v>
      </c>
      <c r="HJ34" s="1"/>
      <c r="HK34" s="10">
        <f>_xll.PIAdvCalcDat("\\CEDPI\SEMPRA_MSR1:EDCINV"&amp;HK$2&amp;""&amp;HK$3&amp;"DAYKWH.UNIT1@NET1",Overall!$A$34,Overall!$B$34,"1d","total","time-weighted",0,1,0,"")</f>
        <v>1887.0360081028173</v>
      </c>
      <c r="HL34" s="11">
        <f>_xll.PIAdvCalcDat("\\CEDPI\SEMPRA_MSR1:EDCINV"&amp;HK$2&amp;""&amp;HL$3&amp;"DAYKWH.UNIT1@NET1",Overall!$A$34,Overall!$B$34,"1d","total","time-weighted",0,1,0,"")</f>
        <v>1883.1361035716729</v>
      </c>
      <c r="HM34" s="11">
        <f>_xll.PIAdvCalcDat("\\CEDPI\SEMPRA_MSR1:EDCINV"&amp;HK$2&amp;""&amp;HM$3&amp;"DAYKWH.UNIT1@NET1",Overall!$A$34,Overall!$B$34,"1d","total","time-weighted",0,1,0,"")</f>
        <v>1827.7360055140743</v>
      </c>
      <c r="HN34" s="12">
        <f>_xll.PIAdvCalcDat("\\CEDPI\SEMPRA_MSR1:EDCINV"&amp;HK$2&amp;""&amp;HN$3&amp;"DAYKWH.UNIT1@NET1",Overall!$A$34,Overall!$B$34,"1d","total","time-weighted",0,1,0,"")</f>
        <v>1681.0457969129002</v>
      </c>
      <c r="HO34" s="1"/>
      <c r="HP34" s="10">
        <f>_xll.PIAdvCalcDat("\\CEDPI\SEMPRA_MSR1:EDCINV"&amp;HP$2&amp;""&amp;HP$3&amp;"DAYKWH.UNIT1@NET1",Overall!$A$34,Overall!$B$34,"1d","total","time-weighted",0,1,0,"")</f>
        <v>1874.0720865186897</v>
      </c>
      <c r="HQ34" s="11">
        <f>_xll.PIAdvCalcDat("\\CEDPI\SEMPRA_MSR1:EDCINV"&amp;HP$2&amp;""&amp;HQ$3&amp;"DAYKWH.UNIT1@NET1",Overall!$A$34,Overall!$B$34,"1d","total","time-weighted",0,1,0,"")</f>
        <v>1852.1683053348465</v>
      </c>
      <c r="HR34" s="11">
        <f>_xll.PIAdvCalcDat("\\CEDPI\SEMPRA_MSR1:EDCINV"&amp;HP$2&amp;""&amp;HR$3&amp;"DAYKWH.UNIT1@NET1",Overall!$A$34,Overall!$B$34,"1d","total","time-weighted",0,1,0,"")</f>
        <v>1850.4210823696042</v>
      </c>
      <c r="HS34" s="12">
        <f>_xll.PIAdvCalcDat("\\CEDPI\SEMPRA_MSR1:EDCINV"&amp;HP$2&amp;""&amp;HS$3&amp;"DAYKWH.UNIT1@NET1",Overall!$A$34,Overall!$B$34,"1d","total","time-weighted",0,1,0,"")</f>
        <v>1921.9543775715706</v>
      </c>
      <c r="HT34" s="1"/>
      <c r="HU34" s="10">
        <f>_xll.PIAdvCalcDat("\\CEDPI\SEMPRA_MSR1:EDCINV"&amp;HU$2&amp;""&amp;HU$3&amp;"DAYKWH.UNIT1@NET1",Overall!$A$34,Overall!$B$34,"1d","total","time-weighted",0,1,0,"")</f>
        <v>1910.2001349557784</v>
      </c>
      <c r="HV34" s="11">
        <f>_xll.PIAdvCalcDat("\\CEDPI\SEMPRA_MSR1:EDCINV"&amp;HU$2&amp;""&amp;HV$3&amp;"DAYKWH.UNIT1@NET1",Overall!$A$34,Overall!$B$34,"1d","total","time-weighted",0,1,0,"")</f>
        <v>1811.6514970893434</v>
      </c>
      <c r="HW34" s="11">
        <f>_xll.PIAdvCalcDat("\\CEDPI\SEMPRA_MSR1:EDCINV"&amp;HU$2&amp;""&amp;HW$3&amp;"DAYKWH.UNIT1@NET1",Overall!$A$34,Overall!$B$34,"1d","total","time-weighted",0,1,0,"")</f>
        <v>1699.4911936594995</v>
      </c>
      <c r="HX34" s="12">
        <f>_xll.PIAdvCalcDat("\\CEDPI\SEMPRA_MSR1:EDCINV"&amp;HU$2&amp;""&amp;HX$3&amp;"DAYKWH.UNIT1@NET1",Overall!$A$34,Overall!$B$34,"1d","total","time-weighted",0,1,0,"")</f>
        <v>1707.1185766424835</v>
      </c>
      <c r="HY34" s="1"/>
      <c r="HZ34" s="10">
        <f>_xll.PIAdvCalcDat("\\CEDPI\SEMPRA_MSR1:EDCINV"&amp;HZ$2&amp;""&amp;HZ$3&amp;"DAYKWH.UNIT1@NET1",Overall!$A$34,Overall!$B$34,"1d","total","time-weighted",0,1,0,"")</f>
        <v>1894.9994742686902</v>
      </c>
      <c r="IA34" s="11">
        <f>_xll.PIAdvCalcDat("\\CEDPI\SEMPRA_MSR1:EDCINV"&amp;HZ$2&amp;""&amp;IA$3&amp;"DAYKWH.UNIT1@NET1",Overall!$A$34,Overall!$B$34,"1d","total","time-weighted",0,1,0,"")</f>
        <v>1839.738128175783</v>
      </c>
      <c r="IB34" s="11">
        <f>_xll.PIAdvCalcDat("\\CEDPI\SEMPRA_MSR1:EDCINV"&amp;HZ$2&amp;""&amp;IB$3&amp;"DAYKWH.UNIT1@NET1",Overall!$A$34,Overall!$B$34,"1d","total","time-weighted",0,1,0,"")</f>
        <v>1839.0600137624558</v>
      </c>
      <c r="IC34" s="12">
        <f>_xll.PIAdvCalcDat("\\CEDPI\SEMPRA_MSR1:EDCINV"&amp;HZ$2&amp;""&amp;IC$3&amp;"DAYKWH.UNIT1@NET1",Overall!$A$34,Overall!$B$34,"1d","total","time-weighted",0,1,0,"")</f>
        <v>1908.5285709632865</v>
      </c>
      <c r="ID34" s="1"/>
      <c r="IE34" s="10">
        <f>_xll.PIAdvCalcDat("\\CEDPI\SEMPRA_MSR1:EDCINV"&amp;IE$2&amp;""&amp;IE$3&amp;"DAYKWH.UNIT1@NET1",Overall!$A$34,Overall!$B$34,"1d","total","time-weighted",0,1,0,"")</f>
        <v>1884.3460312830464</v>
      </c>
      <c r="IF34" s="11">
        <f>_xll.PIAdvCalcDat("\\CEDPI\SEMPRA_MSR1:EDCINV"&amp;IE$2&amp;""&amp;IF$3&amp;"DAYKWH.UNIT1@NET1",Overall!$A$34,Overall!$B$34,"1d","total","time-weighted",0,1,0,"")</f>
        <v>1893.9514956699882</v>
      </c>
      <c r="IG34" s="11">
        <f>_xll.PIAdvCalcDat("\\CEDPI\SEMPRA_MSR1:EDCINV"&amp;IE$2&amp;""&amp;IG$3&amp;"DAYKWH.UNIT1@NET1",Overall!$A$34,Overall!$B$34,"1d","total","time-weighted",0,1,0,"")</f>
        <v>1738.8926342065349</v>
      </c>
      <c r="IH34" s="12">
        <f>_xll.PIAdvCalcDat("\\CEDPI\SEMPRA_MSR1:EDCINV"&amp;IE$2&amp;""&amp;IH$3&amp;"DAYKWH.UNIT1@NET1",Overall!$A$34,Overall!$B$34,"1d","total","time-weighted",0,1,0,"")</f>
        <v>1656.1965857244697</v>
      </c>
      <c r="II34" s="1"/>
      <c r="IJ34" s="10">
        <f>_xll.PIAdvCalcDat("\\CEDPI\SEMPRA_MSR1:EDCINV"&amp;IJ$2&amp;""&amp;IJ$3&amp;"DAYKWH.UNIT1@NET1",Overall!$A$34,Overall!$B$34,"1d","total","time-weighted",0,1,0,"")</f>
        <v>1918.0594502329755</v>
      </c>
      <c r="IK34" s="11">
        <f>_xll.PIAdvCalcDat("\\CEDPI\SEMPRA_MSR1:EDCINV"&amp;IJ$2&amp;""&amp;IK$3&amp;"DAYKWH.UNIT1@NET1",Overall!$A$34,Overall!$B$34,"1d","total","time-weighted",0,1,0,"")</f>
        <v>1777.4246545109338</v>
      </c>
      <c r="IL34" s="11">
        <f>_xll.PIAdvCalcDat("\\CEDPI\SEMPRA_MSR1:EDCINV"&amp;IJ$2&amp;""&amp;IL$3&amp;"DAYKWH.UNIT1@NET1",Overall!$A$34,Overall!$B$34,"1d","total","time-weighted",0,1,0,"")</f>
        <v>1835.1454428665756</v>
      </c>
      <c r="IM34" s="12">
        <f>_xll.PIAdvCalcDat("\\CEDPI\SEMPRA_MSR1:EDCINV"&amp;IJ$2&amp;""&amp;IM$3&amp;"DAYKWH.UNIT1@NET1",Overall!$A$34,Overall!$B$34,"1d","total","time-weighted",0,1,0,"")</f>
        <v>1920.0909167377974</v>
      </c>
      <c r="IN34" s="1"/>
      <c r="IO34" s="10">
        <f>_xll.PIAdvCalcDat("\\CEDPI\SEMPRA_MSR1:EDCINV"&amp;IO$2&amp;""&amp;IO$3&amp;"DAYKWH.UNIT1@NET1",Overall!$A$34,Overall!$B$34,"1d","total","time-weighted",0,1,0,"")</f>
        <v>1848.7478472572238</v>
      </c>
      <c r="IP34" s="11">
        <f>_xll.PIAdvCalcDat("\\CEDPI\SEMPRA_MSR1:EDCINV"&amp;IO$2&amp;""&amp;IP$3&amp;"DAYKWH.UNIT1@NET1",Overall!$A$34,Overall!$B$34,"1d","total","time-weighted",0,1,0,"")</f>
        <v>1844.7965939534979</v>
      </c>
      <c r="IQ34" s="11">
        <f>_xll.PIAdvCalcDat("\\CEDPI\SEMPRA_MSR1:EDCINV"&amp;IO$2&amp;""&amp;IQ$3&amp;"DAYKWH.UNIT1@NET1",Overall!$A$34,Overall!$B$34,"1d","total","time-weighted",0,1,0,"")</f>
        <v>1773.5548035111672</v>
      </c>
      <c r="IR34" s="12">
        <f>_xll.PIAdvCalcDat("\\CEDPI\SEMPRA_MSR1:EDCINV"&amp;IO$2&amp;""&amp;IR$3&amp;"DAYKWH.UNIT1@NET1",Overall!$A$34,Overall!$B$34,"1d","total","time-weighted",0,1,0,"")</f>
        <v>1734.8829030016168</v>
      </c>
      <c r="IS34" s="1"/>
      <c r="IT34" s="10">
        <f>_xll.PIAdvCalcDat("\\CEDPI\SEMPRA_MSR1:EDCINV"&amp;IT$2&amp;""&amp;IT$3&amp;"DAYKWH.UNIT1@NET1",Overall!$A$34,Overall!$B$34,"1d","total","time-weighted",0,1,0,"")</f>
        <v>1927.4229383133456</v>
      </c>
      <c r="IU34" s="11">
        <f>_xll.PIAdvCalcDat("\\CEDPI\SEMPRA_MSR1:EDCINV"&amp;IT$2&amp;""&amp;IU$3&amp;"DAYKWH.UNIT1@NET1",Overall!$A$34,Overall!$B$34,"1d","total","time-weighted",0,1,0,"")</f>
        <v>1903.0540773528262</v>
      </c>
      <c r="IV34" s="11">
        <f>_xll.PIAdvCalcDat("\\CEDPI\SEMPRA_MSR1:EDCINV"&amp;IT$2&amp;""&amp;IV$3&amp;"DAYKWH.UNIT1@NET1",Overall!$A$34,Overall!$B$34,"1d","total","time-weighted",0,1,0,"")</f>
        <v>1901.0698650155948</v>
      </c>
      <c r="IW34" s="12">
        <f>_xll.PIAdvCalcDat("\\CEDPI\SEMPRA_MSR1:EDCINV"&amp;IT$2&amp;""&amp;IW$3&amp;"DAYKWH.UNIT1@NET1",Overall!$A$34,Overall!$B$34,"1d","total","time-weighted",0,1,0,"")</f>
        <v>1706.4408517027123</v>
      </c>
      <c r="IX34" s="1"/>
      <c r="IY34" s="10">
        <f>_xll.PIAdvCalcDat("\\CEDPI\SEMPRA_MSR1:EDCINV"&amp;IY$2&amp;""&amp;IY$3&amp;"DAYKWH.UNIT1@NET1",Overall!$A$34,Overall!$B$34,"1d","total","time-weighted",0,1,0,"")</f>
        <v>1862.4324006393069</v>
      </c>
      <c r="IZ34" s="11">
        <f>_xll.PIAdvCalcDat("\\CEDPI\SEMPRA_MSR1:EDCINV"&amp;IY$2&amp;""&amp;IZ$3&amp;"DAYKWH.UNIT1@NET1",Overall!$A$34,Overall!$B$34,"1d","total","time-weighted",0,1,0,"")</f>
        <v>1843.8113020420358</v>
      </c>
      <c r="JA34" s="11">
        <f>_xll.PIAdvCalcDat("\\CEDPI\SEMPRA_MSR1:EDCINV"&amp;IY$2&amp;""&amp;JA$3&amp;"DAYKWH.UNIT1@NET1",Overall!$A$34,Overall!$B$34,"1d","total","time-weighted",0,1,0,"")</f>
        <v>1850.8000462899965</v>
      </c>
      <c r="JB34" s="12">
        <f>_xll.PIAdvCalcDat("\\CEDPI\SEMPRA_MSR1:EDCINV"&amp;IY$2&amp;""&amp;JB$3&amp;"DAYKWH.UNIT1@NET1",Overall!$A$34,Overall!$B$34,"1d","total","time-weighted",0,1,0,"")</f>
        <v>1653.6437760472061</v>
      </c>
      <c r="JC34" s="1"/>
      <c r="JD34" s="10">
        <f>_xll.PIAdvCalcDat("\\CEDPI\SEMPRA_MSR1:EDCINV"&amp;JD$2&amp;""&amp;JD$3&amp;"DAYKWH.UNIT1@NET1",Overall!$A$34,Overall!$B$34,"1d","total","time-weighted",0,1,0,"")</f>
        <v>1842.948506634094</v>
      </c>
      <c r="JE34" s="11">
        <f>_xll.PIAdvCalcDat("\\CEDPI\SEMPRA_MSR1:EDCINV"&amp;JD$2&amp;""&amp;JE$3&amp;"DAYKWH.UNIT1@NET1",Overall!$A$34,Overall!$B$34,"1d","total","time-weighted",0,1,0,"")</f>
        <v>1845.6990061834131</v>
      </c>
      <c r="JF34" s="11">
        <f>_xll.PIAdvCalcDat("\\CEDPI\SEMPRA_MSR1:EDCINV"&amp;JD$2&amp;""&amp;JF$3&amp;"DAYKWH.UNIT1@NET1",Overall!$A$34,Overall!$B$34,"1d","total","time-weighted",0,1,0,"")</f>
        <v>1764.3789768603799</v>
      </c>
      <c r="JG34" s="12">
        <f>_xll.PIAdvCalcDat("\\CEDPI\SEMPRA_MSR1:EDCINV"&amp;JD$2&amp;""&amp;JG$3&amp;"DAYKWH.UNIT1@NET1",Overall!$A$34,Overall!$B$34,"1d","total","time-weighted",0,1,0,"")</f>
        <v>1854.1300769666655</v>
      </c>
      <c r="JH34" s="1"/>
      <c r="JI34" s="10">
        <f>_xll.PIAdvCalcDat("\\CEDPI\SEMPRA_MSR1:EDCINV"&amp;JI$2&amp;""&amp;JI$3&amp;"DAYKWH.UNIT1@NET1",Overall!$A$34,Overall!$B$34,"1d","total","time-weighted",0,1,0,"")</f>
        <v>1828.0679457203425</v>
      </c>
      <c r="JJ34" s="11">
        <f>_xll.PIAdvCalcDat("\\CEDPI\SEMPRA_MSR1:EDCINV"&amp;JI$2&amp;""&amp;JJ$3&amp;"DAYKWH.UNIT1@NET1",Overall!$A$34,Overall!$B$34,"1d","total","time-weighted",0,1,0,"")</f>
        <v>1823.0240817877573</v>
      </c>
      <c r="JK34" s="11">
        <f>_xll.PIAdvCalcDat("\\CEDPI\SEMPRA_MSR1:EDCINV"&amp;JI$2&amp;""&amp;JK$3&amp;"DAYKWH.UNIT1@NET1",Overall!$A$34,Overall!$B$34,"1d","total","time-weighted",0,1,0,"")</f>
        <v>1694.3594451098315</v>
      </c>
      <c r="JL34" s="12">
        <f>_xll.PIAdvCalcDat("\\CEDPI\SEMPRA_MSR1:EDCINV"&amp;JI$2&amp;""&amp;JL$3&amp;"DAYKWH.UNIT1@NET1",Overall!$A$34,Overall!$B$34,"1d","total","time-weighted",0,1,0,"")</f>
        <v>1695.3754665475606</v>
      </c>
      <c r="JM34" s="1"/>
      <c r="JN34" s="10">
        <f>_xll.PIAdvCalcDat("\\CEDPI\SEMPRA_MSR1:EDCINV"&amp;JN$2&amp;""&amp;JN$3&amp;"DAYKWH.UNIT1@NET1",Overall!$A$34,Overall!$B$34,"1d","total","time-weighted",0,1,0,"")</f>
        <v>1930.7564099953424</v>
      </c>
      <c r="JO34" s="11">
        <f>_xll.PIAdvCalcDat("\\CEDPI\SEMPRA_MSR1:EDCINV"&amp;JN$2&amp;""&amp;JO$3&amp;"DAYKWH.UNIT1@NET1",Overall!$A$34,Overall!$B$34,"1d","total","time-weighted",0,1,0,"")</f>
        <v>1798.295939366438</v>
      </c>
      <c r="JP34" s="11">
        <f>_xll.PIAdvCalcDat("\\CEDPI\SEMPRA_MSR1:EDCINV"&amp;JN$2&amp;""&amp;JP$3&amp;"DAYKWH.UNIT1@NET1",Overall!$A$34,Overall!$B$34,"1d","total","time-weighted",0,1,0,"")</f>
        <v>1919.2540074079984</v>
      </c>
      <c r="JQ34" s="12">
        <f>_xll.PIAdvCalcDat("\\CEDPI\SEMPRA_MSR1:EDCINV"&amp;JN$2&amp;""&amp;JQ$3&amp;"DAYKWH.UNIT1@NET1",Overall!$A$34,Overall!$B$34,"1d","total","time-weighted",0,1,0,"")</f>
        <v>1891.096476032219</v>
      </c>
      <c r="JR34" s="1"/>
      <c r="JS34" s="10">
        <f>_xll.PIAdvCalcDat("\\CEDPI\SEMPRA_MSR1:EDCINV"&amp;JS$2&amp;""&amp;JS$3&amp;"DAYKWH.UNIT1@NET1",Overall!$A$34,Overall!$B$34,"1d","total","time-weighted",0,1,0,"")</f>
        <v>1887.9220681342151</v>
      </c>
      <c r="JT34" s="11">
        <f>_xll.PIAdvCalcDat("\\CEDPI\SEMPRA_MSR1:EDCINV"&amp;JS$2&amp;""&amp;JT$3&amp;"DAYKWH.UNIT1@NET1",Overall!$A$34,Overall!$B$34,"1d","total","time-weighted",0,1,0,"")</f>
        <v>1846.2403149855409</v>
      </c>
      <c r="JU34" s="11">
        <f>_xll.PIAdvCalcDat("\\CEDPI\SEMPRA_MSR1:EDCINV"&amp;JS$2&amp;""&amp;JU$3&amp;"DAYKWH.UNIT1@NET1",Overall!$A$34,Overall!$B$34,"1d","total","time-weighted",0,1,0,"")</f>
        <v>1675.0768769654869</v>
      </c>
      <c r="JV34" s="12">
        <f>_xll.PIAdvCalcDat("\\CEDPI\SEMPRA_MSR1:EDCINV"&amp;JS$2&amp;""&amp;JV$3&amp;"DAYKWH.UNIT1@NET1",Overall!$A$34,Overall!$B$34,"1d","total","time-weighted",0,1,0,"")</f>
        <v>1644.0777716843688</v>
      </c>
      <c r="JW34" s="1"/>
      <c r="JX34" s="10">
        <f>_xll.PIAdvCalcDat("\\CEDPI\SEMPRA_MSR1:EDCINV"&amp;JX$2&amp;""&amp;JX$3&amp;"DAYKWH.UNIT1@NET1",Overall!$A$34,Overall!$B$34,"1d","total","time-weighted",0,1,0,"")</f>
        <v>1810.935690585243</v>
      </c>
      <c r="JY34" s="11">
        <f>_xll.PIAdvCalcDat("\\CEDPI\SEMPRA_MSR1:EDCINV"&amp;JX$2&amp;""&amp;JY$3&amp;"DAYKWH.UNIT1@NET1",Overall!$A$34,Overall!$B$34,"1d","total","time-weighted",0,1,0,"")</f>
        <v>1818.3065015039717</v>
      </c>
      <c r="JZ34" s="11">
        <f>_xll.PIAdvCalcDat("\\CEDPI\SEMPRA_MSR1:EDCINV"&amp;JX$2&amp;""&amp;JZ$3&amp;"DAYKWH.UNIT1@NET1",Overall!$A$34,Overall!$B$34,"1d","total","time-weighted",0,1,0,"")</f>
        <v>1815.8992494004051</v>
      </c>
      <c r="KA34" s="12">
        <f>_xll.PIAdvCalcDat("\\CEDPI\SEMPRA_MSR1:EDCINV"&amp;JX$2&amp;""&amp;KA$3&amp;"DAYKWH.UNIT1@NET1",Overall!$A$34,Overall!$B$34,"1d","total","time-weighted",0,1,0,"")</f>
        <v>1867.8913120889301</v>
      </c>
      <c r="KB34" s="1"/>
      <c r="KC34" s="10">
        <f>_xll.PIAdvCalcDat("\\CEDPI\SEMPRA_MSR1:EDCINV"&amp;KC$2&amp;""&amp;KC$3&amp;"DAYKWH.UNIT1@NET1",Overall!$A$34,Overall!$B$34,"1d","total","time-weighted",0,1,0,"")</f>
        <v>1916.4711499341956</v>
      </c>
      <c r="KD34" s="11">
        <f>_xll.PIAdvCalcDat("\\CEDPI\SEMPRA_MSR1:EDCINV"&amp;KC$2&amp;""&amp;KD$3&amp;"DAYKWH.UNIT1@NET1",Overall!$A$34,Overall!$B$34,"1d","total","time-weighted",0,1,0,"")</f>
        <v>1835.6716809183201</v>
      </c>
      <c r="KE34" s="11">
        <f>_xll.PIAdvCalcDat("\\CEDPI\SEMPRA_MSR1:EDCINV"&amp;KC$2&amp;""&amp;KE$3&amp;"DAYKWH.UNIT1@NET1",Overall!$A$34,Overall!$B$34,"1d","total","time-weighted",0,1,0,"")</f>
        <v>1814.4684908695749</v>
      </c>
      <c r="KF34" s="12">
        <f>_xll.PIAdvCalcDat("\\CEDPI\SEMPRA_MSR1:EDCINV"&amp;KC$2&amp;""&amp;KF$3&amp;"DAYKWH.UNIT1@NET1",Overall!$A$34,Overall!$B$34,"1d","total","time-weighted",0,1,0,"")</f>
        <v>2750.9977081350144</v>
      </c>
      <c r="KG34" s="1"/>
      <c r="KH34" s="10">
        <f>_xll.PIAdvCalcDat("\\CEDPI\SEMPRA_MSR1:EDCINV"&amp;KH$2&amp;""&amp;KH$3&amp;"DAYKWH.UNIT1@NET1",Overall!$A$34,Overall!$B$34,"1d","total","time-weighted",0,1,0,"")</f>
        <v>1939.1570311682106</v>
      </c>
      <c r="KI34" s="11">
        <f>_xll.PIAdvCalcDat("\\CEDPI\SEMPRA_MSR1:EDCINV"&amp;KH$2&amp;""&amp;KI$3&amp;"DAYKWH.UNIT1@NET1",Overall!$A$34,Overall!$B$34,"1d","total","time-weighted",0,1,0,"")</f>
        <v>1767.0874061051538</v>
      </c>
      <c r="KJ34" s="11">
        <f>_xll.PIAdvCalcDat("\\CEDPI\SEMPRA_MSR1:EDCINV"&amp;KH$2&amp;""&amp;KJ$3&amp;"DAYKWH.UNIT1@NET1",Overall!$A$34,Overall!$B$34,"1d","total","time-weighted",0,1,0,"")</f>
        <v>1845.3418649321768</v>
      </c>
      <c r="KK34" s="12">
        <f>_xll.PIAdvCalcDat("\\CEDPI\SEMPRA_MSR1:EDCINV"&amp;KH$2&amp;""&amp;KK$3&amp;"DAYKWH.UNIT1@NET1",Overall!$A$34,Overall!$B$34,"1d","total","time-weighted",0,1,0,"")</f>
        <v>1887.7124622235481</v>
      </c>
      <c r="KL34" s="1"/>
      <c r="KM34" s="10">
        <f>_xll.PIAdvCalcDat("\\CEDPI\SEMPRA_MSR1:EDCINV"&amp;KM$2&amp;""&amp;KM$3&amp;"DAYKWH.UNIT1@NET1",Overall!$A$34,Overall!$B$34,"1d","total","time-weighted",0,1,0,"")</f>
        <v>1907.0973355569276</v>
      </c>
      <c r="KN34" s="11">
        <f>_xll.PIAdvCalcDat("\\CEDPI\SEMPRA_MSR1:EDCINV"&amp;KM$2&amp;""&amp;KN$3&amp;"DAYKWH.UNIT1@NET1",Overall!$A$34,Overall!$B$34,"1d","total","time-weighted",0,1,0,"")</f>
        <v>1848.3484448540128</v>
      </c>
      <c r="KO34" s="11">
        <f>_xll.PIAdvCalcDat("\\CEDPI\SEMPRA_MSR1:EDCINV"&amp;KM$2&amp;""&amp;KO$3&amp;"DAYKWH.UNIT1@NET1",Overall!$A$34,Overall!$B$34,"1d","total","time-weighted",0,1,0,"")</f>
        <v>1847.5920555702382</v>
      </c>
      <c r="KP34" s="12">
        <f>_xll.PIAdvCalcDat("\\CEDPI\SEMPRA_MSR1:EDCINV"&amp;KM$2&amp;""&amp;KP$3&amp;"DAYKWH.UNIT1@NET1",Overall!$A$34,Overall!$B$34,"1d","total","time-weighted",0,1,0,"")</f>
        <v>1640.4081404175201</v>
      </c>
      <c r="KQ34" s="1"/>
      <c r="KR34" s="10">
        <f>_xll.PIAdvCalcDat("\\CEDPI\SEMPRA_MSR1:EDCINV"&amp;KR$2&amp;""&amp;KR$3&amp;"DAYKWH.UNIT1@NET1",Overall!$A$34,Overall!$B$34,"1d","total","time-weighted",0,1,0,"")</f>
        <v>1889.476892278278</v>
      </c>
      <c r="KS34" s="11">
        <f>_xll.PIAdvCalcDat("\\CEDPI\SEMPRA_MSR1:EDCINV"&amp;KR$2&amp;""&amp;KS$3&amp;"DAYKWH.UNIT1@NET1",Overall!$A$34,Overall!$B$34,"1d","total","time-weighted",0,1,0,"")</f>
        <v>1808.8390574937073</v>
      </c>
      <c r="KT34" s="11">
        <f>_xll.PIAdvCalcDat("\\CEDPI\SEMPRA_MSR1:EDCINV"&amp;KR$2&amp;""&amp;KT$3&amp;"DAYKWH.UNIT1@NET1",Overall!$A$34,Overall!$B$34,"1d","total","time-weighted",0,1,0,"")</f>
        <v>1801.0428949352574</v>
      </c>
      <c r="KU34" s="12">
        <f>_xll.PIAdvCalcDat("\\CEDPI\SEMPRA_MSR1:EDCINV"&amp;KR$2&amp;""&amp;KU$3&amp;"DAYKWH.UNIT1@NET1",Overall!$A$34,Overall!$B$34,"1d","total","time-weighted",0,1,0,"")</f>
        <v>1994.1524361850243</v>
      </c>
      <c r="KV34" s="1"/>
      <c r="KW34" s="10">
        <f>_xll.PIAdvCalcDat("\\CEDPI\SEMPRA_MSR1:EDCINV"&amp;KW$2&amp;""&amp;KW$3&amp;"DAYKWH.UNIT1@NET1",Overall!$A$34,Overall!$B$34,"1d","total","time-weighted",0,1,0,"")</f>
        <v>1910.4938474339399</v>
      </c>
      <c r="KX34" s="11">
        <f>_xll.PIAdvCalcDat("\\CEDPI\SEMPRA_MSR1:EDCINV"&amp;KW$2&amp;""&amp;KX$3&amp;"DAYKWH.UNIT1@NET1",Overall!$A$34,Overall!$B$34,"1d","total","time-weighted",0,1,0,"")</f>
        <v>1880.8433470412917</v>
      </c>
      <c r="KY34" s="11">
        <f>_xll.PIAdvCalcDat("\\CEDPI\SEMPRA_MSR1:EDCINV"&amp;KW$2&amp;""&amp;KY$3&amp;"DAYKWH.UNIT1@NET1",Overall!$A$34,Overall!$B$34,"1d","total","time-weighted",0,1,0,"")</f>
        <v>1690.0486273061056</v>
      </c>
      <c r="KZ34" s="12">
        <f>_xll.PIAdvCalcDat("\\CEDPI\SEMPRA_MSR1:EDCINV"&amp;KW$2&amp;""&amp;KZ$3&amp;"DAYKWH.UNIT1@NET1",Overall!$A$34,Overall!$B$34,"1d","total","time-weighted",0,1,0,"")</f>
        <v>1643.0873578938756</v>
      </c>
      <c r="LA34" s="1"/>
      <c r="LB34" s="10">
        <f>_xll.PIAdvCalcDat("\\CEDPI\SEMPRA_MSR1:EDCINV"&amp;LB$2&amp;""&amp;LB$3&amp;"DAYKWH.UNIT1@NET1",Overall!$A$34,Overall!$B$34,"1d","total","time-weighted",0,1,0,"")</f>
        <v>1862.1421735603458</v>
      </c>
      <c r="LC34" s="11">
        <f>_xll.PIAdvCalcDat("\\CEDPI\SEMPRA_MSR1:EDCINV"&amp;LB$2&amp;""&amp;LC$3&amp;"DAYKWH.UNIT1@NET1",Overall!$A$34,Overall!$B$34,"1d","total","time-weighted",0,1,0,"")</f>
        <v>1854.2075530860211</v>
      </c>
      <c r="LD34" s="11">
        <f>_xll.PIAdvCalcDat("\\CEDPI\SEMPRA_MSR1:EDCINV"&amp;LB$2&amp;""&amp;LD$3&amp;"DAYKWH.UNIT1@NET1",Overall!$A$34,Overall!$B$34,"1d","total","time-weighted",0,1,0,"")</f>
        <v>1867.6034927207645</v>
      </c>
      <c r="LE34" s="12">
        <f>_xll.PIAdvCalcDat("\\CEDPI\SEMPRA_MSR1:EDCINV"&amp;LB$2&amp;""&amp;LE$3&amp;"DAYKWH.UNIT1@NET1",Overall!$A$34,Overall!$B$34,"1d","total","time-weighted",0,1,0,"")</f>
        <v>1893.1389939861303</v>
      </c>
      <c r="LF34" s="1"/>
      <c r="LG34" s="10">
        <f>_xll.PIAdvCalcDat("\\CEDPI\SEMPRA_MSR1:EDCINV"&amp;LG$2&amp;""&amp;LG$3&amp;"DAYKWH.UNIT1@NET1",Overall!$A$34,Overall!$B$34,"1d","total","time-weighted",0,1,0,"")</f>
        <v>1828.4386365752771</v>
      </c>
      <c r="LH34" s="11">
        <f>_xll.PIAdvCalcDat("\\CEDPI\SEMPRA_MSR1:EDCINV"&amp;LG$2&amp;""&amp;LH$3&amp;"DAYKWH.UNIT1@NET1",Overall!$A$34,Overall!$B$34,"1d","total","time-weighted",0,1,0,"")</f>
        <v>1835.7105992063648</v>
      </c>
      <c r="LI34" s="11">
        <f>_xll.PIAdvCalcDat("\\CEDPI\SEMPRA_MSR1:EDCINV"&amp;LG$2&amp;""&amp;LI$3&amp;"DAYKWH.UNIT1@NET1",Overall!$A$34,Overall!$B$34,"1d","total","time-weighted",0,1,0,"")</f>
        <v>1725.7358490793542</v>
      </c>
      <c r="LJ34" s="12">
        <f>_xll.PIAdvCalcDat("\\CEDPI\SEMPRA_MSR1:EDCINV"&amp;LG$2&amp;""&amp;LJ$3&amp;"DAYKWH.UNIT1@NET1",Overall!$A$34,Overall!$B$34,"1d","total","time-weighted",0,1,0,"")</f>
        <v>1657.7832464828757</v>
      </c>
      <c r="LK34" s="1"/>
      <c r="LL34" s="10">
        <f>_xll.PIAdvCalcDat("\\CEDPI\SEMPRA_MSR1:EDCINV"&amp;LL$2&amp;""&amp;LL$3&amp;"DAYKWH.UNIT1@NET1",Overall!$A$34,Overall!$B$34,"1d","total","time-weighted",0,1,0,"")</f>
        <v>1751.0834158750899</v>
      </c>
      <c r="LM34" s="11">
        <f>_xll.PIAdvCalcDat("\\CEDPI\SEMPRA_MSR1:EDCINV"&amp;LL$2&amp;""&amp;LM$3&amp;"DAYKWH.UNIT1@NET1",Overall!$A$34,Overall!$B$34,"1d","total","time-weighted",0,1,0,"")</f>
        <v>1663.4750133280697</v>
      </c>
      <c r="LN34" s="11">
        <f>_xll.PIAdvCalcDat("\\CEDPI\SEMPRA_MSR1:EDCINV"&amp;LL$2&amp;""&amp;LN$3&amp;"DAYKWH.UNIT1@NET1",Overall!$A$34,Overall!$B$34,"1d","total","time-weighted",0,1,0,"")</f>
        <v>1757.1081054783367</v>
      </c>
      <c r="LO34" s="12">
        <f>_xll.PIAdvCalcDat("\\CEDPI\SEMPRA_MSR1:EDCINV"&amp;LL$2&amp;""&amp;LO$3&amp;"DAYKWH.UNIT1@NET1",Overall!$A$34,Overall!$B$34,"1d","total","time-weighted",0,1,0,"")</f>
        <v>1664.0633769003909</v>
      </c>
      <c r="LP34" s="1"/>
      <c r="LQ34" s="10">
        <f>_xll.PIAdvCalcDat("\\CEDPI\SEMPRA_MSR1:EDCINV"&amp;LQ$2&amp;""&amp;LQ$3&amp;"DAYKWH.UNIT1@NET1",Overall!$A$34,Overall!$B$34,"1d","total","time-weighted",0,1,0,"")</f>
        <v>1737.0356381656129</v>
      </c>
      <c r="LR34" s="11">
        <f>_xll.PIAdvCalcDat("\\CEDPI\SEMPRA_MSR1:EDCINV"&amp;LQ$2&amp;""&amp;LR$3&amp;"DAYKWH.UNIT1@NET1",Overall!$A$34,Overall!$B$34,"1d","total","time-weighted",0,1,0,"")</f>
        <v>1757.4075075873322</v>
      </c>
      <c r="LS34" s="11">
        <f>_xll.PIAdvCalcDat("\\CEDPI\SEMPRA_MSR1:EDCINV"&amp;LQ$2&amp;""&amp;LS$3&amp;"DAYKWH.UNIT1@NET1",Overall!$A$34,Overall!$B$34,"1d","total","time-weighted",0,1,0,"")</f>
        <v>1570.5006625498756</v>
      </c>
      <c r="LT34" s="12">
        <f>_xll.PIAdvCalcDat("\\CEDPI\SEMPRA_MSR1:EDCINV"&amp;LQ$2&amp;""&amp;LT$3&amp;"DAYKWH.UNIT1@NET1",Overall!$A$34,Overall!$B$34,"1d","total","time-weighted",0,1,0,"")</f>
        <v>1787.9538716476293</v>
      </c>
      <c r="LU34" s="1"/>
      <c r="LV34" s="10">
        <f>_xll.PIAdvCalcDat("\\CEDPI\SEMPRA_MSR1:EDCINV"&amp;LV$2&amp;""&amp;LV$3&amp;"DAYKWH.UNIT1@NET1",Overall!$A$34,Overall!$B$34,"1d","total","time-weighted",0,1,0,"")</f>
        <v>1573.6985192964817</v>
      </c>
      <c r="LW34" s="11">
        <f>_xll.PIAdvCalcDat("\\CEDPI\SEMPRA_MSR1:EDCINV"&amp;LV$2&amp;""&amp;LW$3&amp;"DAYKWH.UNIT1@NET1",Overall!$A$34,Overall!$B$34,"1d","total","time-weighted",0,1,0,"")</f>
        <v>1819.9711672752612</v>
      </c>
      <c r="LX34" s="11">
        <f>_xll.PIAdvCalcDat("\\CEDPI\SEMPRA_MSR1:EDCINV"&amp;LV$2&amp;""&amp;LX$3&amp;"DAYKWH.UNIT1@NET1",Overall!$A$34,Overall!$B$34,"1d","total","time-weighted",0,1,0,"")</f>
        <v>1597.7419634705693</v>
      </c>
      <c r="LY34" s="12">
        <f>_xll.PIAdvCalcDat("\\CEDPI\SEMPRA_MSR1:EDCINV"&amp;LV$2&amp;""&amp;LY$3&amp;"DAYKWH.UNIT1@NET1",Overall!$A$34,Overall!$B$34,"1d","total","time-weighted",0,1,0,"")</f>
        <v>1808.2420207730797</v>
      </c>
      <c r="LZ34" s="1"/>
      <c r="MA34" s="10">
        <f>_xll.PIAdvCalcDat("\\CEDPI\SEMPRA_MSR1:EDCINV"&amp;MA$2&amp;""&amp;MA$3&amp;"DAYKWH.UNIT1@NET1",Overall!$A$34,Overall!$B$34,"1d","total","time-weighted",0,1,0,"")</f>
        <v>1759.5039001559267</v>
      </c>
      <c r="MB34" s="11">
        <f>_xll.PIAdvCalcDat("\\CEDPI\SEMPRA_MSR1:EDCINV"&amp;MA$2&amp;""&amp;MB$3&amp;"DAYKWH.UNIT1@NET1",Overall!$A$34,Overall!$B$34,"1d","total","time-weighted",0,1,0,"")</f>
        <v>1639.5037173866767</v>
      </c>
      <c r="MC34" s="11">
        <f>_xll.PIAdvCalcDat("\\CEDPI\SEMPRA_MSR1:EDCINV"&amp;MA$2&amp;""&amp;MC$3&amp;"DAYKWH.UNIT1@NET1",Overall!$A$34,Overall!$B$34,"1d","total","time-weighted",0,1,0,"")</f>
        <v>1756.1471458585991</v>
      </c>
      <c r="MD34" s="12">
        <f>_xll.PIAdvCalcDat("\\CEDPI\SEMPRA_MSR1:EDCINV"&amp;MA$2&amp;""&amp;MD$3&amp;"DAYKWH.UNIT1@NET1",Overall!$A$34,Overall!$B$34,"1d","total","time-weighted",0,1,0,"")</f>
        <v>1787.9823522403772</v>
      </c>
      <c r="ME34" s="1"/>
      <c r="MF34" s="10">
        <f>_xll.PIAdvCalcDat("\\CEDPI\SEMPRA_MSR1:EDCINV"&amp;MF$2&amp;""&amp;MF$3&amp;"DAYKWH.UNIT1@NET1",Overall!$A$34,Overall!$B$34,"1d","total","time-weighted",0,1,0,"")</f>
        <v>1796.98437492723</v>
      </c>
      <c r="MG34" s="11">
        <f>_xll.PIAdvCalcDat("\\CEDPI\SEMPRA_MSR1:EDCINV"&amp;MF$2&amp;""&amp;MG$3&amp;"DAYKWH.UNIT1@NET1",Overall!$A$34,Overall!$B$34,"1d","total","time-weighted",0,1,0,"")</f>
        <v>1760.2539685792376</v>
      </c>
      <c r="MH34" s="11">
        <f>_xll.PIAdvCalcDat("\\CEDPI\SEMPRA_MSR1:EDCINV"&amp;MF$2&amp;""&amp;MH$3&amp;"DAYKWH.UNIT1@NET1",Overall!$A$34,Overall!$B$34,"1d","total","time-weighted",0,1,0,"")</f>
        <v>1647.9522042428123</v>
      </c>
      <c r="MI34" s="12">
        <f>_xll.PIAdvCalcDat("\\CEDPI\SEMPRA_MSR1:EDCINV"&amp;MF$2&amp;""&amp;MI$3&amp;"DAYKWH.UNIT1@NET1",Overall!$A$34,Overall!$B$34,"1d","total","time-weighted",0,1,0,"")</f>
        <v>1796.7031010785461</v>
      </c>
      <c r="MJ34" s="1"/>
      <c r="MK34" s="10">
        <f>_xll.PIAdvCalcDat("\\CEDPI\SEMPRA_MSR1:EDCINV"&amp;MK$2&amp;""&amp;MK$3&amp;"DAYKWH.UNIT1@NET1",Overall!$A$34,Overall!$B$34,"1d","total","time-weighted",0,1,0,"")</f>
        <v>1605.4849652334606</v>
      </c>
      <c r="ML34" s="11">
        <f>_xll.PIAdvCalcDat("\\CEDPI\SEMPRA_MSR1:EDCINV"&amp;MK$2&amp;""&amp;ML$3&amp;"DAYKWH.UNIT1@NET1",Overall!$A$34,Overall!$B$34,"1d","total","time-weighted",0,1,0,"")</f>
        <v>1764.0148220737399</v>
      </c>
      <c r="MM34" s="11">
        <f>_xll.PIAdvCalcDat("\\CEDPI\SEMPRA_MSR1:EDCINV"&amp;MK$2&amp;""&amp;MM$3&amp;"DAYKWH.UNIT1@NET1",Overall!$A$34,Overall!$B$34,"1d","total","time-weighted",0,1,0,"")</f>
        <v>1559.4967013982814</v>
      </c>
      <c r="MN34" s="12">
        <f>_xll.PIAdvCalcDat("\\CEDPI\SEMPRA_MSR1:EDCINV"&amp;MK$2&amp;""&amp;MN$3&amp;"DAYKWH.UNIT1@NET1",Overall!$A$34,Overall!$B$34,"1d","total","time-weighted",0,1,0,"")</f>
        <v>1784.8217061309592</v>
      </c>
      <c r="MO34" s="1"/>
      <c r="MP34" s="10">
        <f>_xll.PIAdvCalcDat("\\CEDPI\SEMPRA_MSR1:EDCINV"&amp;MP$2&amp;""&amp;MP$3&amp;"DAYKWH.UNIT1@NET1",Overall!$A$34,Overall!$B$34,"1d","total","time-weighted",0,1,0,"")</f>
        <v>1909.0176082013472</v>
      </c>
      <c r="MQ34" s="11">
        <f>_xll.PIAdvCalcDat("\\CEDPI\SEMPRA_MSR1:EDCINV"&amp;MP$2&amp;""&amp;MQ$3&amp;"DAYKWH.UNIT1@NET1",Overall!$A$34,Overall!$B$34,"1d","total","time-weighted",0,1,0,"")</f>
        <v>1907.9582111908724</v>
      </c>
      <c r="MR34" s="11">
        <f>_xll.PIAdvCalcDat("\\CEDPI\SEMPRA_MSR1:EDCINV"&amp;MP$2&amp;""&amp;MR$3&amp;"DAYKWH.UNIT1@NET1",Overall!$A$34,Overall!$B$34,"1d","total","time-weighted",0,1,0,"")</f>
        <v>1910.2122334097126</v>
      </c>
      <c r="MS34" s="12">
        <f>_xll.PIAdvCalcDat("\\CEDPI\SEMPRA_MSR1:EDCINV"&amp;MP$2&amp;""&amp;MS$3&amp;"DAYKWH.UNIT1@NET1",Overall!$A$34,Overall!$B$34,"1d","total","time-weighted",0,1,0,"")</f>
        <v>1914.2592257946758</v>
      </c>
      <c r="MT34" s="1"/>
      <c r="MU34" s="10">
        <f>_xll.PIAdvCalcDat("\\CEDPI\SEMPRA_MSR1:EDCINV"&amp;MU$2&amp;""&amp;MU$3&amp;"DAYKWH.UNIT1@NET1",Overall!$A$34,Overall!$B$34,"1d","total","time-weighted",0,1,0,"")</f>
        <v>1655.2710399616763</v>
      </c>
      <c r="MV34" s="11">
        <f>_xll.PIAdvCalcDat("\\CEDPI\SEMPRA_MSR1:EDCINV"&amp;MU$2&amp;""&amp;MV$3&amp;"DAYKWH.UNIT1@NET1",Overall!$A$34,Overall!$B$34,"1d","total","time-weighted",0,1,0,"")</f>
        <v>1783.8782337339767</v>
      </c>
      <c r="MW34" s="11">
        <f>_xll.PIAdvCalcDat("\\CEDPI\SEMPRA_MSR1:EDCINV"&amp;MU$2&amp;""&amp;MW$3&amp;"DAYKWH.UNIT1@NET1",Overall!$A$34,Overall!$B$34,"1d","total","time-weighted",0,1,0,"")</f>
        <v>1647.74690179035</v>
      </c>
      <c r="MX34" s="12">
        <f>_xll.PIAdvCalcDat("\\CEDPI\SEMPRA_MSR1:EDCINV"&amp;MU$2&amp;""&amp;MX$3&amp;"DAYKWH.UNIT1@NET1",Overall!$A$34,Overall!$B$34,"1d","total","time-weighted",0,1,0,"")</f>
        <v>1745.4081362864547</v>
      </c>
      <c r="MY34" s="1"/>
      <c r="MZ34" s="10">
        <f>_xll.PIAdvCalcDat("\\CEDPI\SEMPRA_MSR1:EDCINV"&amp;MZ$2&amp;""&amp;MZ$3&amp;"DAYKWH.UNIT1@NET1",Overall!$A$34,Overall!$B$34,"1d","total","time-weighted",0,1,0,"")</f>
        <v>1565.749459397917</v>
      </c>
      <c r="NA34" s="11">
        <f>_xll.PIAdvCalcDat("\\CEDPI\SEMPRA_MSR1:EDCINV"&amp;MZ$2&amp;""&amp;NA$3&amp;"DAYKWH.UNIT1@NET1",Overall!$A$34,Overall!$B$34,"1d","total","time-weighted",0,1,0,"")</f>
        <v>1816.2504639139295</v>
      </c>
      <c r="NB34" s="11">
        <f>_xll.PIAdvCalcDat("\\CEDPI\SEMPRA_MSR1:EDCINV"&amp;MZ$2&amp;""&amp;NB$3&amp;"DAYKWH.UNIT1@NET1",Overall!$A$34,Overall!$B$34,"1d","total","time-weighted",0,1,0,"")</f>
        <v>1649.2700530784216</v>
      </c>
      <c r="NC34" s="12">
        <f>_xll.PIAdvCalcDat("\\CEDPI\SEMPRA_MSR1:EDCINV"&amp;MZ$2&amp;""&amp;NC$3&amp;"DAYKWH.UNIT1@NET1",Overall!$A$34,Overall!$B$34,"1d","total","time-weighted",0,1,0,"")</f>
        <v>1834.6784986306793</v>
      </c>
      <c r="ND34" s="1"/>
      <c r="NE34" s="10">
        <f>_xll.PIAdvCalcDat("\\CEDPI\SEMPRA_MSR1:EDCINV"&amp;NE$2&amp;""&amp;NE$3&amp;"DAYKWH.UNIT1@NET1",Overall!$A$34,Overall!$B$34,"1d","total","time-weighted",0,1,0,"")</f>
        <v>1918.4985523176979</v>
      </c>
      <c r="NF34" s="11">
        <f>_xll.PIAdvCalcDat("\\CEDPI\SEMPRA_MSR1:EDCINV"&amp;NE$2&amp;""&amp;NF$3&amp;"DAYKWH.UNIT1@NET1",Overall!$A$34,Overall!$B$34,"1d","total","time-weighted",0,1,0,"")</f>
        <v>1897.1636014897158</v>
      </c>
      <c r="NG34" s="11">
        <f>_xll.PIAdvCalcDat("\\CEDPI\SEMPRA_MSR1:EDCINV"&amp;NE$2&amp;""&amp;NG$3&amp;"DAYKWH.UNIT1@NET1",Overall!$A$34,Overall!$B$34,"1d","total","time-weighted",0,1,0,"")</f>
        <v>1901.0910625375227</v>
      </c>
      <c r="NH34" s="12">
        <f>_xll.PIAdvCalcDat("\\CEDPI\SEMPRA_MSR1:EDCINV"&amp;NE$2&amp;""&amp;NH$3&amp;"DAYKWH.UNIT1@NET1",Overall!$A$34,Overall!$B$34,"1d","total","time-weighted",0,1,0,"")</f>
        <v>1896.4575990973572</v>
      </c>
      <c r="NI34" s="1"/>
      <c r="NJ34" s="10">
        <f>_xll.PIAdvCalcDat("\\CEDPI\SEMPRA_MSR1:EDCINV"&amp;NJ$2&amp;""&amp;NJ$3&amp;"DAYKWH.UNIT1@NET1",Overall!$A$34,Overall!$B$34,"1d","total","time-weighted",0,1,0,"")</f>
        <v>1587.671039905021</v>
      </c>
      <c r="NK34" s="11">
        <f>_xll.PIAdvCalcDat("\\CEDPI\SEMPRA_MSR1:EDCINV"&amp;NJ$2&amp;""&amp;NK$3&amp;"DAYKWH.UNIT1@NET1",Overall!$A$34,Overall!$B$34,"1d","total","time-weighted",0,1,0,"")</f>
        <v>1748.938717292463</v>
      </c>
      <c r="NL34" s="11">
        <f>_xll.PIAdvCalcDat("\\CEDPI\SEMPRA_MSR1:EDCINV"&amp;NJ$2&amp;""&amp;NL$3&amp;"DAYKWH.UNIT1@NET1",Overall!$A$34,Overall!$B$34,"1d","total","time-weighted",0,1,0,"")</f>
        <v>1594.5580576382749</v>
      </c>
      <c r="NM34" s="12">
        <f>_xll.PIAdvCalcDat("\\CEDPI\SEMPRA_MSR1:EDCINV"&amp;NJ$2&amp;""&amp;NM$3&amp;"DAYKWH.UNIT1@NET1",Overall!$A$34,Overall!$B$34,"1d","total","time-weighted",0,1,0,"")</f>
        <v>1759.1182254882453</v>
      </c>
      <c r="NN34" s="1"/>
      <c r="NO34" s="10">
        <f>_xll.PIAdvCalcDat("\\CEDPI\SEMPRA_MSR1:EDCINV"&amp;NO$2&amp;""&amp;NO$3&amp;"DAYKWH.UNIT1@NET1",Overall!$A$34,Overall!$B$34,"1d","total","time-weighted",0,1,0,"")</f>
        <v>1643.4206383500241</v>
      </c>
      <c r="NP34" s="11">
        <f>_xll.PIAdvCalcDat("\\CEDPI\SEMPRA_MSR1:EDCINV"&amp;NO$2&amp;""&amp;NP$3&amp;"DAYKWH.UNIT1@NET1",Overall!$A$34,Overall!$B$34,"1d","total","time-weighted",0,1,0,"")</f>
        <v>1752.3911996296465</v>
      </c>
      <c r="NQ34" s="11">
        <f>_xll.PIAdvCalcDat("\\CEDPI\SEMPRA_MSR1:EDCINV"&amp;NO$2&amp;""&amp;NQ$3&amp;"DAYKWH.UNIT1@NET1",Overall!$A$34,Overall!$B$34,"1d","total","time-weighted",0,1,0,"")</f>
        <v>1631.3738065525131</v>
      </c>
      <c r="NR34" s="12">
        <f>_xll.PIAdvCalcDat("\\CEDPI\SEMPRA_MSR1:EDCINV"&amp;NO$2&amp;""&amp;NR$3&amp;"DAYKWH.UNIT1@NET1",Overall!$A$34,Overall!$B$34,"1d","total","time-weighted",0,1,0,"")</f>
        <v>1833.124414139897</v>
      </c>
      <c r="NS34" s="1"/>
      <c r="NT34" s="10">
        <f>_xll.PIAdvCalcDat("\\CEDPI\SEMPRA_MSR1:EDCINV"&amp;NT$2&amp;""&amp;NT$3&amp;"DAYKWH.UNIT1@NET1",Overall!$A$34,Overall!$B$34,"1d","total","time-weighted",0,1,0,"")</f>
        <v>1847.7180204010419</v>
      </c>
      <c r="NU34" s="11">
        <f>_xll.PIAdvCalcDat("\\CEDPI\SEMPRA_MSR1:EDCINV"&amp;NT$2&amp;""&amp;NU$3&amp;"DAYKWH.UNIT1@NET1",Overall!$A$34,Overall!$B$34,"1d","total","time-weighted",0,1,0,"")</f>
        <v>1837.7657094090614</v>
      </c>
      <c r="NV34" s="11">
        <f>_xll.PIAdvCalcDat("\\CEDPI\SEMPRA_MSR1:EDCINV"&amp;NT$2&amp;""&amp;NV$3&amp;"DAYKWH.UNIT1@NET1",Overall!$A$34,Overall!$B$34,"1d","total","time-weighted",0,1,0,"")</f>
        <v>1785.494002236135</v>
      </c>
      <c r="NW34" s="12">
        <f>_xll.PIAdvCalcDat("\\CEDPI\SEMPRA_MSR1:EDCINV"&amp;NT$2&amp;""&amp;NW$3&amp;"DAYKWH.UNIT1@NET1",Overall!$A$34,Overall!$B$34,"1d","total","time-weighted",0,1,0,"")</f>
        <v>1849.6080411615499</v>
      </c>
      <c r="NX34" s="1"/>
      <c r="NY34" s="10">
        <f>_xll.PIAdvCalcDat("\\CEDPI\SEMPRA_MSR1:EDCINV"&amp;NY$2&amp;""&amp;NY$3&amp;"DAYKWH.UNIT1@NET1",Overall!$A$34,Overall!$B$34,"1d","total","time-weighted",0,1,0,"")</f>
        <v>1845.7829890263249</v>
      </c>
      <c r="NZ34" s="11">
        <f>_xll.PIAdvCalcDat("\\CEDPI\SEMPRA_MSR1:EDCINV"&amp;NY$2&amp;""&amp;NZ$3&amp;"DAYKWH.UNIT1@NET1",Overall!$A$34,Overall!$B$34,"1d","total","time-weighted",0,1,0,"")</f>
        <v>1855.1625730016615</v>
      </c>
      <c r="OA34" s="11">
        <f>_xll.PIAdvCalcDat("\\CEDPI\SEMPRA_MSR1:EDCINV"&amp;NY$2&amp;""&amp;OA$3&amp;"DAYKWH.UNIT1@NET1",Overall!$A$34,Overall!$B$34,"1d","total","time-weighted",0,1,0,"")</f>
        <v>1833.2748199848975</v>
      </c>
      <c r="OB34" s="12">
        <f>_xll.PIAdvCalcDat("\\CEDPI\SEMPRA_MSR1:EDCINV"&amp;NY$2&amp;""&amp;OB$3&amp;"DAYKWH.UNIT1@NET1",Overall!$A$34,Overall!$B$34,"1d","total","time-weighted",0,1,0,"")</f>
        <v>1833.4284037358561</v>
      </c>
      <c r="OC34" s="1"/>
      <c r="OD34" s="10">
        <f>_xll.PIAdvCalcDat("\\CEDPI\SEMPRA_MSR1:EDCINV"&amp;OD$2&amp;""&amp;OD$3&amp;"DAYKWH.UNIT1@NET1",Overall!$A$34,Overall!$B$34,"1d","total","time-weighted",0,1,0,"")</f>
        <v>1848.1767548953214</v>
      </c>
      <c r="OE34" s="11">
        <f>_xll.PIAdvCalcDat("\\CEDPI\SEMPRA_MSR1:EDCINV"&amp;OD$2&amp;""&amp;OE$3&amp;"DAYKWH.UNIT1@NET1",Overall!$A$34,Overall!$B$34,"1d","total","time-weighted",0,1,0,"")</f>
        <v>1853.6213667902475</v>
      </c>
      <c r="OF34" s="11">
        <f>_xll.PIAdvCalcDat("\\CEDPI\SEMPRA_MSR1:EDCINV"&amp;OD$2&amp;""&amp;OF$3&amp;"DAYKWH.UNIT1@NET1",Overall!$A$34,Overall!$B$34,"1d","total","time-weighted",0,1,0,"")</f>
        <v>1841.4106378107256</v>
      </c>
      <c r="OG34" s="12">
        <f>_xll.PIAdvCalcDat("\\CEDPI\SEMPRA_MSR1:EDCINV"&amp;OD$2&amp;""&amp;OG$3&amp;"DAYKWH.UNIT1@NET1",Overall!$A$34,Overall!$B$34,"1d","total","time-weighted",0,1,0,"")</f>
        <v>1846.1771367337756</v>
      </c>
      <c r="OH34" s="1"/>
      <c r="OI34" s="10">
        <f>_xll.PIAdvCalcDat("\\CEDPI\SEMPRA_MSR1:EDCINV"&amp;OI$2&amp;""&amp;OI$3&amp;"DAYKWH.UNIT1@NET1",Overall!$A$34,Overall!$B$34,"1d","total","time-weighted",0,1,0,"")</f>
        <v>1843.2385718730159</v>
      </c>
      <c r="OJ34" s="11">
        <f>_xll.PIAdvCalcDat("\\CEDPI\SEMPRA_MSR1:EDCINV"&amp;OI$2&amp;""&amp;OJ$3&amp;"DAYKWH.UNIT1@NET1",Overall!$A$34,Overall!$B$34,"1d","total","time-weighted",0,1,0,"")</f>
        <v>1853.5778512909678</v>
      </c>
      <c r="OK34" s="11">
        <f>_xll.PIAdvCalcDat("\\CEDPI\SEMPRA_MSR1:EDCINV"&amp;OI$2&amp;""&amp;OK$3&amp;"DAYKWH.UNIT1@NET1",Overall!$A$34,Overall!$B$34,"1d","total","time-weighted",0,1,0,"")</f>
        <v>1835.5275704719947</v>
      </c>
      <c r="OL34" s="12">
        <f>_xll.PIAdvCalcDat("\\CEDPI\SEMPRA_MSR1:EDCINV"&amp;OI$2&amp;""&amp;OL$3&amp;"DAYKWH.UNIT1@NET1",Overall!$A$34,Overall!$B$34,"1d","total","time-weighted",0,1,0,"")</f>
        <v>1831.283885817053</v>
      </c>
      <c r="OM34" s="1"/>
      <c r="ON34" s="10">
        <f>_xll.PIAdvCalcDat("\\CEDPI\SEMPRA_MSR1:EDCINV"&amp;ON$2&amp;""&amp;ON$3&amp;"DAYKWH.UNIT1@NET1",Overall!$A$34,Overall!$B$34,"1d","total","time-weighted",0,1,0,"")</f>
        <v>1828.3141829253705</v>
      </c>
      <c r="OO34" s="11">
        <f>_xll.PIAdvCalcDat("\\CEDPI\SEMPRA_MSR1:EDCINV"&amp;ON$2&amp;""&amp;OO$3&amp;"DAYKWH.UNIT1@NET1",Overall!$A$34,Overall!$B$34,"1d","total","time-weighted",0,1,0,"")</f>
        <v>1837.9443068261469</v>
      </c>
      <c r="OP34" s="11">
        <f>_xll.PIAdvCalcDat("\\CEDPI\SEMPRA_MSR1:EDCINV"&amp;ON$2&amp;""&amp;OP$3&amp;"DAYKWH.UNIT1@NET1",Overall!$A$34,Overall!$B$34,"1d","total","time-weighted",0,1,0,"")</f>
        <v>1847.1562377857858</v>
      </c>
      <c r="OQ34" s="12">
        <f>_xll.PIAdvCalcDat("\\CEDPI\SEMPRA_MSR1:EDCINV"&amp;ON$2&amp;""&amp;OQ$3&amp;"DAYKWH.UNIT1@NET1",Overall!$A$34,Overall!$B$34,"1d","total","time-weighted",0,1,0,"")</f>
        <v>1845.3478871856364</v>
      </c>
      <c r="OR34" s="1"/>
      <c r="OS34" s="10">
        <f>_xll.PIAdvCalcDat("\\CEDPI\SEMPRA_MSR1:EDCINV"&amp;OS$2&amp;""&amp;OS$3&amp;"DAYKWH.UNIT1@NET1",Overall!$A$34,Overall!$B$34,"1d","total","time-weighted",0,1,0,"")</f>
        <v>1912.8959172351133</v>
      </c>
      <c r="OT34" s="11">
        <f>_xll.PIAdvCalcDat("\\CEDPI\SEMPRA_MSR1:EDCINV"&amp;OS$2&amp;""&amp;OT$3&amp;"DAYKWH.UNIT1@NET1",Overall!$A$34,Overall!$B$34,"1d","total","time-weighted",0,1,0,"")</f>
        <v>1916.9596075504655</v>
      </c>
      <c r="OU34" s="11">
        <f>_xll.PIAdvCalcDat("\\CEDPI\SEMPRA_MSR1:EDCINV"&amp;OS$2&amp;""&amp;OU$3&amp;"DAYKWH.UNIT1@NET1",Overall!$A$34,Overall!$B$34,"1d","total","time-weighted",0,1,0,"")</f>
        <v>1905.4968001990558</v>
      </c>
      <c r="OV34" s="12">
        <f>_xll.PIAdvCalcDat("\\CEDPI\SEMPRA_MSR1:EDCINV"&amp;OS$2&amp;""&amp;OV$3&amp;"DAYKWH.UNIT1@NET1",Overall!$A$34,Overall!$B$34,"1d","total","time-weighted",0,1,0,"")</f>
        <v>1921.5206197668579</v>
      </c>
      <c r="OW34" s="1"/>
      <c r="OX34" s="10">
        <f>_xll.PIAdvCalcDat("\\CEDPI\SEMPRA_MSR1:EDCINV"&amp;OX$2&amp;""&amp;OX$3&amp;"DAYKWH.UNIT1@NET1",Overall!$A$34,Overall!$B$34,"1d","total","time-weighted",0,1,0,"")</f>
        <v>1818.370288130988</v>
      </c>
      <c r="OY34" s="11">
        <f>_xll.PIAdvCalcDat("\\CEDPI\SEMPRA_MSR1:EDCINV"&amp;OX$2&amp;""&amp;OY$3&amp;"DAYKWH.UNIT1@NET1",Overall!$A$34,Overall!$B$34,"1d","total","time-weighted",0,1,0,"")</f>
        <v>1914.6222514001204</v>
      </c>
      <c r="OZ34" s="11">
        <f>_xll.PIAdvCalcDat("\\CEDPI\SEMPRA_MSR1:EDCINV"&amp;OX$2&amp;""&amp;OZ$3&amp;"DAYKWH.UNIT1@NET1",Overall!$A$34,Overall!$B$34,"1d","total","time-weighted",0,1,0,"")</f>
        <v>1957.5235419640089</v>
      </c>
      <c r="PA34" s="12">
        <f>_xll.PIAdvCalcDat("\\CEDPI\SEMPRA_MSR1:EDCINV"&amp;OX$2&amp;""&amp;PA$3&amp;"DAYKWH.UNIT1@NET1",Overall!$A$34,Overall!$B$34,"1d","total","time-weighted",0,1,0,"")</f>
        <v>1960.2697307873675</v>
      </c>
      <c r="PB34" s="1"/>
      <c r="PC34" s="10">
        <f>_xll.PIAdvCalcDat("\\CEDPI\SEMPRA_MSR1:EDCINV"&amp;PC$2&amp;""&amp;PC$3&amp;"DAYKWH.UNIT1@NET1",Overall!$A$34,Overall!$B$34,"1d","total","time-weighted",0,1,0,"")</f>
        <v>1911.4944724104596</v>
      </c>
      <c r="PD34" s="11">
        <f>_xll.PIAdvCalcDat("\\CEDPI\SEMPRA_MSR1:EDCINV"&amp;PC$2&amp;""&amp;PD$3&amp;"DAYKWH.UNIT1@NET1",Overall!$A$34,Overall!$B$34,"1d","total","time-weighted",0,1,0,"")</f>
        <v>1902.989744659408</v>
      </c>
      <c r="PE34" s="11">
        <f>_xll.PIAdvCalcDat("\\CEDPI\SEMPRA_MSR1:EDCINV"&amp;PC$2&amp;""&amp;PE$3&amp;"DAYKWH.UNIT1@NET1",Overall!$A$34,Overall!$B$34,"1d","total","time-weighted",0,1,0,"")</f>
        <v>1909.0615760049932</v>
      </c>
      <c r="PF34" s="12">
        <f>_xll.PIAdvCalcDat("\\CEDPI\SEMPRA_MSR1:EDCINV"&amp;PC$2&amp;""&amp;PF$3&amp;"DAYKWH.UNIT1@NET1",Overall!$A$34,Overall!$B$34,"1d","total","time-weighted",0,1,0,"")</f>
        <v>1876.8162939341933</v>
      </c>
      <c r="PG34" s="1"/>
      <c r="PH34" s="10">
        <f>_xll.PIAdvCalcDat("\\CEDPI\SEMPRA_MSR1:EDCINV"&amp;PH$2&amp;""&amp;PH$3&amp;"DAYKWH.UNIT1@NET1",Overall!$A$34,Overall!$B$34,"1d","total","time-weighted",0,1,0,"")</f>
        <v>1945.0493336513935</v>
      </c>
      <c r="PI34" s="11">
        <f>_xll.PIAdvCalcDat("\\CEDPI\SEMPRA_MSR1:EDCINV"&amp;PH$2&amp;""&amp;PI$3&amp;"DAYKWH.UNIT1@NET1",Overall!$A$34,Overall!$B$34,"1d","total","time-weighted",0,1,0,"")</f>
        <v>1842.7716550671605</v>
      </c>
      <c r="PJ34" s="11">
        <f>_xll.PIAdvCalcDat("\\CEDPI\SEMPRA_MSR1:EDCINV"&amp;PH$2&amp;""&amp;PJ$3&amp;"DAYKWH.UNIT1@NET1",Overall!$A$34,Overall!$B$34,"1d","total","time-weighted",0,1,0,"")</f>
        <v>1935.3866516582998</v>
      </c>
      <c r="PK34" s="12">
        <f>_xll.PIAdvCalcDat("\\CEDPI\SEMPRA_MSR1:EDCINV"&amp;PH$2&amp;""&amp;PK$3&amp;"DAYKWH.UNIT1@NET1",Overall!$A$34,Overall!$B$34,"1d","total","time-weighted",0,1,0,"")</f>
        <v>1964.4172617700069</v>
      </c>
    </row>
    <row r="37" spans="1:427" x14ac:dyDescent="0.25">
      <c r="D37" s="13"/>
      <c r="E37" s="13"/>
      <c r="F37" s="13"/>
      <c r="G37" s="13"/>
    </row>
  </sheetData>
  <mergeCells count="85">
    <mergeCell ref="S2:V2"/>
    <mergeCell ref="X2:AA2"/>
    <mergeCell ref="AC2:AF2"/>
    <mergeCell ref="AH2:AK2"/>
    <mergeCell ref="D2:G2"/>
    <mergeCell ref="I2:L2"/>
    <mergeCell ref="N2:Q2"/>
    <mergeCell ref="AM2:AP2"/>
    <mergeCell ref="AR2:AU2"/>
    <mergeCell ref="AW2:AZ2"/>
    <mergeCell ref="BB2:BE2"/>
    <mergeCell ref="BG2:BJ2"/>
    <mergeCell ref="BL2:BO2"/>
    <mergeCell ref="BQ2:BT2"/>
    <mergeCell ref="BV2:BY2"/>
    <mergeCell ref="CA2:CD2"/>
    <mergeCell ref="CF2:CI2"/>
    <mergeCell ref="CK2:CN2"/>
    <mergeCell ref="CP2:CS2"/>
    <mergeCell ref="CU2:CX2"/>
    <mergeCell ref="CZ2:DC2"/>
    <mergeCell ref="DE2:DH2"/>
    <mergeCell ref="DJ2:DM2"/>
    <mergeCell ref="DO2:DR2"/>
    <mergeCell ref="DT2:DW2"/>
    <mergeCell ref="DY2:EB2"/>
    <mergeCell ref="ED2:EG2"/>
    <mergeCell ref="EI2:EL2"/>
    <mergeCell ref="EN2:EQ2"/>
    <mergeCell ref="ES2:EV2"/>
    <mergeCell ref="EX2:FA2"/>
    <mergeCell ref="FC2:FF2"/>
    <mergeCell ref="FH2:FK2"/>
    <mergeCell ref="FM2:FP2"/>
    <mergeCell ref="FR2:FU2"/>
    <mergeCell ref="FW2:FZ2"/>
    <mergeCell ref="GB2:GE2"/>
    <mergeCell ref="GG2:GJ2"/>
    <mergeCell ref="GL2:GO2"/>
    <mergeCell ref="GQ2:GT2"/>
    <mergeCell ref="GV2:GY2"/>
    <mergeCell ref="HA2:HD2"/>
    <mergeCell ref="HF2:HI2"/>
    <mergeCell ref="HK2:HN2"/>
    <mergeCell ref="HP2:HS2"/>
    <mergeCell ref="HU2:HX2"/>
    <mergeCell ref="HZ2:IC2"/>
    <mergeCell ref="IE2:IH2"/>
    <mergeCell ref="IJ2:IM2"/>
    <mergeCell ref="IO2:IR2"/>
    <mergeCell ref="IT2:IW2"/>
    <mergeCell ref="IY2:JB2"/>
    <mergeCell ref="JD2:JG2"/>
    <mergeCell ref="JI2:JL2"/>
    <mergeCell ref="JN2:JQ2"/>
    <mergeCell ref="JS2:JV2"/>
    <mergeCell ref="JX2:KA2"/>
    <mergeCell ref="KC2:KF2"/>
    <mergeCell ref="KH2:KK2"/>
    <mergeCell ref="KM2:KP2"/>
    <mergeCell ref="KR2:KU2"/>
    <mergeCell ref="KW2:KZ2"/>
    <mergeCell ref="LB2:LE2"/>
    <mergeCell ref="LG2:LJ2"/>
    <mergeCell ref="LL2:LO2"/>
    <mergeCell ref="LQ2:LT2"/>
    <mergeCell ref="LV2:LY2"/>
    <mergeCell ref="MA2:MD2"/>
    <mergeCell ref="MF2:MI2"/>
    <mergeCell ref="MK2:MN2"/>
    <mergeCell ref="MP2:MS2"/>
    <mergeCell ref="MU2:MX2"/>
    <mergeCell ref="MZ2:NC2"/>
    <mergeCell ref="NE2:NH2"/>
    <mergeCell ref="NJ2:NM2"/>
    <mergeCell ref="NO2:NR2"/>
    <mergeCell ref="NT2:NW2"/>
    <mergeCell ref="OX2:PA2"/>
    <mergeCell ref="PC2:PF2"/>
    <mergeCell ref="PH2:PK2"/>
    <mergeCell ref="NY2:OB2"/>
    <mergeCell ref="OD2:OG2"/>
    <mergeCell ref="OI2:OL2"/>
    <mergeCell ref="ON2:OQ2"/>
    <mergeCell ref="OS2:OV2"/>
  </mergeCells>
  <conditionalFormatting sqref="D4:PK4">
    <cfRule type="top10" dxfId="2831" priority="91" percent="1" bottom="1" rank="20"/>
    <cfRule type="aboveAverage" dxfId="2830" priority="152" aboveAverage="0"/>
    <cfRule type="aboveAverage" dxfId="2829" priority="153"/>
  </conditionalFormatting>
  <conditionalFormatting sqref="D5:PK5">
    <cfRule type="top10" dxfId="2828" priority="88" percent="1" bottom="1" rank="20"/>
    <cfRule type="aboveAverage" dxfId="2827" priority="89" aboveAverage="0"/>
    <cfRule type="aboveAverage" dxfId="2826" priority="90"/>
  </conditionalFormatting>
  <conditionalFormatting sqref="D6:PK6">
    <cfRule type="top10" dxfId="2825" priority="85" percent="1" bottom="1" rank="20"/>
    <cfRule type="aboveAverage" dxfId="2824" priority="86" aboveAverage="0"/>
    <cfRule type="aboveAverage" dxfId="2823" priority="87"/>
  </conditionalFormatting>
  <conditionalFormatting sqref="D7:PK7">
    <cfRule type="top10" dxfId="2822" priority="82" percent="1" bottom="1" rank="20"/>
    <cfRule type="aboveAverage" dxfId="2821" priority="83" aboveAverage="0"/>
    <cfRule type="aboveAverage" dxfId="2820" priority="84"/>
  </conditionalFormatting>
  <conditionalFormatting sqref="D8:PK8">
    <cfRule type="top10" dxfId="2819" priority="79" percent="1" bottom="1" rank="20"/>
    <cfRule type="aboveAverage" dxfId="2818" priority="80" aboveAverage="0"/>
    <cfRule type="aboveAverage" dxfId="2817" priority="81"/>
  </conditionalFormatting>
  <conditionalFormatting sqref="D9:PK9">
    <cfRule type="top10" dxfId="2816" priority="76" percent="1" bottom="1" rank="20"/>
    <cfRule type="aboveAverage" dxfId="2815" priority="77" aboveAverage="0"/>
    <cfRule type="aboveAverage" dxfId="2814" priority="78"/>
  </conditionalFormatting>
  <conditionalFormatting sqref="D10:PK10">
    <cfRule type="top10" dxfId="2813" priority="73" percent="1" bottom="1" rank="20"/>
    <cfRule type="aboveAverage" dxfId="2812" priority="74" aboveAverage="0"/>
    <cfRule type="aboveAverage" dxfId="2811" priority="75"/>
  </conditionalFormatting>
  <conditionalFormatting sqref="D11:PK11">
    <cfRule type="top10" dxfId="2810" priority="70" percent="1" bottom="1" rank="20"/>
    <cfRule type="aboveAverage" dxfId="2809" priority="71" aboveAverage="0"/>
    <cfRule type="aboveAverage" dxfId="2808" priority="72"/>
  </conditionalFormatting>
  <conditionalFormatting sqref="D12:PK12">
    <cfRule type="top10" dxfId="2807" priority="67" percent="1" bottom="1" rank="20"/>
    <cfRule type="aboveAverage" dxfId="2806" priority="68" aboveAverage="0"/>
    <cfRule type="aboveAverage" dxfId="2805" priority="69"/>
  </conditionalFormatting>
  <conditionalFormatting sqref="D13:PK13">
    <cfRule type="top10" dxfId="2804" priority="64" percent="1" bottom="1" rank="20"/>
    <cfRule type="aboveAverage" dxfId="2803" priority="65" aboveAverage="0"/>
    <cfRule type="aboveAverage" dxfId="2802" priority="66"/>
  </conditionalFormatting>
  <conditionalFormatting sqref="D14:PK14">
    <cfRule type="top10" dxfId="2801" priority="61" percent="1" bottom="1" rank="20"/>
    <cfRule type="aboveAverage" dxfId="2800" priority="62" aboveAverage="0"/>
    <cfRule type="aboveAverage" dxfId="2799" priority="63"/>
  </conditionalFormatting>
  <conditionalFormatting sqref="D15:PK15">
    <cfRule type="top10" dxfId="2798" priority="58" percent="1" bottom="1" rank="20"/>
    <cfRule type="aboveAverage" dxfId="2797" priority="59" aboveAverage="0"/>
    <cfRule type="aboveAverage" dxfId="2796" priority="60"/>
  </conditionalFormatting>
  <conditionalFormatting sqref="D16:PK16">
    <cfRule type="top10" dxfId="2795" priority="55" percent="1" bottom="1" rank="20"/>
    <cfRule type="aboveAverage" dxfId="2794" priority="56" aboveAverage="0"/>
    <cfRule type="aboveAverage" dxfId="2793" priority="57"/>
  </conditionalFormatting>
  <conditionalFormatting sqref="D17:PK17">
    <cfRule type="top10" dxfId="2792" priority="52" percent="1" bottom="1" rank="20"/>
    <cfRule type="aboveAverage" dxfId="2791" priority="53" aboveAverage="0"/>
    <cfRule type="aboveAverage" dxfId="2790" priority="54"/>
  </conditionalFormatting>
  <conditionalFormatting sqref="D18:PK18">
    <cfRule type="top10" dxfId="2789" priority="49" percent="1" bottom="1" rank="20"/>
    <cfRule type="aboveAverage" dxfId="2788" priority="50" aboveAverage="0"/>
    <cfRule type="aboveAverage" dxfId="2787" priority="51"/>
  </conditionalFormatting>
  <conditionalFormatting sqref="D19:PK19">
    <cfRule type="top10" dxfId="2786" priority="46" percent="1" bottom="1" rank="20"/>
    <cfRule type="aboveAverage" dxfId="2785" priority="47" aboveAverage="0"/>
    <cfRule type="aboveAverage" dxfId="2784" priority="48"/>
  </conditionalFormatting>
  <conditionalFormatting sqref="D20:PK20">
    <cfRule type="top10" dxfId="2783" priority="43" percent="1" bottom="1" rank="20"/>
    <cfRule type="aboveAverage" dxfId="2782" priority="44" aboveAverage="0"/>
    <cfRule type="aboveAverage" dxfId="2781" priority="45"/>
  </conditionalFormatting>
  <conditionalFormatting sqref="D21:PK21">
    <cfRule type="top10" dxfId="2780" priority="40" percent="1" bottom="1" rank="20"/>
    <cfRule type="aboveAverage" dxfId="2779" priority="41" aboveAverage="0"/>
    <cfRule type="aboveAverage" dxfId="2778" priority="42"/>
  </conditionalFormatting>
  <conditionalFormatting sqref="D22:PK22">
    <cfRule type="top10" dxfId="2777" priority="37" percent="1" bottom="1" rank="20"/>
    <cfRule type="aboveAverage" dxfId="2776" priority="38" aboveAverage="0"/>
    <cfRule type="aboveAverage" dxfId="2775" priority="39"/>
  </conditionalFormatting>
  <conditionalFormatting sqref="D23:PK23">
    <cfRule type="top10" dxfId="2774" priority="34" percent="1" bottom="1" rank="20"/>
    <cfRule type="aboveAverage" dxfId="2773" priority="35" aboveAverage="0"/>
    <cfRule type="aboveAverage" dxfId="2772" priority="36"/>
  </conditionalFormatting>
  <conditionalFormatting sqref="D24:PK24">
    <cfRule type="top10" dxfId="2771" priority="31" percent="1" bottom="1" rank="20"/>
    <cfRule type="aboveAverage" dxfId="2770" priority="32" aboveAverage="0"/>
    <cfRule type="aboveAverage" dxfId="2769" priority="33"/>
  </conditionalFormatting>
  <conditionalFormatting sqref="D25:PK25">
    <cfRule type="top10" dxfId="2768" priority="28" percent="1" bottom="1" rank="20"/>
    <cfRule type="aboveAverage" dxfId="2767" priority="29" aboveAverage="0"/>
    <cfRule type="aboveAverage" dxfId="2766" priority="30"/>
  </conditionalFormatting>
  <conditionalFormatting sqref="D26:PK26">
    <cfRule type="top10" dxfId="2765" priority="25" percent="1" bottom="1" rank="20"/>
    <cfRule type="aboveAverage" dxfId="2764" priority="26" aboveAverage="0"/>
    <cfRule type="aboveAverage" dxfId="2763" priority="27"/>
  </conditionalFormatting>
  <conditionalFormatting sqref="D27:PK27">
    <cfRule type="top10" dxfId="2762" priority="22" percent="1" bottom="1" rank="20"/>
    <cfRule type="aboveAverage" dxfId="2761" priority="23" aboveAverage="0"/>
    <cfRule type="aboveAverage" dxfId="2760" priority="24"/>
  </conditionalFormatting>
  <conditionalFormatting sqref="D28:PK28">
    <cfRule type="top10" dxfId="2759" priority="19" percent="1" bottom="1" rank="20"/>
    <cfRule type="aboveAverage" dxfId="2758" priority="20" aboveAverage="0"/>
    <cfRule type="aboveAverage" dxfId="2757" priority="21"/>
  </conditionalFormatting>
  <conditionalFormatting sqref="D29:PK29">
    <cfRule type="top10" dxfId="2756" priority="16" percent="1" bottom="1" rank="20"/>
    <cfRule type="aboveAverage" dxfId="2755" priority="17" aboveAverage="0"/>
    <cfRule type="aboveAverage" dxfId="2754" priority="18"/>
  </conditionalFormatting>
  <conditionalFormatting sqref="D30:PK30">
    <cfRule type="top10" dxfId="2753" priority="13" percent="1" bottom="1" rank="20"/>
    <cfRule type="aboveAverage" dxfId="2752" priority="14" aboveAverage="0"/>
    <cfRule type="aboveAverage" dxfId="2751" priority="15"/>
  </conditionalFormatting>
  <conditionalFormatting sqref="D31:PK31">
    <cfRule type="top10" dxfId="2750" priority="10" percent="1" bottom="1" rank="20"/>
    <cfRule type="aboveAverage" dxfId="2749" priority="11" aboveAverage="0"/>
    <cfRule type="aboveAverage" dxfId="2748" priority="12"/>
  </conditionalFormatting>
  <conditionalFormatting sqref="D32:PK32">
    <cfRule type="top10" dxfId="2747" priority="7" percent="1" bottom="1" rank="20"/>
    <cfRule type="aboveAverage" dxfId="2746" priority="8" aboveAverage="0"/>
    <cfRule type="aboveAverage" dxfId="2745" priority="9"/>
  </conditionalFormatting>
  <conditionalFormatting sqref="D33:PK33">
    <cfRule type="top10" dxfId="2744" priority="4" percent="1" bottom="1" rank="20"/>
    <cfRule type="aboveAverage" dxfId="2743" priority="5" aboveAverage="0"/>
    <cfRule type="aboveAverage" dxfId="2742" priority="6"/>
  </conditionalFormatting>
  <conditionalFormatting sqref="D34:PK34">
    <cfRule type="top10" dxfId="2741" priority="1" percent="1" bottom="1" rank="20"/>
    <cfRule type="aboveAverage" dxfId="2740" priority="2" aboveAverage="0"/>
    <cfRule type="aboveAverage" dxfId="2739" priority="3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Q34"/>
  <sheetViews>
    <sheetView topLeftCell="DJ1" zoomScale="85" zoomScaleNormal="85" workbookViewId="0">
      <selection activeCell="D2" sqref="D2:EQ34"/>
    </sheetView>
  </sheetViews>
  <sheetFormatPr defaultRowHeight="15" x14ac:dyDescent="0.25"/>
  <cols>
    <col min="1" max="1" width="12.42578125" customWidth="1"/>
    <col min="2" max="2" width="12" customWidth="1"/>
    <col min="4" max="4" width="10.5703125" customWidth="1"/>
    <col min="5" max="5" width="9.85546875" customWidth="1"/>
    <col min="6" max="6" width="9.7109375" customWidth="1"/>
    <col min="7" max="7" width="10.42578125" customWidth="1"/>
  </cols>
  <sheetData>
    <row r="1" spans="1:147" ht="15.75" thickBot="1" x14ac:dyDescent="0.3"/>
    <row r="2" spans="1:147" ht="15.75" thickBot="1" x14ac:dyDescent="0.3">
      <c r="D2" s="34" t="s">
        <v>54</v>
      </c>
      <c r="E2" s="35"/>
      <c r="F2" s="35"/>
      <c r="G2" s="36"/>
      <c r="H2" s="34" t="s">
        <v>55</v>
      </c>
      <c r="I2" s="35"/>
      <c r="J2" s="35"/>
      <c r="K2" s="36"/>
      <c r="L2" s="34" t="s">
        <v>56</v>
      </c>
      <c r="M2" s="35"/>
      <c r="N2" s="35"/>
      <c r="O2" s="36"/>
      <c r="P2" s="34" t="s">
        <v>57</v>
      </c>
      <c r="Q2" s="35"/>
      <c r="R2" s="35"/>
      <c r="S2" s="36"/>
      <c r="T2" s="34" t="s">
        <v>58</v>
      </c>
      <c r="U2" s="35"/>
      <c r="V2" s="35"/>
      <c r="W2" s="36"/>
      <c r="X2" s="34" t="s">
        <v>59</v>
      </c>
      <c r="Y2" s="35"/>
      <c r="Z2" s="35"/>
      <c r="AA2" s="36"/>
      <c r="AB2" s="34" t="s">
        <v>60</v>
      </c>
      <c r="AC2" s="35"/>
      <c r="AD2" s="35"/>
      <c r="AE2" s="36"/>
      <c r="AF2" s="34" t="s">
        <v>61</v>
      </c>
      <c r="AG2" s="35"/>
      <c r="AH2" s="35"/>
      <c r="AI2" s="36"/>
      <c r="AJ2" s="34" t="s">
        <v>62</v>
      </c>
      <c r="AK2" s="35"/>
      <c r="AL2" s="35"/>
      <c r="AM2" s="36"/>
      <c r="AN2" s="34" t="s">
        <v>63</v>
      </c>
      <c r="AO2" s="35"/>
      <c r="AP2" s="35"/>
      <c r="AQ2" s="36"/>
      <c r="AR2" s="34" t="s">
        <v>64</v>
      </c>
      <c r="AS2" s="35"/>
      <c r="AT2" s="35"/>
      <c r="AU2" s="36"/>
      <c r="AV2" s="34" t="s">
        <v>65</v>
      </c>
      <c r="AW2" s="35"/>
      <c r="AX2" s="35"/>
      <c r="AY2" s="36"/>
      <c r="AZ2" s="34" t="s">
        <v>66</v>
      </c>
      <c r="BA2" s="35"/>
      <c r="BB2" s="35"/>
      <c r="BC2" s="36"/>
      <c r="BD2" s="34" t="s">
        <v>67</v>
      </c>
      <c r="BE2" s="35"/>
      <c r="BF2" s="35"/>
      <c r="BG2" s="36"/>
      <c r="BH2" s="34" t="s">
        <v>68</v>
      </c>
      <c r="BI2" s="35"/>
      <c r="BJ2" s="35"/>
      <c r="BK2" s="36"/>
      <c r="BL2" s="34" t="s">
        <v>70</v>
      </c>
      <c r="BM2" s="35"/>
      <c r="BN2" s="35"/>
      <c r="BO2" s="36"/>
      <c r="BP2" s="34" t="s">
        <v>71</v>
      </c>
      <c r="BQ2" s="35"/>
      <c r="BR2" s="35"/>
      <c r="BS2" s="36"/>
      <c r="BT2" s="34" t="s">
        <v>72</v>
      </c>
      <c r="BU2" s="35"/>
      <c r="BV2" s="35"/>
      <c r="BW2" s="36"/>
      <c r="BX2" s="34" t="s">
        <v>73</v>
      </c>
      <c r="BY2" s="35"/>
      <c r="BZ2" s="35"/>
      <c r="CA2" s="36"/>
      <c r="CB2" s="34" t="s">
        <v>74</v>
      </c>
      <c r="CC2" s="35"/>
      <c r="CD2" s="35"/>
      <c r="CE2" s="36"/>
      <c r="CF2" s="34" t="s">
        <v>75</v>
      </c>
      <c r="CG2" s="35"/>
      <c r="CH2" s="35"/>
      <c r="CI2" s="36"/>
      <c r="CJ2" s="34" t="s">
        <v>76</v>
      </c>
      <c r="CK2" s="35"/>
      <c r="CL2" s="35"/>
      <c r="CM2" s="36"/>
      <c r="CN2" s="34" t="s">
        <v>77</v>
      </c>
      <c r="CO2" s="35"/>
      <c r="CP2" s="35"/>
      <c r="CQ2" s="36"/>
      <c r="CR2" s="34" t="s">
        <v>78</v>
      </c>
      <c r="CS2" s="35"/>
      <c r="CT2" s="35"/>
      <c r="CU2" s="36"/>
      <c r="CV2" s="34" t="s">
        <v>79</v>
      </c>
      <c r="CW2" s="35"/>
      <c r="CX2" s="35"/>
      <c r="CY2" s="36"/>
      <c r="CZ2" s="34" t="s">
        <v>80</v>
      </c>
      <c r="DA2" s="35"/>
      <c r="DB2" s="35"/>
      <c r="DC2" s="36"/>
      <c r="DD2" s="34" t="s">
        <v>81</v>
      </c>
      <c r="DE2" s="35"/>
      <c r="DF2" s="35"/>
      <c r="DG2" s="36"/>
      <c r="DH2" s="34" t="s">
        <v>82</v>
      </c>
      <c r="DI2" s="35"/>
      <c r="DJ2" s="35"/>
      <c r="DK2" s="36"/>
      <c r="DL2" s="34" t="s">
        <v>83</v>
      </c>
      <c r="DM2" s="35"/>
      <c r="DN2" s="35"/>
      <c r="DO2" s="36"/>
      <c r="DP2" s="34" t="s">
        <v>84</v>
      </c>
      <c r="DQ2" s="35"/>
      <c r="DR2" s="35"/>
      <c r="DS2" s="36"/>
      <c r="DT2" s="34" t="s">
        <v>85</v>
      </c>
      <c r="DU2" s="35"/>
      <c r="DV2" s="35"/>
      <c r="DW2" s="36"/>
      <c r="DX2" s="34" t="s">
        <v>86</v>
      </c>
      <c r="DY2" s="35"/>
      <c r="DZ2" s="35"/>
      <c r="EA2" s="36"/>
      <c r="EB2" s="34" t="s">
        <v>87</v>
      </c>
      <c r="EC2" s="35"/>
      <c r="ED2" s="35"/>
      <c r="EE2" s="36"/>
      <c r="EF2" s="34" t="s">
        <v>88</v>
      </c>
      <c r="EG2" s="35"/>
      <c r="EH2" s="35"/>
      <c r="EI2" s="36"/>
      <c r="EJ2" s="34" t="s">
        <v>89</v>
      </c>
      <c r="EK2" s="35"/>
      <c r="EL2" s="35"/>
      <c r="EM2" s="36"/>
      <c r="EN2" s="34" t="s">
        <v>90</v>
      </c>
      <c r="EO2" s="35"/>
      <c r="EP2" s="35"/>
      <c r="EQ2" s="36"/>
    </row>
    <row r="3" spans="1:147" x14ac:dyDescent="0.25">
      <c r="A3" s="8"/>
      <c r="B3" s="8"/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  <c r="AJ3" s="2" t="s">
        <v>0</v>
      </c>
      <c r="AK3" s="3" t="s">
        <v>1</v>
      </c>
      <c r="AL3" s="3" t="s">
        <v>2</v>
      </c>
      <c r="AM3" s="6" t="s">
        <v>3</v>
      </c>
      <c r="AN3" s="2" t="s">
        <v>0</v>
      </c>
      <c r="AO3" s="3" t="s">
        <v>1</v>
      </c>
      <c r="AP3" s="3" t="s">
        <v>2</v>
      </c>
      <c r="AQ3" s="6" t="s">
        <v>3</v>
      </c>
      <c r="AR3" s="2" t="s">
        <v>0</v>
      </c>
      <c r="AS3" s="3" t="s">
        <v>1</v>
      </c>
      <c r="AT3" s="3" t="s">
        <v>2</v>
      </c>
      <c r="AU3" s="6" t="s">
        <v>3</v>
      </c>
      <c r="AV3" s="2" t="s">
        <v>0</v>
      </c>
      <c r="AW3" s="3" t="s">
        <v>1</v>
      </c>
      <c r="AX3" s="3" t="s">
        <v>2</v>
      </c>
      <c r="AY3" s="6" t="s">
        <v>3</v>
      </c>
      <c r="AZ3" s="2" t="s">
        <v>0</v>
      </c>
      <c r="BA3" s="3" t="s">
        <v>1</v>
      </c>
      <c r="BB3" s="3" t="s">
        <v>2</v>
      </c>
      <c r="BC3" s="6" t="s">
        <v>3</v>
      </c>
      <c r="BD3" s="2" t="s">
        <v>0</v>
      </c>
      <c r="BE3" s="3" t="s">
        <v>1</v>
      </c>
      <c r="BF3" s="3" t="s">
        <v>2</v>
      </c>
      <c r="BG3" s="6" t="s">
        <v>3</v>
      </c>
      <c r="BH3" s="2" t="s">
        <v>0</v>
      </c>
      <c r="BI3" s="3" t="s">
        <v>1</v>
      </c>
      <c r="BJ3" s="3" t="s">
        <v>2</v>
      </c>
      <c r="BK3" s="6" t="s">
        <v>3</v>
      </c>
      <c r="BL3" s="2" t="s">
        <v>0</v>
      </c>
      <c r="BM3" s="3" t="s">
        <v>1</v>
      </c>
      <c r="BN3" s="3" t="s">
        <v>2</v>
      </c>
      <c r="BO3" s="6" t="s">
        <v>3</v>
      </c>
      <c r="BP3" s="2" t="s">
        <v>0</v>
      </c>
      <c r="BQ3" s="3" t="s">
        <v>1</v>
      </c>
      <c r="BR3" s="3" t="s">
        <v>2</v>
      </c>
      <c r="BS3" s="6" t="s">
        <v>3</v>
      </c>
      <c r="BT3" s="2" t="s">
        <v>0</v>
      </c>
      <c r="BU3" s="3" t="s">
        <v>1</v>
      </c>
      <c r="BV3" s="3" t="s">
        <v>2</v>
      </c>
      <c r="BW3" s="6" t="s">
        <v>3</v>
      </c>
      <c r="BX3" s="2" t="s">
        <v>0</v>
      </c>
      <c r="BY3" s="3" t="s">
        <v>1</v>
      </c>
      <c r="BZ3" s="3" t="s">
        <v>2</v>
      </c>
      <c r="CA3" s="6" t="s">
        <v>3</v>
      </c>
      <c r="CB3" s="2" t="s">
        <v>0</v>
      </c>
      <c r="CC3" s="3" t="s">
        <v>1</v>
      </c>
      <c r="CD3" s="3" t="s">
        <v>2</v>
      </c>
      <c r="CE3" s="6" t="s">
        <v>3</v>
      </c>
      <c r="CF3" s="2" t="s">
        <v>0</v>
      </c>
      <c r="CG3" s="3" t="s">
        <v>1</v>
      </c>
      <c r="CH3" s="3" t="s">
        <v>2</v>
      </c>
      <c r="CI3" s="6" t="s">
        <v>3</v>
      </c>
      <c r="CJ3" s="2" t="s">
        <v>0</v>
      </c>
      <c r="CK3" s="3" t="s">
        <v>1</v>
      </c>
      <c r="CL3" s="3" t="s">
        <v>2</v>
      </c>
      <c r="CM3" s="6" t="s">
        <v>3</v>
      </c>
      <c r="CN3" s="2" t="s">
        <v>0</v>
      </c>
      <c r="CO3" s="3" t="s">
        <v>1</v>
      </c>
      <c r="CP3" s="3" t="s">
        <v>2</v>
      </c>
      <c r="CQ3" s="6" t="s">
        <v>3</v>
      </c>
      <c r="CR3" s="2" t="s">
        <v>0</v>
      </c>
      <c r="CS3" s="3" t="s">
        <v>1</v>
      </c>
      <c r="CT3" s="3" t="s">
        <v>2</v>
      </c>
      <c r="CU3" s="6" t="s">
        <v>3</v>
      </c>
      <c r="CV3" s="2" t="s">
        <v>0</v>
      </c>
      <c r="CW3" s="3" t="s">
        <v>1</v>
      </c>
      <c r="CX3" s="3" t="s">
        <v>2</v>
      </c>
      <c r="CY3" s="6" t="s">
        <v>3</v>
      </c>
      <c r="CZ3" s="2" t="s">
        <v>0</v>
      </c>
      <c r="DA3" s="3" t="s">
        <v>1</v>
      </c>
      <c r="DB3" s="3" t="s">
        <v>2</v>
      </c>
      <c r="DC3" s="6" t="s">
        <v>3</v>
      </c>
      <c r="DD3" s="2" t="s">
        <v>0</v>
      </c>
      <c r="DE3" s="3" t="s">
        <v>1</v>
      </c>
      <c r="DF3" s="3" t="s">
        <v>2</v>
      </c>
      <c r="DG3" s="6" t="s">
        <v>3</v>
      </c>
      <c r="DH3" s="2" t="s">
        <v>0</v>
      </c>
      <c r="DI3" s="3" t="s">
        <v>1</v>
      </c>
      <c r="DJ3" s="3" t="s">
        <v>2</v>
      </c>
      <c r="DK3" s="6" t="s">
        <v>3</v>
      </c>
      <c r="DL3" s="2" t="s">
        <v>0</v>
      </c>
      <c r="DM3" s="3" t="s">
        <v>1</v>
      </c>
      <c r="DN3" s="3" t="s">
        <v>2</v>
      </c>
      <c r="DO3" s="6" t="s">
        <v>3</v>
      </c>
      <c r="DP3" s="2" t="s">
        <v>0</v>
      </c>
      <c r="DQ3" s="3" t="s">
        <v>1</v>
      </c>
      <c r="DR3" s="3" t="s">
        <v>2</v>
      </c>
      <c r="DS3" s="6" t="s">
        <v>3</v>
      </c>
      <c r="DT3" s="2" t="s">
        <v>0</v>
      </c>
      <c r="DU3" s="3" t="s">
        <v>1</v>
      </c>
      <c r="DV3" s="3" t="s">
        <v>2</v>
      </c>
      <c r="DW3" s="6" t="s">
        <v>3</v>
      </c>
      <c r="DX3" s="2" t="s">
        <v>0</v>
      </c>
      <c r="DY3" s="3" t="s">
        <v>1</v>
      </c>
      <c r="DZ3" s="3" t="s">
        <v>2</v>
      </c>
      <c r="EA3" s="6" t="s">
        <v>3</v>
      </c>
      <c r="EB3" s="2" t="s">
        <v>0</v>
      </c>
      <c r="EC3" s="3" t="s">
        <v>1</v>
      </c>
      <c r="ED3" s="3" t="s">
        <v>2</v>
      </c>
      <c r="EE3" s="6" t="s">
        <v>3</v>
      </c>
      <c r="EF3" s="2" t="s">
        <v>0</v>
      </c>
      <c r="EG3" s="3" t="s">
        <v>1</v>
      </c>
      <c r="EH3" s="3" t="s">
        <v>2</v>
      </c>
      <c r="EI3" s="6" t="s">
        <v>3</v>
      </c>
      <c r="EJ3" s="2" t="s">
        <v>0</v>
      </c>
      <c r="EK3" s="3" t="s">
        <v>1</v>
      </c>
      <c r="EL3" s="3" t="s">
        <v>2</v>
      </c>
      <c r="EM3" s="6" t="s">
        <v>3</v>
      </c>
      <c r="EN3" s="2" t="s">
        <v>0</v>
      </c>
      <c r="EO3" s="3" t="s">
        <v>1</v>
      </c>
      <c r="EP3" s="3" t="s">
        <v>2</v>
      </c>
      <c r="EQ3" s="6" t="s">
        <v>3</v>
      </c>
    </row>
    <row r="4" spans="1:147" ht="21" customHeight="1" x14ac:dyDescent="0.25">
      <c r="A4" s="8">
        <v>42583</v>
      </c>
      <c r="B4" s="8">
        <v>42584</v>
      </c>
      <c r="C4" s="16">
        <v>7.8739856944084163</v>
      </c>
      <c r="D4" s="7">
        <v>1841.9363135678313</v>
      </c>
      <c r="E4" s="9">
        <v>1813.4011907206259</v>
      </c>
      <c r="F4" s="9">
        <v>1821.3388129860029</v>
      </c>
      <c r="G4" s="9">
        <v>1891.3167744973596</v>
      </c>
      <c r="H4" s="10">
        <v>1832.9741274656785</v>
      </c>
      <c r="I4" s="11">
        <v>1779.2444120924315</v>
      </c>
      <c r="J4" s="11">
        <v>1785.4043808553115</v>
      </c>
      <c r="K4" s="12">
        <v>1837.4147177662533</v>
      </c>
      <c r="L4" s="10">
        <v>1869.5284627564145</v>
      </c>
      <c r="M4" s="11">
        <v>1764.0863404441313</v>
      </c>
      <c r="N4" s="11">
        <v>1764.4684618725428</v>
      </c>
      <c r="O4" s="12">
        <v>1817.3446614919005</v>
      </c>
      <c r="P4" s="10">
        <v>1824.2094320263991</v>
      </c>
      <c r="Q4" s="11">
        <v>1764.9792942923771</v>
      </c>
      <c r="R4" s="11">
        <v>1778.4139494963754</v>
      </c>
      <c r="S4" s="12">
        <v>1809.8788738735018</v>
      </c>
      <c r="T4" s="10">
        <v>1819.821121890564</v>
      </c>
      <c r="U4" s="11">
        <v>1762.2521264103584</v>
      </c>
      <c r="V4" s="11">
        <v>1761.7900277135764</v>
      </c>
      <c r="W4" s="12">
        <v>1834.3806867915553</v>
      </c>
      <c r="X4" s="10">
        <v>1820.271240430144</v>
      </c>
      <c r="Y4" s="11">
        <v>1748.2100894948974</v>
      </c>
      <c r="Z4" s="11">
        <v>1761.1061926930774</v>
      </c>
      <c r="AA4" s="12">
        <v>1821.6747585194528</v>
      </c>
      <c r="AB4" s="10">
        <v>1836.2495827015139</v>
      </c>
      <c r="AC4" s="11">
        <v>1779.1443254267908</v>
      </c>
      <c r="AD4" s="11">
        <v>1777.6060365890205</v>
      </c>
      <c r="AE4" s="12">
        <v>1839.4744040660794</v>
      </c>
      <c r="AF4" s="10">
        <v>1813.1196641623746</v>
      </c>
      <c r="AG4" s="11">
        <v>1773.4643075541087</v>
      </c>
      <c r="AH4" s="11">
        <v>1756.5731401272546</v>
      </c>
      <c r="AI4" s="12">
        <v>1826.4900941443598</v>
      </c>
      <c r="AJ4" s="10">
        <v>1808.2404438702711</v>
      </c>
      <c r="AK4" s="11">
        <v>1755.7809106446794</v>
      </c>
      <c r="AL4" s="11">
        <v>1761.0596487275652</v>
      </c>
      <c r="AM4" s="12">
        <v>1826.2240322813377</v>
      </c>
      <c r="AN4" s="10">
        <v>1814.4337069770957</v>
      </c>
      <c r="AO4" s="11">
        <v>1756.5445834088214</v>
      </c>
      <c r="AP4" s="11">
        <v>1758.0361436177684</v>
      </c>
      <c r="AQ4" s="12">
        <v>1807.7973921251198</v>
      </c>
      <c r="AR4" s="10">
        <v>1902.6966809992184</v>
      </c>
      <c r="AS4" s="11">
        <v>1847.9692315940388</v>
      </c>
      <c r="AT4" s="11">
        <v>1801.7722197585581</v>
      </c>
      <c r="AU4" s="12">
        <v>1815.9022989276095</v>
      </c>
      <c r="AV4" s="10">
        <v>1954.1267837432983</v>
      </c>
      <c r="AW4" s="11">
        <v>1857.7160585811978</v>
      </c>
      <c r="AX4" s="11">
        <v>1792.4636464528378</v>
      </c>
      <c r="AY4" s="12">
        <v>1936.2492743970361</v>
      </c>
      <c r="AZ4" s="10">
        <v>1931.942854882449</v>
      </c>
      <c r="BA4" s="11">
        <v>1848.2057756871736</v>
      </c>
      <c r="BB4" s="11">
        <v>1785.7336387615371</v>
      </c>
      <c r="BC4" s="12">
        <v>1918.7627204043865</v>
      </c>
      <c r="BD4" s="10">
        <v>1846.6612796154968</v>
      </c>
      <c r="BE4" s="11">
        <v>1890.1389806996158</v>
      </c>
      <c r="BF4" s="11">
        <v>1826.1145446101125</v>
      </c>
      <c r="BG4" s="12">
        <v>1982.0967559198637</v>
      </c>
      <c r="BH4" s="10">
        <v>1931.0693568841648</v>
      </c>
      <c r="BI4" s="11">
        <v>1869.4189778874174</v>
      </c>
      <c r="BJ4" s="11" t="s">
        <v>69</v>
      </c>
      <c r="BK4" s="12">
        <v>1938.1824423169148</v>
      </c>
      <c r="BL4" s="10">
        <v>1769.581904445329</v>
      </c>
      <c r="BM4" s="11">
        <v>1836.9217835418053</v>
      </c>
      <c r="BN4" s="11">
        <v>1810.9065127680365</v>
      </c>
      <c r="BO4" s="12">
        <v>1883.5383309587048</v>
      </c>
      <c r="BP4" s="10">
        <v>1829.3499875401801</v>
      </c>
      <c r="BQ4" s="11">
        <v>1825.7807049929186</v>
      </c>
      <c r="BR4" s="11">
        <v>1780.7112364101074</v>
      </c>
      <c r="BS4" s="12">
        <v>1819.756262274858</v>
      </c>
      <c r="BT4" s="10">
        <v>1957.388696041425</v>
      </c>
      <c r="BU4" s="11">
        <v>1944.3168797640819</v>
      </c>
      <c r="BV4" s="11">
        <v>1903.2222885003878</v>
      </c>
      <c r="BW4" s="12">
        <v>1856.1714540250791</v>
      </c>
      <c r="BX4" s="10">
        <v>1955.2321345597211</v>
      </c>
      <c r="BY4" s="11">
        <v>1893.8186063434493</v>
      </c>
      <c r="BZ4" s="11">
        <v>1857.6372805170786</v>
      </c>
      <c r="CA4" s="12">
        <v>1965.4303620380872</v>
      </c>
      <c r="CB4" s="10">
        <v>1811.3828607716375</v>
      </c>
      <c r="CC4" s="11">
        <v>1755.9888881740867</v>
      </c>
      <c r="CD4" s="11">
        <v>1770.0244923871126</v>
      </c>
      <c r="CE4" s="12">
        <v>1812.4978607373555</v>
      </c>
      <c r="CF4" s="10">
        <v>1863.5933285809883</v>
      </c>
      <c r="CG4" s="11">
        <v>1796.1737052824415</v>
      </c>
      <c r="CH4" s="11">
        <v>1829.9932450563417</v>
      </c>
      <c r="CI4" s="12">
        <v>1780.1390061909515</v>
      </c>
      <c r="CJ4" s="10">
        <v>1896.4980880316505</v>
      </c>
      <c r="CK4" s="11">
        <v>1856.020406188029</v>
      </c>
      <c r="CL4" s="11">
        <v>1859.5283070332591</v>
      </c>
      <c r="CM4" s="12">
        <v>1947.4600120856555</v>
      </c>
      <c r="CN4" s="10">
        <v>1917.7197159775283</v>
      </c>
      <c r="CO4" s="11">
        <v>1786.5146391496185</v>
      </c>
      <c r="CP4" s="11">
        <v>1910.037715706228</v>
      </c>
      <c r="CQ4" s="12">
        <v>1871.2265217237655</v>
      </c>
      <c r="CR4" s="10">
        <v>1860.1803992703994</v>
      </c>
      <c r="CS4" s="11">
        <v>1772.5550405415283</v>
      </c>
      <c r="CT4" s="11">
        <v>1852.9304440522774</v>
      </c>
      <c r="CU4" s="12">
        <v>1870.5637401418912</v>
      </c>
      <c r="CV4" s="10">
        <v>1877.6146298250944</v>
      </c>
      <c r="CW4" s="11">
        <v>1896.0691267050058</v>
      </c>
      <c r="CX4" s="11">
        <v>1809.349379417512</v>
      </c>
      <c r="CY4" s="12">
        <v>1819.7734348917024</v>
      </c>
      <c r="CZ4" s="10">
        <v>1788.0975126629794</v>
      </c>
      <c r="DA4" s="11">
        <v>1805.7465444842442</v>
      </c>
      <c r="DB4" s="11">
        <v>1770.3629435753198</v>
      </c>
      <c r="DC4" s="12">
        <v>1910.8740642289683</v>
      </c>
      <c r="DD4" s="10">
        <v>1861.7251687501346</v>
      </c>
      <c r="DE4" s="11">
        <v>1846.0685446158357</v>
      </c>
      <c r="DF4" s="11">
        <v>1841.0372597373162</v>
      </c>
      <c r="DG4" s="12">
        <v>1920.3927421547871</v>
      </c>
      <c r="DH4" s="10">
        <v>1889.8914348024</v>
      </c>
      <c r="DI4" s="11">
        <v>1836.900223216079</v>
      </c>
      <c r="DJ4" s="11">
        <v>1838.32497759086</v>
      </c>
      <c r="DK4" s="12">
        <v>1915.894411255842</v>
      </c>
      <c r="DL4" s="10">
        <v>1925.7644956791059</v>
      </c>
      <c r="DM4" s="11">
        <v>1766.68952118372</v>
      </c>
      <c r="DN4" s="11">
        <v>1826.6720574812473</v>
      </c>
      <c r="DO4" s="12">
        <v>1923.334790358444</v>
      </c>
      <c r="DP4" s="10">
        <v>1936.3008126257755</v>
      </c>
      <c r="DQ4" s="11">
        <v>1901.7293476040622</v>
      </c>
      <c r="DR4" s="11">
        <v>1894.9966772457115</v>
      </c>
      <c r="DS4" s="12">
        <v>1825.9852233073193</v>
      </c>
      <c r="DT4" s="10">
        <v>1842.7857816785063</v>
      </c>
      <c r="DU4" s="11">
        <v>1844.3958105893551</v>
      </c>
      <c r="DV4" s="11">
        <v>1761.3011639800618</v>
      </c>
      <c r="DW4" s="12">
        <v>1848.2810949513853</v>
      </c>
      <c r="DX4" s="10">
        <v>1931.6325025585363</v>
      </c>
      <c r="DY4" s="11">
        <v>1784.6726404384844</v>
      </c>
      <c r="DZ4" s="11">
        <v>1911.8350956055021</v>
      </c>
      <c r="EA4" s="12">
        <v>1885.2877198545389</v>
      </c>
      <c r="EB4" s="10">
        <v>1813.7403564926744</v>
      </c>
      <c r="EC4" s="11">
        <v>1823.3267228923421</v>
      </c>
      <c r="ED4" s="11">
        <v>1813.9956223621625</v>
      </c>
      <c r="EE4" s="12">
        <v>1871.3945829545241</v>
      </c>
      <c r="EF4" s="10">
        <v>1947.4545932687361</v>
      </c>
      <c r="EG4" s="11">
        <v>1769.1316513343511</v>
      </c>
      <c r="EH4" s="11">
        <v>1843.1883592701538</v>
      </c>
      <c r="EI4" s="12">
        <v>1892.2981569210117</v>
      </c>
      <c r="EJ4" s="10">
        <v>1904.3957860440298</v>
      </c>
      <c r="EK4" s="11">
        <v>1818.8046999097314</v>
      </c>
      <c r="EL4" s="11">
        <v>1804.473855786508</v>
      </c>
      <c r="EM4" s="12">
        <v>2007.5313464959934</v>
      </c>
      <c r="EN4" s="10">
        <v>1879.0974763000643</v>
      </c>
      <c r="EO4" s="11">
        <v>1868.0182010606343</v>
      </c>
      <c r="EP4" s="11">
        <v>1875.2184645025868</v>
      </c>
      <c r="EQ4" s="12">
        <v>1904.4043807173632</v>
      </c>
    </row>
    <row r="5" spans="1:147" ht="21" customHeight="1" x14ac:dyDescent="0.25">
      <c r="A5" s="8">
        <v>42584</v>
      </c>
      <c r="B5" s="8">
        <v>42585</v>
      </c>
      <c r="C5" s="16">
        <v>7.1203376026153569</v>
      </c>
      <c r="D5" s="7">
        <v>1905.0633780278345</v>
      </c>
      <c r="E5" s="9">
        <v>1834.7607858914803</v>
      </c>
      <c r="F5" s="9">
        <v>1843.1258057537736</v>
      </c>
      <c r="G5" s="9">
        <v>1908.4478969441464</v>
      </c>
      <c r="H5" s="10">
        <v>1907.8406101380633</v>
      </c>
      <c r="I5" s="11">
        <v>1835.0355150981675</v>
      </c>
      <c r="J5" s="11">
        <v>1828.1476122814984</v>
      </c>
      <c r="K5" s="12">
        <v>1888.3777057894154</v>
      </c>
      <c r="L5" s="10">
        <v>1886.2572282389108</v>
      </c>
      <c r="M5" s="11">
        <v>1822.3634408708897</v>
      </c>
      <c r="N5" s="11">
        <v>1817.5134953591007</v>
      </c>
      <c r="O5" s="12">
        <v>1886.3577903749672</v>
      </c>
      <c r="P5" s="10">
        <v>1875.3132819941486</v>
      </c>
      <c r="Q5" s="11">
        <v>1812.1960430707493</v>
      </c>
      <c r="R5" s="11">
        <v>1838.1479106590764</v>
      </c>
      <c r="S5" s="12">
        <v>1872.1050510800251</v>
      </c>
      <c r="T5" s="10">
        <v>1862.9845715665033</v>
      </c>
      <c r="U5" s="11">
        <v>1801.4350698938254</v>
      </c>
      <c r="V5" s="11">
        <v>1804.752981763728</v>
      </c>
      <c r="W5" s="12">
        <v>1890.8426755523849</v>
      </c>
      <c r="X5" s="10">
        <v>1824.7298188474076</v>
      </c>
      <c r="Y5" s="11">
        <v>1752.5443094813152</v>
      </c>
      <c r="Z5" s="11">
        <v>1775.4102849621102</v>
      </c>
      <c r="AA5" s="12">
        <v>1845.5696892206383</v>
      </c>
      <c r="AB5" s="10">
        <v>1869.4521184815619</v>
      </c>
      <c r="AC5" s="11">
        <v>1802.3602111947728</v>
      </c>
      <c r="AD5" s="11">
        <v>1796.9850686204375</v>
      </c>
      <c r="AE5" s="12">
        <v>1877.7734343322049</v>
      </c>
      <c r="AF5" s="10">
        <v>1810.734011244982</v>
      </c>
      <c r="AG5" s="11">
        <v>1765.4822914282472</v>
      </c>
      <c r="AH5" s="11">
        <v>1752.0283089207269</v>
      </c>
      <c r="AI5" s="12">
        <v>1833.3609728699198</v>
      </c>
      <c r="AJ5" s="10">
        <v>1827.2418098701269</v>
      </c>
      <c r="AK5" s="11">
        <v>1762.8124907490783</v>
      </c>
      <c r="AL5" s="11">
        <v>1758.9137420405839</v>
      </c>
      <c r="AM5" s="12">
        <v>1825.7054223296225</v>
      </c>
      <c r="AN5" s="10">
        <v>1856.5343379638593</v>
      </c>
      <c r="AO5" s="11">
        <v>1775.330713886</v>
      </c>
      <c r="AP5" s="11">
        <v>1779.3397843498287</v>
      </c>
      <c r="AQ5" s="12">
        <v>1835.9927630541035</v>
      </c>
      <c r="AR5" s="10">
        <v>1870.5309496321656</v>
      </c>
      <c r="AS5" s="11">
        <v>1805.6339672438723</v>
      </c>
      <c r="AT5" s="11">
        <v>1790.4662566752693</v>
      </c>
      <c r="AU5" s="12">
        <v>1867.2705210718264</v>
      </c>
      <c r="AV5" s="10">
        <v>1862.6366120679738</v>
      </c>
      <c r="AW5" s="11">
        <v>1786.0727187077846</v>
      </c>
      <c r="AX5" s="11">
        <v>1788.6360150727317</v>
      </c>
      <c r="AY5" s="12">
        <v>1852.7004256035675</v>
      </c>
      <c r="AZ5" s="10">
        <v>1901.4186945304853</v>
      </c>
      <c r="BA5" s="11">
        <v>1803.2954038204239</v>
      </c>
      <c r="BB5" s="11">
        <v>1798.8153757216858</v>
      </c>
      <c r="BC5" s="12">
        <v>1860.5937897450376</v>
      </c>
      <c r="BD5" s="10">
        <v>1891.0806477940246</v>
      </c>
      <c r="BE5" s="11">
        <v>1818.6303242379402</v>
      </c>
      <c r="BF5" s="11">
        <v>1790.5727854783661</v>
      </c>
      <c r="BG5" s="12">
        <v>1882.248135242613</v>
      </c>
      <c r="BH5" s="10">
        <v>1894.4599376475221</v>
      </c>
      <c r="BI5" s="11">
        <v>1811.1246948369048</v>
      </c>
      <c r="BJ5" s="11" t="s">
        <v>69</v>
      </c>
      <c r="BK5" s="12">
        <v>1878.2724323737043</v>
      </c>
      <c r="BL5" s="10">
        <v>1890.6449642383357</v>
      </c>
      <c r="BM5" s="11">
        <v>1847.0923089893183</v>
      </c>
      <c r="BN5" s="11">
        <v>1827.4086320243755</v>
      </c>
      <c r="BO5" s="12">
        <v>1897.527625373415</v>
      </c>
      <c r="BP5" s="10">
        <v>1875.9537809475514</v>
      </c>
      <c r="BQ5" s="11">
        <v>1826.8972585378688</v>
      </c>
      <c r="BR5" s="11">
        <v>1829.6614096911546</v>
      </c>
      <c r="BS5" s="12">
        <v>1903.791593759403</v>
      </c>
      <c r="BT5" s="10">
        <v>1875.2065052687851</v>
      </c>
      <c r="BU5" s="11">
        <v>1842.3765076467041</v>
      </c>
      <c r="BV5" s="11">
        <v>1835.814643695473</v>
      </c>
      <c r="BW5" s="12">
        <v>1892.6802661633699</v>
      </c>
      <c r="BX5" s="10">
        <v>1891.8743042364597</v>
      </c>
      <c r="BY5" s="11">
        <v>1833.2842210230469</v>
      </c>
      <c r="BZ5" s="11">
        <v>1833.6692433180103</v>
      </c>
      <c r="CA5" s="12">
        <v>1899.0319938729497</v>
      </c>
      <c r="CB5" s="10">
        <v>1891.6858454568635</v>
      </c>
      <c r="CC5" s="11">
        <v>1832.1741281938102</v>
      </c>
      <c r="CD5" s="11">
        <v>1856.7692778812698</v>
      </c>
      <c r="CE5" s="12">
        <v>1909.6229250166841</v>
      </c>
      <c r="CF5" s="10">
        <v>1918.9274182837505</v>
      </c>
      <c r="CG5" s="11">
        <v>1893.2523624102387</v>
      </c>
      <c r="CH5" s="11">
        <v>1865.3508103414251</v>
      </c>
      <c r="CI5" s="12">
        <v>1931.2329340115523</v>
      </c>
      <c r="CJ5" s="10">
        <v>1919.1820085058937</v>
      </c>
      <c r="CK5" s="11">
        <v>1888.4424584009425</v>
      </c>
      <c r="CL5" s="11">
        <v>1890.2944231596057</v>
      </c>
      <c r="CM5" s="12">
        <v>1944.2460050864045</v>
      </c>
      <c r="CN5" s="10">
        <v>1915.1638396615047</v>
      </c>
      <c r="CO5" s="11">
        <v>1907.0161104024528</v>
      </c>
      <c r="CP5" s="11">
        <v>1884.5599402938792</v>
      </c>
      <c r="CQ5" s="12">
        <v>1927.5118748028347</v>
      </c>
      <c r="CR5" s="10">
        <v>1916.4781315052321</v>
      </c>
      <c r="CS5" s="11">
        <v>1876.8518498611627</v>
      </c>
      <c r="CT5" s="11">
        <v>1898.6793332916532</v>
      </c>
      <c r="CU5" s="12">
        <v>1937.1963122602499</v>
      </c>
      <c r="CV5" s="10">
        <v>1917.4226543939631</v>
      </c>
      <c r="CW5" s="11">
        <v>1874.6610324353474</v>
      </c>
      <c r="CX5" s="11">
        <v>1877.4481478376233</v>
      </c>
      <c r="CY5" s="12">
        <v>1934.9848768484644</v>
      </c>
      <c r="CZ5" s="10">
        <v>1906.7337499400574</v>
      </c>
      <c r="DA5" s="11">
        <v>1854.7190811912476</v>
      </c>
      <c r="DB5" s="11">
        <v>1858.8221649895008</v>
      </c>
      <c r="DC5" s="12">
        <v>1921.0294702892336</v>
      </c>
      <c r="DD5" s="10">
        <v>1891.297514099617</v>
      </c>
      <c r="DE5" s="11">
        <v>1839.2760692372785</v>
      </c>
      <c r="DF5" s="11">
        <v>1842.580525708087</v>
      </c>
      <c r="DG5" s="12">
        <v>1911.3910349841178</v>
      </c>
      <c r="DH5" s="10">
        <v>1871.1161383521721</v>
      </c>
      <c r="DI5" s="11">
        <v>1830.5740657457591</v>
      </c>
      <c r="DJ5" s="11">
        <v>1831.9110562638411</v>
      </c>
      <c r="DK5" s="12">
        <v>1889.9576507482486</v>
      </c>
      <c r="DL5" s="10">
        <v>1865.722527755328</v>
      </c>
      <c r="DM5" s="11">
        <v>1837.9772602804551</v>
      </c>
      <c r="DN5" s="11">
        <v>1830.6560695937555</v>
      </c>
      <c r="DO5" s="12">
        <v>1879.200670500466</v>
      </c>
      <c r="DP5" s="10">
        <v>1876.6092907362056</v>
      </c>
      <c r="DQ5" s="11">
        <v>1812.0881603096295</v>
      </c>
      <c r="DR5" s="11">
        <v>1819.6575265332142</v>
      </c>
      <c r="DS5" s="12">
        <v>1887.0842907343226</v>
      </c>
      <c r="DT5" s="10">
        <v>1859.4252211604396</v>
      </c>
      <c r="DU5" s="11">
        <v>1813.1511280879031</v>
      </c>
      <c r="DV5" s="11">
        <v>1820.1674651570038</v>
      </c>
      <c r="DW5" s="12">
        <v>1873.3734453102893</v>
      </c>
      <c r="DX5" s="10">
        <v>1886.0154209009429</v>
      </c>
      <c r="DY5" s="11">
        <v>1817.8413841277302</v>
      </c>
      <c r="DZ5" s="11">
        <v>1845.5401094120398</v>
      </c>
      <c r="EA5" s="12">
        <v>1860.5924431850308</v>
      </c>
      <c r="EB5" s="10">
        <v>1891.2642373730041</v>
      </c>
      <c r="EC5" s="11">
        <v>1834.6296125731649</v>
      </c>
      <c r="ED5" s="11">
        <v>1840.9816850091568</v>
      </c>
      <c r="EE5" s="12">
        <v>1887.6815609499477</v>
      </c>
      <c r="EF5" s="10">
        <v>1891.050940712885</v>
      </c>
      <c r="EG5" s="11">
        <v>1825.4044730083633</v>
      </c>
      <c r="EH5" s="11">
        <v>1826.6244683770387</v>
      </c>
      <c r="EI5" s="12">
        <v>1882.7625101327251</v>
      </c>
      <c r="EJ5" s="10">
        <v>1899.6680573582571</v>
      </c>
      <c r="EK5" s="11">
        <v>1826.6149854907464</v>
      </c>
      <c r="EL5" s="11">
        <v>1850.4851114236158</v>
      </c>
      <c r="EM5" s="12">
        <v>1917.3554714738002</v>
      </c>
      <c r="EN5" s="10">
        <v>1903.7038861704889</v>
      </c>
      <c r="EO5" s="11">
        <v>1833.3365300414835</v>
      </c>
      <c r="EP5" s="11">
        <v>1835.295573871995</v>
      </c>
      <c r="EQ5" s="12">
        <v>1894.6866606953758</v>
      </c>
    </row>
    <row r="6" spans="1:147" ht="21" customHeight="1" x14ac:dyDescent="0.25">
      <c r="A6" s="8">
        <v>42585</v>
      </c>
      <c r="B6" s="8">
        <v>42586</v>
      </c>
      <c r="C6" s="16">
        <v>6.4199563636779784</v>
      </c>
      <c r="D6" s="7">
        <v>1518.3504241298228</v>
      </c>
      <c r="E6" s="9">
        <v>1485.012191728377</v>
      </c>
      <c r="F6" s="9">
        <v>1497.0315594350307</v>
      </c>
      <c r="G6" s="9">
        <v>1547.7904429040868</v>
      </c>
      <c r="H6" s="10">
        <v>1544.3439579030733</v>
      </c>
      <c r="I6" s="11">
        <v>1489.9673780545336</v>
      </c>
      <c r="J6" s="11">
        <v>1492.6814807062144</v>
      </c>
      <c r="K6" s="12">
        <v>1547.1350357120366</v>
      </c>
      <c r="L6" s="10">
        <v>1512.6321730021684</v>
      </c>
      <c r="M6" s="11">
        <v>1483.8286985224411</v>
      </c>
      <c r="N6" s="11">
        <v>1485.4688902391108</v>
      </c>
      <c r="O6" s="12">
        <v>1533.9998501600091</v>
      </c>
      <c r="P6" s="10">
        <v>1519.1760551599366</v>
      </c>
      <c r="Q6" s="11">
        <v>1483.432410454518</v>
      </c>
      <c r="R6" s="11">
        <v>1502.0501850716253</v>
      </c>
      <c r="S6" s="12">
        <v>1528.961487926794</v>
      </c>
      <c r="T6" s="10">
        <v>1537.3004127471982</v>
      </c>
      <c r="U6" s="11">
        <v>1500.1597506554676</v>
      </c>
      <c r="V6" s="11">
        <v>1503.6592229132896</v>
      </c>
      <c r="W6" s="12">
        <v>1561.9957307098184</v>
      </c>
      <c r="X6" s="10">
        <v>1536.9273015481149</v>
      </c>
      <c r="Y6" s="11">
        <v>1482.847499511153</v>
      </c>
      <c r="Z6" s="11">
        <v>1503.1366979030756</v>
      </c>
      <c r="AA6" s="12">
        <v>1550.5655049567827</v>
      </c>
      <c r="AB6" s="10">
        <v>1566.7456885582446</v>
      </c>
      <c r="AC6" s="11">
        <v>1510.3386886870273</v>
      </c>
      <c r="AD6" s="11">
        <v>1507.2923548201725</v>
      </c>
      <c r="AE6" s="12">
        <v>1567.2812589756579</v>
      </c>
      <c r="AF6" s="10">
        <v>1527.0845958102057</v>
      </c>
      <c r="AG6" s="11">
        <v>1503.4651614934448</v>
      </c>
      <c r="AH6" s="11">
        <v>1494.9282692624761</v>
      </c>
      <c r="AI6" s="12">
        <v>1549.2413350332888</v>
      </c>
      <c r="AJ6" s="10">
        <v>1519.1624168109258</v>
      </c>
      <c r="AK6" s="11">
        <v>1483.3253984646026</v>
      </c>
      <c r="AL6" s="11">
        <v>1490.9896981528852</v>
      </c>
      <c r="AM6" s="12">
        <v>1544.4191220448561</v>
      </c>
      <c r="AN6" s="10">
        <v>1516.194766587859</v>
      </c>
      <c r="AO6" s="11">
        <v>1471.4702261395091</v>
      </c>
      <c r="AP6" s="11">
        <v>1481.062270579888</v>
      </c>
      <c r="AQ6" s="12">
        <v>1540.4445112178153</v>
      </c>
      <c r="AR6" s="10">
        <v>1529.2017732259221</v>
      </c>
      <c r="AS6" s="11">
        <v>1488.4885624989315</v>
      </c>
      <c r="AT6" s="11">
        <v>1484.6940837796437</v>
      </c>
      <c r="AU6" s="12">
        <v>1541.7771388829533</v>
      </c>
      <c r="AV6" s="10">
        <v>1537.6768632916041</v>
      </c>
      <c r="AW6" s="11">
        <v>1482.9781007575516</v>
      </c>
      <c r="AX6" s="11">
        <v>1484.1006390498089</v>
      </c>
      <c r="AY6" s="12">
        <v>1528.9140527814136</v>
      </c>
      <c r="AZ6" s="10">
        <v>1540.4879712998841</v>
      </c>
      <c r="BA6" s="11">
        <v>1481.3655553111705</v>
      </c>
      <c r="BB6" s="11">
        <v>1478.9632864104358</v>
      </c>
      <c r="BC6" s="12">
        <v>1518.7886884961777</v>
      </c>
      <c r="BD6" s="10">
        <v>1527.491593973466</v>
      </c>
      <c r="BE6" s="11">
        <v>1487.8851361506934</v>
      </c>
      <c r="BF6" s="11">
        <v>1470.5533512966456</v>
      </c>
      <c r="BG6" s="12">
        <v>1532.3176402944985</v>
      </c>
      <c r="BH6" s="10">
        <v>1523.4933082504576</v>
      </c>
      <c r="BI6" s="11">
        <v>1478.5406017515006</v>
      </c>
      <c r="BJ6" s="11" t="s">
        <v>69</v>
      </c>
      <c r="BK6" s="12">
        <v>1495.1806531146665</v>
      </c>
      <c r="BL6" s="10">
        <v>1520.3019502595912</v>
      </c>
      <c r="BM6" s="11">
        <v>1492.8540648435937</v>
      </c>
      <c r="BN6" s="11">
        <v>1481.2654857402538</v>
      </c>
      <c r="BO6" s="12">
        <v>1524.4110060104795</v>
      </c>
      <c r="BP6" s="10">
        <v>1513.2655939860504</v>
      </c>
      <c r="BQ6" s="11">
        <v>1484.651181917875</v>
      </c>
      <c r="BR6" s="11">
        <v>1473.9208254667642</v>
      </c>
      <c r="BS6" s="12">
        <v>1508.4155118607987</v>
      </c>
      <c r="BT6" s="10">
        <v>1523.7959899652708</v>
      </c>
      <c r="BU6" s="11">
        <v>1495.6788738033677</v>
      </c>
      <c r="BV6" s="11">
        <v>1488.9329140323682</v>
      </c>
      <c r="BW6" s="12">
        <v>1523.2560960608778</v>
      </c>
      <c r="BX6" s="10">
        <v>1531.9141305080848</v>
      </c>
      <c r="BY6" s="11">
        <v>1490.3807639736156</v>
      </c>
      <c r="BZ6" s="11">
        <v>1485.7430298628769</v>
      </c>
      <c r="CA6" s="12">
        <v>1522.1062947603202</v>
      </c>
      <c r="CB6" s="10">
        <v>1212.490820775025</v>
      </c>
      <c r="CC6" s="11">
        <v>1494.7216069544565</v>
      </c>
      <c r="CD6" s="11">
        <v>1505.7608660586843</v>
      </c>
      <c r="CE6" s="12">
        <v>1529.5241597473646</v>
      </c>
      <c r="CF6" s="10">
        <v>1515.6200044636325</v>
      </c>
      <c r="CG6" s="11">
        <v>1496.2275620040559</v>
      </c>
      <c r="CH6" s="11">
        <v>1467.3608550744405</v>
      </c>
      <c r="CI6" s="12">
        <v>1506.0432918160068</v>
      </c>
      <c r="CJ6" s="10">
        <v>1509.4614107138834</v>
      </c>
      <c r="CK6" s="11">
        <v>1490.5684734736574</v>
      </c>
      <c r="CL6" s="11">
        <v>1486.2374705099837</v>
      </c>
      <c r="CM6" s="12">
        <v>1514.4548345640976</v>
      </c>
      <c r="CN6" s="10">
        <v>1514.2372207282854</v>
      </c>
      <c r="CO6" s="11">
        <v>1500.938903801956</v>
      </c>
      <c r="CP6" s="11">
        <v>1477.0870163834322</v>
      </c>
      <c r="CQ6" s="12">
        <v>1496.7122843066038</v>
      </c>
      <c r="CR6" s="10">
        <v>1498.9684658650722</v>
      </c>
      <c r="CS6" s="11">
        <v>1473.894150483683</v>
      </c>
      <c r="CT6" s="11">
        <v>1484.8196716966611</v>
      </c>
      <c r="CU6" s="12">
        <v>1507.4229226068092</v>
      </c>
      <c r="CV6" s="10">
        <v>1515.3933016215112</v>
      </c>
      <c r="CW6" s="11">
        <v>1480.66431250859</v>
      </c>
      <c r="CX6" s="11">
        <v>1478.331518662643</v>
      </c>
      <c r="CY6" s="12">
        <v>1522.2358145352925</v>
      </c>
      <c r="CZ6" s="10">
        <v>1535.5118695735916</v>
      </c>
      <c r="DA6" s="11">
        <v>1493.3683582361703</v>
      </c>
      <c r="DB6" s="11">
        <v>1491.4800903704886</v>
      </c>
      <c r="DC6" s="12">
        <v>1523.2909319866706</v>
      </c>
      <c r="DD6" s="10">
        <v>1535.7946665056254</v>
      </c>
      <c r="DE6" s="11">
        <v>1494.8374611109712</v>
      </c>
      <c r="DF6" s="11">
        <v>1487.8771215396764</v>
      </c>
      <c r="DG6" s="12">
        <v>1529.9230694122318</v>
      </c>
      <c r="DH6" s="10">
        <v>1534.916405124183</v>
      </c>
      <c r="DI6" s="11">
        <v>1499.0151829153635</v>
      </c>
      <c r="DJ6" s="11">
        <v>1492.5490406969707</v>
      </c>
      <c r="DK6" s="12">
        <v>1514.389035062211</v>
      </c>
      <c r="DL6" s="10">
        <v>1555.0204226867095</v>
      </c>
      <c r="DM6" s="11">
        <v>1515.9867897083145</v>
      </c>
      <c r="DN6" s="11">
        <v>1490.1340550376747</v>
      </c>
      <c r="DO6" s="12">
        <v>1515.2330527394076</v>
      </c>
      <c r="DP6" s="10">
        <v>1567.0642684161051</v>
      </c>
      <c r="DQ6" s="11">
        <v>1506.3777808037169</v>
      </c>
      <c r="DR6" s="11">
        <v>1496.6774004558617</v>
      </c>
      <c r="DS6" s="12">
        <v>1531.4787301490533</v>
      </c>
      <c r="DT6" s="10">
        <v>1550.4082832944991</v>
      </c>
      <c r="DU6" s="11">
        <v>1509.5837593946444</v>
      </c>
      <c r="DV6" s="11">
        <v>1503.4752987946354</v>
      </c>
      <c r="DW6" s="12">
        <v>1529.8006591165215</v>
      </c>
      <c r="DX6" s="10">
        <v>1570.8762576140748</v>
      </c>
      <c r="DY6" s="11">
        <v>1515.3491172056217</v>
      </c>
      <c r="DZ6" s="11">
        <v>1527.2612416057921</v>
      </c>
      <c r="EA6" s="12">
        <v>1524.353347350275</v>
      </c>
      <c r="EB6" s="10">
        <v>1555.7033373696845</v>
      </c>
      <c r="EC6" s="11">
        <v>1511.0531845637008</v>
      </c>
      <c r="ED6" s="11">
        <v>1513.85582228472</v>
      </c>
      <c r="EE6" s="12">
        <v>1546.7715490113433</v>
      </c>
      <c r="EF6" s="10">
        <v>1553.4864872679802</v>
      </c>
      <c r="EG6" s="11">
        <v>1510.9533511806414</v>
      </c>
      <c r="EH6" s="11">
        <v>1513.3594112526114</v>
      </c>
      <c r="EI6" s="12">
        <v>1553.1941945327458</v>
      </c>
      <c r="EJ6" s="10">
        <v>1562.2752860311059</v>
      </c>
      <c r="EK6" s="11">
        <v>1518.8287920906118</v>
      </c>
      <c r="EL6" s="11">
        <v>1542.1925518844105</v>
      </c>
      <c r="EM6" s="12">
        <v>1582.9058159927897</v>
      </c>
      <c r="EN6" s="10">
        <v>1559.1894173984581</v>
      </c>
      <c r="EO6" s="11">
        <v>1518.9494943051607</v>
      </c>
      <c r="EP6" s="11">
        <v>1527.8703755382401</v>
      </c>
      <c r="EQ6" s="12">
        <v>1574.2147746645815</v>
      </c>
    </row>
    <row r="7" spans="1:147" ht="21" customHeight="1" x14ac:dyDescent="0.25">
      <c r="A7" s="8">
        <v>42586</v>
      </c>
      <c r="B7" s="8">
        <v>42587</v>
      </c>
      <c r="C7" s="16">
        <v>7.2486125240325929</v>
      </c>
      <c r="D7" s="7">
        <v>1736.8523591916412</v>
      </c>
      <c r="E7" s="9">
        <v>1715.4143576720323</v>
      </c>
      <c r="F7" s="9">
        <v>1731.0603428023167</v>
      </c>
      <c r="G7" s="9">
        <v>1799.1334346637827</v>
      </c>
      <c r="H7" s="10">
        <v>1752.7369169317258</v>
      </c>
      <c r="I7" s="11">
        <v>1705.1109147031123</v>
      </c>
      <c r="J7" s="11">
        <v>1708.4379803315226</v>
      </c>
      <c r="K7" s="12">
        <v>1771.0724580672759</v>
      </c>
      <c r="L7" s="10">
        <v>1777.7905512037853</v>
      </c>
      <c r="M7" s="11">
        <v>1688.6004233485751</v>
      </c>
      <c r="N7" s="11">
        <v>1691.4953622880616</v>
      </c>
      <c r="O7" s="12">
        <v>1746.0262907650933</v>
      </c>
      <c r="P7" s="10">
        <v>1744.1326895230302</v>
      </c>
      <c r="Q7" s="11">
        <v>1701.2120778338669</v>
      </c>
      <c r="R7" s="11">
        <v>1719.4431355852421</v>
      </c>
      <c r="S7" s="12">
        <v>1747.5703019360099</v>
      </c>
      <c r="T7" s="10">
        <v>1755.6786510270108</v>
      </c>
      <c r="U7" s="11">
        <v>1712.7542946773322</v>
      </c>
      <c r="V7" s="11">
        <v>1716.293017446367</v>
      </c>
      <c r="W7" s="12">
        <v>1780.1198442302189</v>
      </c>
      <c r="X7" s="10">
        <v>1750.7753429863865</v>
      </c>
      <c r="Y7" s="11">
        <v>1694.0864658970606</v>
      </c>
      <c r="Z7" s="11">
        <v>1717.7282503686208</v>
      </c>
      <c r="AA7" s="12">
        <v>1772.498644415811</v>
      </c>
      <c r="AB7" s="10">
        <v>1790.1518950296042</v>
      </c>
      <c r="AC7" s="11">
        <v>1729.5556294790122</v>
      </c>
      <c r="AD7" s="11">
        <v>1729.3278484256696</v>
      </c>
      <c r="AE7" s="12">
        <v>1798.1693453299326</v>
      </c>
      <c r="AF7" s="10">
        <v>1749.2506160989865</v>
      </c>
      <c r="AG7" s="11">
        <v>1722.6511782577008</v>
      </c>
      <c r="AH7" s="11">
        <v>1713.9355691402764</v>
      </c>
      <c r="AI7" s="12">
        <v>1777.3159056586082</v>
      </c>
      <c r="AJ7" s="10">
        <v>1755.6867286937063</v>
      </c>
      <c r="AK7" s="11">
        <v>1707.307701540966</v>
      </c>
      <c r="AL7" s="11">
        <v>1715.5660027124409</v>
      </c>
      <c r="AM7" s="12">
        <v>1772.1782696989362</v>
      </c>
      <c r="AN7" s="10">
        <v>1761.722357371061</v>
      </c>
      <c r="AO7" s="11">
        <v>1707.2704431445013</v>
      </c>
      <c r="AP7" s="11">
        <v>1712.4080235968358</v>
      </c>
      <c r="AQ7" s="12">
        <v>1771.600474881121</v>
      </c>
      <c r="AR7" s="10">
        <v>1843.418280049953</v>
      </c>
      <c r="AS7" s="11">
        <v>1795.626232834099</v>
      </c>
      <c r="AT7" s="11">
        <v>1753.2541496195017</v>
      </c>
      <c r="AU7" s="12">
        <v>1771.028121248158</v>
      </c>
      <c r="AV7" s="10">
        <v>1885.427065952726</v>
      </c>
      <c r="AW7" s="11">
        <v>1802.5096923966832</v>
      </c>
      <c r="AX7" s="11">
        <v>1752.8433175319219</v>
      </c>
      <c r="AY7" s="12">
        <v>1875.2558693694041</v>
      </c>
      <c r="AZ7" s="10">
        <v>1864.3138697309951</v>
      </c>
      <c r="BA7" s="11">
        <v>1795.6285899720704</v>
      </c>
      <c r="BB7" s="11">
        <v>1741.5413278328977</v>
      </c>
      <c r="BC7" s="12">
        <v>1846.8152852706853</v>
      </c>
      <c r="BD7" s="10">
        <v>1795.8823238611287</v>
      </c>
      <c r="BE7" s="11">
        <v>1831.4301653900602</v>
      </c>
      <c r="BF7" s="11">
        <v>1776.1348074664481</v>
      </c>
      <c r="BG7" s="12">
        <v>1898.5221211836838</v>
      </c>
      <c r="BH7" s="10">
        <v>1868.6268228679353</v>
      </c>
      <c r="BI7" s="11">
        <v>1818.5936857264128</v>
      </c>
      <c r="BJ7" s="11" t="s">
        <v>69</v>
      </c>
      <c r="BK7" s="12">
        <v>1858.0738898209054</v>
      </c>
      <c r="BL7" s="10">
        <v>1742.0117340598497</v>
      </c>
      <c r="BM7" s="11">
        <v>1800.7405543822899</v>
      </c>
      <c r="BN7" s="11">
        <v>1776.2328121436747</v>
      </c>
      <c r="BO7" s="12">
        <v>1829.2336295857713</v>
      </c>
      <c r="BP7" s="10">
        <v>1785.2747341977984</v>
      </c>
      <c r="BQ7" s="11">
        <v>1779.1169260384495</v>
      </c>
      <c r="BR7" s="11">
        <v>1743.9243299835116</v>
      </c>
      <c r="BS7" s="12">
        <v>1776.5333283659284</v>
      </c>
      <c r="BT7" s="10">
        <v>1897.7326204868075</v>
      </c>
      <c r="BU7" s="11">
        <v>1897.3540914770233</v>
      </c>
      <c r="BV7" s="11">
        <v>1859.3106094117313</v>
      </c>
      <c r="BW7" s="12">
        <v>1824.6150962323029</v>
      </c>
      <c r="BX7" s="10">
        <v>1905.7932450937667</v>
      </c>
      <c r="BY7" s="11">
        <v>1855.2366453875336</v>
      </c>
      <c r="BZ7" s="11">
        <v>1830.1239349174662</v>
      </c>
      <c r="CA7" s="12">
        <v>1926.2802079003245</v>
      </c>
      <c r="CB7" s="10">
        <v>1712.2935920123934</v>
      </c>
      <c r="CC7" s="11">
        <v>1733.5880499912012</v>
      </c>
      <c r="CD7" s="11">
        <v>1753.2540035513509</v>
      </c>
      <c r="CE7" s="12">
        <v>1785.8717579288571</v>
      </c>
      <c r="CF7" s="10">
        <v>1817.6119433851202</v>
      </c>
      <c r="CG7" s="11">
        <v>1764.5203212070583</v>
      </c>
      <c r="CH7" s="11">
        <v>1783.3470329416132</v>
      </c>
      <c r="CI7" s="12">
        <v>1749.4837052601226</v>
      </c>
      <c r="CJ7" s="10">
        <v>1844.3029566663438</v>
      </c>
      <c r="CK7" s="11">
        <v>1811.6698280816411</v>
      </c>
      <c r="CL7" s="11">
        <v>1816.5272110770925</v>
      </c>
      <c r="CM7" s="12">
        <v>1884.3146240446811</v>
      </c>
      <c r="CN7" s="10">
        <v>1848.7761143200617</v>
      </c>
      <c r="CO7" s="11">
        <v>1744.0016857603614</v>
      </c>
      <c r="CP7" s="11">
        <v>1840.9034272259025</v>
      </c>
      <c r="CQ7" s="12">
        <v>1808.2708128204479</v>
      </c>
      <c r="CR7" s="10">
        <v>1798.8002358861788</v>
      </c>
      <c r="CS7" s="11">
        <v>1624.3058445866679</v>
      </c>
      <c r="CT7" s="11">
        <v>1796.9036742450246</v>
      </c>
      <c r="CU7" s="12">
        <v>1814.456449237322</v>
      </c>
      <c r="CV7" s="10">
        <v>1814.438774410532</v>
      </c>
      <c r="CW7" s="11">
        <v>1832.8104721957811</v>
      </c>
      <c r="CX7" s="11">
        <v>1763.5440965398498</v>
      </c>
      <c r="CY7" s="12">
        <v>1775.3420277257358</v>
      </c>
      <c r="CZ7" s="10">
        <v>1762.0565955687555</v>
      </c>
      <c r="DA7" s="11">
        <v>1774.6971659883725</v>
      </c>
      <c r="DB7" s="11">
        <v>1741.3879913920798</v>
      </c>
      <c r="DC7" s="12">
        <v>1854.6472436743236</v>
      </c>
      <c r="DD7" s="10">
        <v>1824.4588575237144</v>
      </c>
      <c r="DE7" s="11">
        <v>1804.301791060064</v>
      </c>
      <c r="DF7" s="11">
        <v>1791.096582768447</v>
      </c>
      <c r="DG7" s="12">
        <v>1855.3460858794233</v>
      </c>
      <c r="DH7" s="10">
        <v>1836.3669693966892</v>
      </c>
      <c r="DI7" s="11">
        <v>1787.97561255763</v>
      </c>
      <c r="DJ7" s="11">
        <v>1781.7157973668718</v>
      </c>
      <c r="DK7" s="12">
        <v>1840.735431899803</v>
      </c>
      <c r="DL7" s="10">
        <v>1870.0767655283016</v>
      </c>
      <c r="DM7" s="11">
        <v>1739.1698933706591</v>
      </c>
      <c r="DN7" s="11">
        <v>1779.4637180109751</v>
      </c>
      <c r="DO7" s="12">
        <v>1857.421207922589</v>
      </c>
      <c r="DP7" s="10">
        <v>1874.9954850830381</v>
      </c>
      <c r="DQ7" s="11">
        <v>1844.2685015501579</v>
      </c>
      <c r="DR7" s="11">
        <v>1845.8568095884607</v>
      </c>
      <c r="DS7" s="12">
        <v>1793.3457925034916</v>
      </c>
      <c r="DT7" s="10">
        <v>1804.6158726055767</v>
      </c>
      <c r="DU7" s="11">
        <v>1798.9130142604668</v>
      </c>
      <c r="DV7" s="11">
        <v>1727.0313357450614</v>
      </c>
      <c r="DW7" s="12">
        <v>1806.62692992234</v>
      </c>
      <c r="DX7" s="10">
        <v>1882.2540076045182</v>
      </c>
      <c r="DY7" s="11">
        <v>1756.9990216102929</v>
      </c>
      <c r="DZ7" s="11">
        <v>1865.1391208696659</v>
      </c>
      <c r="EA7" s="12">
        <v>1838.709681951148</v>
      </c>
      <c r="EB7" s="10">
        <v>1772.4770887096427</v>
      </c>
      <c r="EC7" s="11">
        <v>1779.4017452449095</v>
      </c>
      <c r="ED7" s="11">
        <v>1771.7011620084838</v>
      </c>
      <c r="EE7" s="12">
        <v>1818.0658374010563</v>
      </c>
      <c r="EF7" s="10">
        <v>1883.713974861116</v>
      </c>
      <c r="EG7" s="11">
        <v>1732.3711371239444</v>
      </c>
      <c r="EH7" s="11">
        <v>1795.6239485540889</v>
      </c>
      <c r="EI7" s="12">
        <v>1837.0281817153345</v>
      </c>
      <c r="EJ7" s="10">
        <v>1835.3261561149086</v>
      </c>
      <c r="EK7" s="11">
        <v>1760.6310779206938</v>
      </c>
      <c r="EL7" s="11">
        <v>1756.8881321125918</v>
      </c>
      <c r="EM7" s="12">
        <v>1930.7790717010816</v>
      </c>
      <c r="EN7" s="10">
        <v>1811.0508981172975</v>
      </c>
      <c r="EO7" s="11">
        <v>1800.5276047431787</v>
      </c>
      <c r="EP7" s="11">
        <v>1811.6776129410443</v>
      </c>
      <c r="EQ7" s="12">
        <v>1842.3820514097492</v>
      </c>
    </row>
    <row r="8" spans="1:147" ht="21" customHeight="1" x14ac:dyDescent="0.25">
      <c r="A8" s="8">
        <v>42587</v>
      </c>
      <c r="B8" s="8">
        <v>42588</v>
      </c>
      <c r="C8" s="16">
        <v>6.9139870529174807</v>
      </c>
      <c r="D8" s="7">
        <v>1640.8506333184987</v>
      </c>
      <c r="E8" s="9">
        <v>1615.7281371184706</v>
      </c>
      <c r="F8" s="9">
        <v>1627.5865911873732</v>
      </c>
      <c r="G8" s="9">
        <v>1698.2556597002379</v>
      </c>
      <c r="H8" s="10">
        <v>1653.8321326288738</v>
      </c>
      <c r="I8" s="11">
        <v>1605.2206301819892</v>
      </c>
      <c r="J8" s="11">
        <v>1612.838147354264</v>
      </c>
      <c r="K8" s="12">
        <v>1668.8739955606641</v>
      </c>
      <c r="L8" s="10">
        <v>1678.6074484577775</v>
      </c>
      <c r="M8" s="11">
        <v>1580.9826215797555</v>
      </c>
      <c r="N8" s="11">
        <v>1576.7012847842409</v>
      </c>
      <c r="O8" s="12">
        <v>1627.4270681674618</v>
      </c>
      <c r="P8" s="10">
        <v>1635.3769646808089</v>
      </c>
      <c r="Q8" s="11">
        <v>1588.6367788611826</v>
      </c>
      <c r="R8" s="11">
        <v>1604.3221251708778</v>
      </c>
      <c r="S8" s="12">
        <v>1634.9288668666024</v>
      </c>
      <c r="T8" s="10">
        <v>1657.0724142879428</v>
      </c>
      <c r="U8" s="11">
        <v>1606.9036060496994</v>
      </c>
      <c r="V8" s="11">
        <v>1604.9283967775596</v>
      </c>
      <c r="W8" s="12">
        <v>1664.0502354713565</v>
      </c>
      <c r="X8" s="10">
        <v>1669.1096602143227</v>
      </c>
      <c r="Y8" s="11">
        <v>1612.8446108007845</v>
      </c>
      <c r="Z8" s="11">
        <v>1626.3884524835937</v>
      </c>
      <c r="AA8" s="12">
        <v>1674.9508869719539</v>
      </c>
      <c r="AB8" s="10">
        <v>1690.2979663746746</v>
      </c>
      <c r="AC8" s="11">
        <v>1630.5219436190405</v>
      </c>
      <c r="AD8" s="11">
        <v>1629.8645757593022</v>
      </c>
      <c r="AE8" s="12">
        <v>1689.0335872055773</v>
      </c>
      <c r="AF8" s="10">
        <v>1658.677354750484</v>
      </c>
      <c r="AG8" s="11">
        <v>1622.4952823168924</v>
      </c>
      <c r="AH8" s="11">
        <v>1613.7133627640173</v>
      </c>
      <c r="AI8" s="12">
        <v>1674.597448628854</v>
      </c>
      <c r="AJ8" s="10">
        <v>1664.9516057101364</v>
      </c>
      <c r="AK8" s="11">
        <v>1608.5884318741794</v>
      </c>
      <c r="AL8" s="11">
        <v>1609.4037488848908</v>
      </c>
      <c r="AM8" s="12">
        <v>1667.7970345921694</v>
      </c>
      <c r="AN8" s="10">
        <v>1675.4128503748534</v>
      </c>
      <c r="AO8" s="11">
        <v>1617.1179163910954</v>
      </c>
      <c r="AP8" s="11">
        <v>1612.9101023904059</v>
      </c>
      <c r="AQ8" s="12">
        <v>1665.2425055142012</v>
      </c>
      <c r="AR8" s="10">
        <v>1776.6273422145844</v>
      </c>
      <c r="AS8" s="11">
        <v>1720.0992738091504</v>
      </c>
      <c r="AT8" s="11">
        <v>1665.8139525649037</v>
      </c>
      <c r="AU8" s="12">
        <v>1678.0996212980574</v>
      </c>
      <c r="AV8" s="10">
        <v>1807.034682810189</v>
      </c>
      <c r="AW8" s="11">
        <v>1713.0743528772155</v>
      </c>
      <c r="AX8" s="11">
        <v>1656.7797474637214</v>
      </c>
      <c r="AY8" s="12">
        <v>1790.659539252269</v>
      </c>
      <c r="AZ8" s="10">
        <v>1805.3443395286067</v>
      </c>
      <c r="BA8" s="11">
        <v>1728.201667567444</v>
      </c>
      <c r="BB8" s="11">
        <v>1667.4736143050454</v>
      </c>
      <c r="BC8" s="12">
        <v>1785.6636261989499</v>
      </c>
      <c r="BD8" s="10">
        <v>1726.6101352012888</v>
      </c>
      <c r="BE8" s="11">
        <v>1767.5542483505637</v>
      </c>
      <c r="BF8" s="11">
        <v>1708.1064135469164</v>
      </c>
      <c r="BG8" s="12">
        <v>1842.2570735959137</v>
      </c>
      <c r="BH8" s="10">
        <v>1821.3508789485929</v>
      </c>
      <c r="BI8" s="11">
        <v>1761.0185586153948</v>
      </c>
      <c r="BJ8" s="11" t="s">
        <v>69</v>
      </c>
      <c r="BK8" s="12">
        <v>1809.9209796816356</v>
      </c>
      <c r="BL8" s="10">
        <v>1683.3882848876399</v>
      </c>
      <c r="BM8" s="11">
        <v>1745.1554233310881</v>
      </c>
      <c r="BN8" s="11">
        <v>1714.9959626011628</v>
      </c>
      <c r="BO8" s="12">
        <v>1771.2794834054116</v>
      </c>
      <c r="BP8" s="10">
        <v>1716.7564567925374</v>
      </c>
      <c r="BQ8" s="11">
        <v>1710.0426109034433</v>
      </c>
      <c r="BR8" s="11">
        <v>1671.4295859817544</v>
      </c>
      <c r="BS8" s="12">
        <v>1707.666001975165</v>
      </c>
      <c r="BT8" s="10">
        <v>1850.6737463993475</v>
      </c>
      <c r="BU8" s="11">
        <v>1851.4001037384742</v>
      </c>
      <c r="BV8" s="11">
        <v>1808.1082937058786</v>
      </c>
      <c r="BW8" s="12">
        <v>1753.0945301280713</v>
      </c>
      <c r="BX8" s="10">
        <v>1848.6333447006243</v>
      </c>
      <c r="BY8" s="11">
        <v>1794.7552239013535</v>
      </c>
      <c r="BZ8" s="11">
        <v>1769.8111236209436</v>
      </c>
      <c r="CA8" s="12">
        <v>1870.0001995599218</v>
      </c>
      <c r="CB8" s="10">
        <v>1716.6865040205071</v>
      </c>
      <c r="CC8" s="11">
        <v>1669.4145406133036</v>
      </c>
      <c r="CD8" s="11">
        <v>1687.093285950157</v>
      </c>
      <c r="CE8" s="12">
        <v>1724.0174745885463</v>
      </c>
      <c r="CF8" s="10">
        <v>1771.9835723795186</v>
      </c>
      <c r="CG8" s="11">
        <v>1715.574403374314</v>
      </c>
      <c r="CH8" s="11">
        <v>1747.3606130459762</v>
      </c>
      <c r="CI8" s="12">
        <v>1708.9242301704537</v>
      </c>
      <c r="CJ8" s="10">
        <v>1805.8475969916169</v>
      </c>
      <c r="CK8" s="11">
        <v>1771.2315699106625</v>
      </c>
      <c r="CL8" s="11">
        <v>1775.7987549988859</v>
      </c>
      <c r="CM8" s="12">
        <v>1856.5169522457006</v>
      </c>
      <c r="CN8" s="10">
        <v>1807.3560197240658</v>
      </c>
      <c r="CO8" s="11">
        <v>1697.2550825919545</v>
      </c>
      <c r="CP8" s="11">
        <v>1803.3101814941676</v>
      </c>
      <c r="CQ8" s="12">
        <v>1765.7273132315318</v>
      </c>
      <c r="CR8" s="10">
        <v>1744.9239090457986</v>
      </c>
      <c r="CS8" s="11">
        <v>1638.8878973108046</v>
      </c>
      <c r="CT8" s="11">
        <v>1744.0470047970664</v>
      </c>
      <c r="CU8" s="12">
        <v>1756.0676149565113</v>
      </c>
      <c r="CV8" s="10">
        <v>1747.0777023465023</v>
      </c>
      <c r="CW8" s="11">
        <v>1763.4330654933051</v>
      </c>
      <c r="CX8" s="11">
        <v>1686.9043914171855</v>
      </c>
      <c r="CY8" s="12">
        <v>1693.2803382449467</v>
      </c>
      <c r="CZ8" s="10">
        <v>1674.4250940263307</v>
      </c>
      <c r="DA8" s="11">
        <v>1690.0782804428397</v>
      </c>
      <c r="DB8" s="11">
        <v>1651.0988161975372</v>
      </c>
      <c r="DC8" s="12">
        <v>1778.0505745770663</v>
      </c>
      <c r="DD8" s="10">
        <v>1732.2074292258324</v>
      </c>
      <c r="DE8" s="11">
        <v>1715.8248290570314</v>
      </c>
      <c r="DF8" s="11">
        <v>1705.5977154550658</v>
      </c>
      <c r="DG8" s="12">
        <v>1774.813469842157</v>
      </c>
      <c r="DH8" s="10">
        <v>1743.375312806764</v>
      </c>
      <c r="DI8" s="11">
        <v>1697.1888814050735</v>
      </c>
      <c r="DJ8" s="11">
        <v>1690.456234271664</v>
      </c>
      <c r="DK8" s="12">
        <v>1762.4664189554924</v>
      </c>
      <c r="DL8" s="10">
        <v>1766.0283136214368</v>
      </c>
      <c r="DM8" s="11">
        <v>1627.6571917490733</v>
      </c>
      <c r="DN8" s="11">
        <v>1680.0883735470461</v>
      </c>
      <c r="DO8" s="12">
        <v>1738.5114472902812</v>
      </c>
      <c r="DP8" s="10">
        <v>1776.6736868322093</v>
      </c>
      <c r="DQ8" s="11">
        <v>1747.884900107631</v>
      </c>
      <c r="DR8" s="11">
        <v>1743.2458999534915</v>
      </c>
      <c r="DS8" s="12">
        <v>1690.5740254533134</v>
      </c>
      <c r="DT8" s="10">
        <v>1706.1236233592351</v>
      </c>
      <c r="DU8" s="11">
        <v>1705.4931377165926</v>
      </c>
      <c r="DV8" s="11">
        <v>1624.480359895259</v>
      </c>
      <c r="DW8" s="12">
        <v>1709.1080706942487</v>
      </c>
      <c r="DX8" s="10">
        <v>1774.8259159738607</v>
      </c>
      <c r="DY8" s="11">
        <v>1644.9458026121251</v>
      </c>
      <c r="DZ8" s="11">
        <v>1762.0151856922146</v>
      </c>
      <c r="EA8" s="12">
        <v>1742.9499365601926</v>
      </c>
      <c r="EB8" s="10">
        <v>1649.0295145258704</v>
      </c>
      <c r="EC8" s="11">
        <v>1664.4837434068666</v>
      </c>
      <c r="ED8" s="11">
        <v>1657.5117346128243</v>
      </c>
      <c r="EE8" s="12">
        <v>1707.6818935424471</v>
      </c>
      <c r="EF8" s="10">
        <v>1769.901785934188</v>
      </c>
      <c r="EG8" s="11">
        <v>1613.2058686850073</v>
      </c>
      <c r="EH8" s="11">
        <v>1681.276405414181</v>
      </c>
      <c r="EI8" s="12">
        <v>1726.2053528098097</v>
      </c>
      <c r="EJ8" s="10">
        <v>1731.1521789602257</v>
      </c>
      <c r="EK8" s="11">
        <v>1654.1254831943854</v>
      </c>
      <c r="EL8" s="11">
        <v>1641.223863638151</v>
      </c>
      <c r="EM8" s="12">
        <v>1833.0862629159037</v>
      </c>
      <c r="EN8" s="10">
        <v>1709.344919533384</v>
      </c>
      <c r="EO8" s="11">
        <v>1692.842864033855</v>
      </c>
      <c r="EP8" s="11">
        <v>1703.9828113390045</v>
      </c>
      <c r="EQ8" s="12">
        <v>1731.7834596858336</v>
      </c>
    </row>
    <row r="9" spans="1:147" ht="21" customHeight="1" x14ac:dyDescent="0.25">
      <c r="A9" s="8">
        <v>42588</v>
      </c>
      <c r="B9" s="8">
        <v>42589</v>
      </c>
      <c r="C9" s="16">
        <v>7.3179626827239987</v>
      </c>
      <c r="D9" s="7">
        <v>1857.0699354108126</v>
      </c>
      <c r="E9" s="9">
        <v>1824.6341411870626</v>
      </c>
      <c r="F9" s="9">
        <v>1830.6371296251696</v>
      </c>
      <c r="G9" s="9">
        <v>1895.9097531896864</v>
      </c>
      <c r="H9" s="10">
        <v>1847.8700573504568</v>
      </c>
      <c r="I9" s="11">
        <v>1786.7695597700867</v>
      </c>
      <c r="J9" s="11">
        <v>1792.2124420390444</v>
      </c>
      <c r="K9" s="12">
        <v>1840.1956748169489</v>
      </c>
      <c r="L9" s="10">
        <v>1896.0936145447063</v>
      </c>
      <c r="M9" s="11">
        <v>1793.1579870452563</v>
      </c>
      <c r="N9" s="11">
        <v>1785.443638074302</v>
      </c>
      <c r="O9" s="12">
        <v>1841.0492423797809</v>
      </c>
      <c r="P9" s="10">
        <v>1858.4118001421452</v>
      </c>
      <c r="Q9" s="11">
        <v>1798.7418285195881</v>
      </c>
      <c r="R9" s="11">
        <v>1815.0026403160539</v>
      </c>
      <c r="S9" s="12">
        <v>1842.5491118741497</v>
      </c>
      <c r="T9" s="10">
        <v>1873.5215818002209</v>
      </c>
      <c r="U9" s="11">
        <v>1811.0270650409072</v>
      </c>
      <c r="V9" s="11">
        <v>1808.0987559849534</v>
      </c>
      <c r="W9" s="12">
        <v>1874.8296247148123</v>
      </c>
      <c r="X9" s="10">
        <v>1872.1837759792729</v>
      </c>
      <c r="Y9" s="11">
        <v>1795.8945727415323</v>
      </c>
      <c r="Z9" s="11">
        <v>1815.5185175430568</v>
      </c>
      <c r="AA9" s="12">
        <v>1871.3681905167252</v>
      </c>
      <c r="AB9" s="10">
        <v>1885.9401601723225</v>
      </c>
      <c r="AC9" s="11">
        <v>1819.9035575177425</v>
      </c>
      <c r="AD9" s="11">
        <v>1813.9456690748195</v>
      </c>
      <c r="AE9" s="12">
        <v>1882.1130041645399</v>
      </c>
      <c r="AF9" s="10">
        <v>1858.9004690302697</v>
      </c>
      <c r="AG9" s="11">
        <v>1812.7643011210262</v>
      </c>
      <c r="AH9" s="11">
        <v>1799.1664619024418</v>
      </c>
      <c r="AI9" s="12">
        <v>1876.2846932122266</v>
      </c>
      <c r="AJ9" s="10">
        <v>1857.7314228642276</v>
      </c>
      <c r="AK9" s="11">
        <v>1794.8252834964312</v>
      </c>
      <c r="AL9" s="11">
        <v>1793.0777401259907</v>
      </c>
      <c r="AM9" s="12">
        <v>1860.6855521406651</v>
      </c>
      <c r="AN9" s="10">
        <v>1864.9150401977076</v>
      </c>
      <c r="AO9" s="11">
        <v>1789.5259948156277</v>
      </c>
      <c r="AP9" s="11">
        <v>1792.754485097561</v>
      </c>
      <c r="AQ9" s="12">
        <v>1851.6975807969745</v>
      </c>
      <c r="AR9" s="10">
        <v>1954.1858711716798</v>
      </c>
      <c r="AS9" s="11">
        <v>1888.3713059844836</v>
      </c>
      <c r="AT9" s="11">
        <v>1840.6958486883079</v>
      </c>
      <c r="AU9" s="12">
        <v>1858.1460911318102</v>
      </c>
      <c r="AV9" s="10">
        <v>1975.025621881704</v>
      </c>
      <c r="AW9" s="11">
        <v>1876.9198500587695</v>
      </c>
      <c r="AX9" s="11">
        <v>1823.9242048058527</v>
      </c>
      <c r="AY9" s="12">
        <v>1963.1274675353154</v>
      </c>
      <c r="AZ9" s="10">
        <v>1984.7351516496576</v>
      </c>
      <c r="BA9" s="11">
        <v>1893.2321324289246</v>
      </c>
      <c r="BB9" s="11">
        <v>1829.7896939052339</v>
      </c>
      <c r="BC9" s="12">
        <v>1959.3960309149404</v>
      </c>
      <c r="BD9" s="10">
        <v>1903.3974668944452</v>
      </c>
      <c r="BE9" s="11">
        <v>1929.8270596892201</v>
      </c>
      <c r="BF9" s="11">
        <v>1866.3157191711341</v>
      </c>
      <c r="BG9" s="12">
        <v>2013.809912941676</v>
      </c>
      <c r="BH9" s="10">
        <v>1991.6067812902397</v>
      </c>
      <c r="BI9" s="11">
        <v>1922.5352438185505</v>
      </c>
      <c r="BJ9" s="11" t="s">
        <v>69</v>
      </c>
      <c r="BK9" s="12">
        <v>1972.9521448594367</v>
      </c>
      <c r="BL9" s="10">
        <v>1842.8976739140255</v>
      </c>
      <c r="BM9" s="11">
        <v>1902.0998676043259</v>
      </c>
      <c r="BN9" s="11">
        <v>1862.918580897305</v>
      </c>
      <c r="BO9" s="12">
        <v>1924.5580924071098</v>
      </c>
      <c r="BP9" s="10">
        <v>1871.0652581743227</v>
      </c>
      <c r="BQ9" s="11">
        <v>1855.2917508488918</v>
      </c>
      <c r="BR9" s="11">
        <v>1818.0148438519943</v>
      </c>
      <c r="BS9" s="12">
        <v>1855.789679033481</v>
      </c>
      <c r="BT9" s="10">
        <v>1999.7895032212305</v>
      </c>
      <c r="BU9" s="11">
        <v>1990.6599194965863</v>
      </c>
      <c r="BV9" s="11">
        <v>1947.3858376878079</v>
      </c>
      <c r="BW9" s="12">
        <v>1903.6982152130383</v>
      </c>
      <c r="BX9" s="10">
        <v>2000.5866260981029</v>
      </c>
      <c r="BY9" s="11">
        <v>1936.2792060779318</v>
      </c>
      <c r="BZ9" s="11">
        <v>1902.163297074293</v>
      </c>
      <c r="CA9" s="12">
        <v>2009.7428771904122</v>
      </c>
      <c r="CB9" s="10">
        <v>1868.1865593384323</v>
      </c>
      <c r="CC9" s="11">
        <v>1803.0012596190954</v>
      </c>
      <c r="CD9" s="11">
        <v>1821.859877877898</v>
      </c>
      <c r="CE9" s="12">
        <v>1863.9473114391469</v>
      </c>
      <c r="CF9" s="10">
        <v>1893.9372366886651</v>
      </c>
      <c r="CG9" s="11">
        <v>1831.3995560968335</v>
      </c>
      <c r="CH9" s="11">
        <v>1855.0290550753057</v>
      </c>
      <c r="CI9" s="12">
        <v>1817.3666843002432</v>
      </c>
      <c r="CJ9" s="10">
        <v>1932.988071240721</v>
      </c>
      <c r="CK9" s="11">
        <v>1886.6145262593072</v>
      </c>
      <c r="CL9" s="11">
        <v>1891.5697318944297</v>
      </c>
      <c r="CM9" s="12">
        <v>1973.8695685310806</v>
      </c>
      <c r="CN9" s="10">
        <v>1943.3503034399846</v>
      </c>
      <c r="CO9" s="11">
        <v>1822.3240949255126</v>
      </c>
      <c r="CP9" s="11">
        <v>1926.2588608949907</v>
      </c>
      <c r="CQ9" s="12">
        <v>1890.0232882674418</v>
      </c>
      <c r="CR9" s="10">
        <v>1887.2618830115366</v>
      </c>
      <c r="CS9" s="11">
        <v>1798.7419268852668</v>
      </c>
      <c r="CT9" s="11">
        <v>1865.9110953639272</v>
      </c>
      <c r="CU9" s="12">
        <v>1890.0964223554854</v>
      </c>
      <c r="CV9" s="10">
        <v>1900.3414496466035</v>
      </c>
      <c r="CW9" s="11">
        <v>1910.0115415053469</v>
      </c>
      <c r="CX9" s="11">
        <v>1830.3222236248812</v>
      </c>
      <c r="CY9" s="12">
        <v>1842.1239186214621</v>
      </c>
      <c r="CZ9" s="10">
        <v>1829.8317847247877</v>
      </c>
      <c r="DA9" s="11">
        <v>1842.506813173072</v>
      </c>
      <c r="DB9" s="11">
        <v>1803.8703793850796</v>
      </c>
      <c r="DC9" s="12">
        <v>1935.1277354715826</v>
      </c>
      <c r="DD9" s="10">
        <v>1900.0999838113939</v>
      </c>
      <c r="DE9" s="11">
        <v>1880.7082640665583</v>
      </c>
      <c r="DF9" s="11">
        <v>1867.5199598923496</v>
      </c>
      <c r="DG9" s="12">
        <v>1944.1877951858287</v>
      </c>
      <c r="DH9" s="10">
        <v>1924.1734062229079</v>
      </c>
      <c r="DI9" s="11">
        <v>1868.3007695176757</v>
      </c>
      <c r="DJ9" s="11">
        <v>1866.6384433951539</v>
      </c>
      <c r="DK9" s="12">
        <v>1944.096690683391</v>
      </c>
      <c r="DL9" s="10">
        <v>1923.230362302098</v>
      </c>
      <c r="DM9" s="11">
        <v>1811.7997160946347</v>
      </c>
      <c r="DN9" s="11">
        <v>1853.3812859205912</v>
      </c>
      <c r="DO9" s="12">
        <v>1930.8986303166296</v>
      </c>
      <c r="DP9" s="10">
        <v>1966.1898193359555</v>
      </c>
      <c r="DQ9" s="11">
        <v>1926.4006967879197</v>
      </c>
      <c r="DR9" s="11">
        <v>1916.0957497051074</v>
      </c>
      <c r="DS9" s="12">
        <v>1864.2485737810657</v>
      </c>
      <c r="DT9" s="10">
        <v>1887.8504387954492</v>
      </c>
      <c r="DU9" s="11">
        <v>1876.470438329693</v>
      </c>
      <c r="DV9" s="11">
        <v>1795.3671039620945</v>
      </c>
      <c r="DW9" s="12">
        <v>1882.2648315108074</v>
      </c>
      <c r="DX9" s="10">
        <v>1962.5973678260386</v>
      </c>
      <c r="DY9" s="11">
        <v>1824.3535834315724</v>
      </c>
      <c r="DZ9" s="11">
        <v>1936.7897935778954</v>
      </c>
      <c r="EA9" s="12">
        <v>1913.4072124095337</v>
      </c>
      <c r="EB9" s="10">
        <v>1845.5000560899982</v>
      </c>
      <c r="EC9" s="11">
        <v>1842.6955288127967</v>
      </c>
      <c r="ED9" s="11">
        <v>1833.0098035453602</v>
      </c>
      <c r="EE9" s="12">
        <v>1886.9437517337205</v>
      </c>
      <c r="EF9" s="10">
        <v>1952.1304667078787</v>
      </c>
      <c r="EG9" s="11">
        <v>1792.7608770767133</v>
      </c>
      <c r="EH9" s="11">
        <v>1848.5972390828526</v>
      </c>
      <c r="EI9" s="12">
        <v>1897.9227208157095</v>
      </c>
      <c r="EJ9" s="10">
        <v>1906.7242492970286</v>
      </c>
      <c r="EK9" s="11">
        <v>1820.7809377877104</v>
      </c>
      <c r="EL9" s="11">
        <v>1809.8062134552786</v>
      </c>
      <c r="EM9" s="12">
        <v>1992.8508666018245</v>
      </c>
      <c r="EN9" s="10">
        <v>1877.443905796943</v>
      </c>
      <c r="EO9" s="11">
        <v>1856.6071385768935</v>
      </c>
      <c r="EP9" s="11">
        <v>1861.679523584206</v>
      </c>
      <c r="EQ9" s="12">
        <v>1888.6416629980511</v>
      </c>
    </row>
    <row r="10" spans="1:147" ht="21" customHeight="1" x14ac:dyDescent="0.25">
      <c r="A10" s="8">
        <v>42589</v>
      </c>
      <c r="B10" s="8">
        <v>42590</v>
      </c>
      <c r="C10" s="16">
        <v>8.0764415092468269</v>
      </c>
      <c r="D10" s="7">
        <v>1917.4480877325411</v>
      </c>
      <c r="E10" s="9">
        <v>1877.8178505714234</v>
      </c>
      <c r="F10" s="9">
        <v>1880.9451637344241</v>
      </c>
      <c r="G10" s="9">
        <v>1950.1169746664887</v>
      </c>
      <c r="H10" s="10">
        <v>1903.4958715640685</v>
      </c>
      <c r="I10" s="11">
        <v>1835.7658487324095</v>
      </c>
      <c r="J10" s="11">
        <v>1844.235837952881</v>
      </c>
      <c r="K10" s="12">
        <v>1899.2152911544167</v>
      </c>
      <c r="L10" s="10">
        <v>1950.2811293696825</v>
      </c>
      <c r="M10" s="11">
        <v>1835.8156208872042</v>
      </c>
      <c r="N10" s="11">
        <v>1833.9539378991674</v>
      </c>
      <c r="O10" s="12">
        <v>1892.1944376479387</v>
      </c>
      <c r="P10" s="10">
        <v>1901.5098910573897</v>
      </c>
      <c r="Q10" s="11">
        <v>1841.4741423345765</v>
      </c>
      <c r="R10" s="11">
        <v>1858.288738960355</v>
      </c>
      <c r="S10" s="12">
        <v>1889.6153587430586</v>
      </c>
      <c r="T10" s="10">
        <v>1910.1839307609662</v>
      </c>
      <c r="U10" s="11">
        <v>1845.8681531328984</v>
      </c>
      <c r="V10" s="11">
        <v>1842.9152901885127</v>
      </c>
      <c r="W10" s="12">
        <v>1923.2081115262176</v>
      </c>
      <c r="X10" s="10">
        <v>1913.7578617468321</v>
      </c>
      <c r="Y10" s="11">
        <v>1831.9128467689738</v>
      </c>
      <c r="Z10" s="11">
        <v>1853.1728339111667</v>
      </c>
      <c r="AA10" s="12">
        <v>1917.3677493923065</v>
      </c>
      <c r="AB10" s="10">
        <v>1936.0513308486256</v>
      </c>
      <c r="AC10" s="11">
        <v>1863.6909039676318</v>
      </c>
      <c r="AD10" s="11">
        <v>1859.2840122879484</v>
      </c>
      <c r="AE10" s="12">
        <v>1915.4545515927393</v>
      </c>
      <c r="AF10" s="10">
        <v>1906.443362286778</v>
      </c>
      <c r="AG10" s="11">
        <v>1860.2665745180263</v>
      </c>
      <c r="AH10" s="11">
        <v>1841.9401150488541</v>
      </c>
      <c r="AI10" s="12">
        <v>1924.9637142894685</v>
      </c>
      <c r="AJ10" s="10">
        <v>1903.3483116746584</v>
      </c>
      <c r="AK10" s="11">
        <v>1837.377948431385</v>
      </c>
      <c r="AL10" s="11">
        <v>1842.174900966836</v>
      </c>
      <c r="AM10" s="12">
        <v>1909.6708459621007</v>
      </c>
      <c r="AN10" s="10">
        <v>1917.1776780571251</v>
      </c>
      <c r="AO10" s="11">
        <v>1836.1023608305636</v>
      </c>
      <c r="AP10" s="11">
        <v>1838.3416902997062</v>
      </c>
      <c r="AQ10" s="12">
        <v>1902.7887088946343</v>
      </c>
      <c r="AR10" s="10">
        <v>2010.0601407800539</v>
      </c>
      <c r="AS10" s="11">
        <v>1942.3487223456596</v>
      </c>
      <c r="AT10" s="11">
        <v>1891.3459120520845</v>
      </c>
      <c r="AU10" s="12">
        <v>1911.9805710926921</v>
      </c>
      <c r="AV10" s="10">
        <v>2035.0852043792884</v>
      </c>
      <c r="AW10" s="11">
        <v>1932.6140843898295</v>
      </c>
      <c r="AX10" s="11">
        <v>1879.3021069018264</v>
      </c>
      <c r="AY10" s="12">
        <v>2020.5866426635657</v>
      </c>
      <c r="AZ10" s="10">
        <v>2039.1898050276859</v>
      </c>
      <c r="BA10" s="11">
        <v>1942.9634652643592</v>
      </c>
      <c r="BB10" s="11">
        <v>1879.6618091185239</v>
      </c>
      <c r="BC10" s="12">
        <v>2004.678448150434</v>
      </c>
      <c r="BD10" s="10">
        <v>1956.7987063997439</v>
      </c>
      <c r="BE10" s="11">
        <v>1979.1354079962859</v>
      </c>
      <c r="BF10" s="11">
        <v>1917.8158738413063</v>
      </c>
      <c r="BG10" s="12">
        <v>2069.015287419129</v>
      </c>
      <c r="BH10" s="10">
        <v>2043.6978246606982</v>
      </c>
      <c r="BI10" s="11">
        <v>1966.358783780393</v>
      </c>
      <c r="BJ10" s="11" t="s">
        <v>69</v>
      </c>
      <c r="BK10" s="12">
        <v>1986.3304218480691</v>
      </c>
      <c r="BL10" s="10">
        <v>1894.2240550054341</v>
      </c>
      <c r="BM10" s="11">
        <v>1946.0458971931168</v>
      </c>
      <c r="BN10" s="11">
        <v>1909.2922329643679</v>
      </c>
      <c r="BO10" s="12">
        <v>1979.3218819194783</v>
      </c>
      <c r="BP10" s="10">
        <v>1922.885668575605</v>
      </c>
      <c r="BQ10" s="11">
        <v>1906.3918013181985</v>
      </c>
      <c r="BR10" s="11">
        <v>1872.1376218263642</v>
      </c>
      <c r="BS10" s="12">
        <v>1911.3366012468302</v>
      </c>
      <c r="BT10" s="10">
        <v>2051.2302578023905</v>
      </c>
      <c r="BU10" s="11">
        <v>2037.2343889807289</v>
      </c>
      <c r="BV10" s="11">
        <v>1992.2862957429361</v>
      </c>
      <c r="BW10" s="12">
        <v>1952.1798391751399</v>
      </c>
      <c r="BX10" s="10">
        <v>2050.6597153205184</v>
      </c>
      <c r="BY10" s="11">
        <v>1985.2956161632956</v>
      </c>
      <c r="BZ10" s="11">
        <v>1950.9210839330365</v>
      </c>
      <c r="CA10" s="12">
        <v>2058.6964964239687</v>
      </c>
      <c r="CB10" s="10">
        <v>1918.4138222615704</v>
      </c>
      <c r="CC10" s="11">
        <v>1855.2029769596479</v>
      </c>
      <c r="CD10" s="11">
        <v>1875.1453727130286</v>
      </c>
      <c r="CE10" s="12">
        <v>1918.0465194489886</v>
      </c>
      <c r="CF10" s="10">
        <v>1943.0104094055512</v>
      </c>
      <c r="CG10" s="11">
        <v>1877.6380561035419</v>
      </c>
      <c r="CH10" s="11">
        <v>1899.3946506831026</v>
      </c>
      <c r="CI10" s="12">
        <v>1869.7748833518078</v>
      </c>
      <c r="CJ10" s="10">
        <v>1980.5113179309417</v>
      </c>
      <c r="CK10" s="11">
        <v>1938.1453516006386</v>
      </c>
      <c r="CL10" s="11">
        <v>1942.0090686309393</v>
      </c>
      <c r="CM10" s="12">
        <v>2023.264827372943</v>
      </c>
      <c r="CN10" s="10">
        <v>1993.3714577857684</v>
      </c>
      <c r="CO10" s="11">
        <v>1875.0513007721281</v>
      </c>
      <c r="CP10" s="11">
        <v>1973.5451525885794</v>
      </c>
      <c r="CQ10" s="12">
        <v>1948.3510271272978</v>
      </c>
      <c r="CR10" s="10">
        <v>1939.1760258454399</v>
      </c>
      <c r="CS10" s="11">
        <v>1861.4485844076598</v>
      </c>
      <c r="CT10" s="11">
        <v>1926.9458178991545</v>
      </c>
      <c r="CU10" s="12">
        <v>1949.7398129746266</v>
      </c>
      <c r="CV10" s="10">
        <v>1957.1281315427786</v>
      </c>
      <c r="CW10" s="11">
        <v>1967.3825729408798</v>
      </c>
      <c r="CX10" s="11">
        <v>1889.5101403252966</v>
      </c>
      <c r="CY10" s="12">
        <v>1907.2866579305544</v>
      </c>
      <c r="CZ10" s="10">
        <v>1885.0295038288805</v>
      </c>
      <c r="DA10" s="11">
        <v>1899.3020547318952</v>
      </c>
      <c r="DB10" s="11">
        <v>1862.2110597536982</v>
      </c>
      <c r="DC10" s="12">
        <v>1993.1581262949112</v>
      </c>
      <c r="DD10" s="10">
        <v>1952.7848955279676</v>
      </c>
      <c r="DE10" s="11">
        <v>1931.2975459491668</v>
      </c>
      <c r="DF10" s="11">
        <v>1919.8073238894126</v>
      </c>
      <c r="DG10" s="12">
        <v>1999.915220006339</v>
      </c>
      <c r="DH10" s="10">
        <v>1972.9738086079251</v>
      </c>
      <c r="DI10" s="11">
        <v>1916.2935763293406</v>
      </c>
      <c r="DJ10" s="11">
        <v>1914.1728895189583</v>
      </c>
      <c r="DK10" s="12">
        <v>1997.5920593052751</v>
      </c>
      <c r="DL10" s="10">
        <v>1980.9630720065488</v>
      </c>
      <c r="DM10" s="11">
        <v>1859.6787490208367</v>
      </c>
      <c r="DN10" s="11">
        <v>1905.7842665439937</v>
      </c>
      <c r="DO10" s="12">
        <v>1991.574049689129</v>
      </c>
      <c r="DP10" s="10">
        <v>2021.2698189646785</v>
      </c>
      <c r="DQ10" s="11">
        <v>1975.2486759067558</v>
      </c>
      <c r="DR10" s="11">
        <v>1964.3524921073088</v>
      </c>
      <c r="DS10" s="12">
        <v>1914.7968705970179</v>
      </c>
      <c r="DT10" s="10">
        <v>1939.5131003573247</v>
      </c>
      <c r="DU10" s="11">
        <v>1922.2102017277866</v>
      </c>
      <c r="DV10" s="11">
        <v>1841.4708774104438</v>
      </c>
      <c r="DW10" s="12">
        <v>1927.1881671669889</v>
      </c>
      <c r="DX10" s="10">
        <v>2021.0157726698617</v>
      </c>
      <c r="DY10" s="11">
        <v>1877.2155004153183</v>
      </c>
      <c r="DZ10" s="11">
        <v>1994.7375845151726</v>
      </c>
      <c r="EA10" s="12">
        <v>1966.7049353266355</v>
      </c>
      <c r="EB10" s="10">
        <v>1899.61320270395</v>
      </c>
      <c r="EC10" s="11">
        <v>1896.447721701571</v>
      </c>
      <c r="ED10" s="11">
        <v>1893.91426113899</v>
      </c>
      <c r="EE10" s="12">
        <v>1947.1731316033454</v>
      </c>
      <c r="EF10" s="10">
        <v>2012.066850515567</v>
      </c>
      <c r="EG10" s="11">
        <v>1840.1440811264783</v>
      </c>
      <c r="EH10" s="11">
        <v>1905.8666740332712</v>
      </c>
      <c r="EI10" s="12">
        <v>1957.9858669316407</v>
      </c>
      <c r="EJ10" s="10">
        <v>1963.7648206167717</v>
      </c>
      <c r="EK10" s="11">
        <v>1875.6667754451385</v>
      </c>
      <c r="EL10" s="11">
        <v>1868.8295322201486</v>
      </c>
      <c r="EM10" s="12">
        <v>2059.5933633879404</v>
      </c>
      <c r="EN10" s="10">
        <v>1939.4226837322203</v>
      </c>
      <c r="EO10" s="11">
        <v>1916.410311724801</v>
      </c>
      <c r="EP10" s="11">
        <v>1926.1307677680156</v>
      </c>
      <c r="EQ10" s="12">
        <v>1955.0998909183468</v>
      </c>
    </row>
    <row r="11" spans="1:147" ht="21" customHeight="1" x14ac:dyDescent="0.25">
      <c r="A11" s="8">
        <v>42590</v>
      </c>
      <c r="B11" s="8">
        <v>42591</v>
      </c>
      <c r="C11" s="16">
        <v>8.2966216764450067</v>
      </c>
      <c r="D11" s="7">
        <v>1953.9717047602096</v>
      </c>
      <c r="E11" s="9">
        <v>1915.5921414342813</v>
      </c>
      <c r="F11" s="9">
        <v>1923.161561433687</v>
      </c>
      <c r="G11" s="9">
        <v>2000.386876147993</v>
      </c>
      <c r="H11" s="10">
        <v>1949.1051050898548</v>
      </c>
      <c r="I11" s="11">
        <v>1880.8399569956027</v>
      </c>
      <c r="J11" s="11">
        <v>1890.2342326857533</v>
      </c>
      <c r="K11" s="12">
        <v>1950.7865253654247</v>
      </c>
      <c r="L11" s="10">
        <v>1993.3948586516344</v>
      </c>
      <c r="M11" s="11">
        <v>1882.8091966543575</v>
      </c>
      <c r="N11" s="11">
        <v>1876.4615479111617</v>
      </c>
      <c r="O11" s="12">
        <v>1940.1284863807361</v>
      </c>
      <c r="P11" s="10">
        <v>1949.0360758223537</v>
      </c>
      <c r="Q11" s="11">
        <v>1878.1091389916319</v>
      </c>
      <c r="R11" s="11">
        <v>1901.0958084232009</v>
      </c>
      <c r="S11" s="12">
        <v>1936.5212775374728</v>
      </c>
      <c r="T11" s="10">
        <v>1945.7808040308041</v>
      </c>
      <c r="U11" s="11">
        <v>1882.3410000092747</v>
      </c>
      <c r="V11" s="11">
        <v>1881.6107091795911</v>
      </c>
      <c r="W11" s="12">
        <v>1967.3907681263813</v>
      </c>
      <c r="X11" s="10">
        <v>1951.3317126551026</v>
      </c>
      <c r="Y11" s="11">
        <v>1861.8156666181092</v>
      </c>
      <c r="Z11" s="11">
        <v>1888.6066620185709</v>
      </c>
      <c r="AA11" s="12">
        <v>1952.7037091075808</v>
      </c>
      <c r="AB11" s="10">
        <v>1975.4724953291654</v>
      </c>
      <c r="AC11" s="11">
        <v>1899.657430389351</v>
      </c>
      <c r="AD11" s="11">
        <v>1895.4794694482132</v>
      </c>
      <c r="AE11" s="12">
        <v>1968.8631680224271</v>
      </c>
      <c r="AF11" s="10">
        <v>1945.736803279231</v>
      </c>
      <c r="AG11" s="11">
        <v>1893.4485881727537</v>
      </c>
      <c r="AH11" s="11">
        <v>1880.3305385609447</v>
      </c>
      <c r="AI11" s="12">
        <v>1966.0763365738505</v>
      </c>
      <c r="AJ11" s="10">
        <v>1948.0688596486568</v>
      </c>
      <c r="AK11" s="11">
        <v>1878.5182671659816</v>
      </c>
      <c r="AL11" s="11">
        <v>1884.0777338807234</v>
      </c>
      <c r="AM11" s="12">
        <v>1954.2370906626722</v>
      </c>
      <c r="AN11" s="10">
        <v>1960.7901758175899</v>
      </c>
      <c r="AO11" s="11">
        <v>1881.6798483829514</v>
      </c>
      <c r="AP11" s="11">
        <v>1879.3728117803944</v>
      </c>
      <c r="AQ11" s="12">
        <v>1952.957172639517</v>
      </c>
      <c r="AR11" s="10">
        <v>2063.6619155359285</v>
      </c>
      <c r="AS11" s="11">
        <v>1988.4363276702898</v>
      </c>
      <c r="AT11" s="11">
        <v>1936.3661195507539</v>
      </c>
      <c r="AU11" s="12">
        <v>1964.0353189462064</v>
      </c>
      <c r="AV11" s="10">
        <v>2095.5298373720052</v>
      </c>
      <c r="AW11" s="11">
        <v>1985.0146680464175</v>
      </c>
      <c r="AX11" s="11">
        <v>1925.4551376417</v>
      </c>
      <c r="AY11" s="12">
        <v>2074.431039331193</v>
      </c>
      <c r="AZ11" s="10">
        <v>2097.2393054934159</v>
      </c>
      <c r="BA11" s="11">
        <v>1998.6299166385277</v>
      </c>
      <c r="BB11" s="11">
        <v>1930.535908308904</v>
      </c>
      <c r="BC11" s="12">
        <v>2055.7710211729973</v>
      </c>
      <c r="BD11" s="10">
        <v>2011.9684537761525</v>
      </c>
      <c r="BE11" s="11">
        <v>2040.228823219305</v>
      </c>
      <c r="BF11" s="11">
        <v>1971.3648546712452</v>
      </c>
      <c r="BG11" s="12">
        <v>2129.4055206064945</v>
      </c>
      <c r="BH11" s="10">
        <v>2100.8856346393363</v>
      </c>
      <c r="BI11" s="11">
        <v>2028.0113079338762</v>
      </c>
      <c r="BJ11" s="11" t="s">
        <v>69</v>
      </c>
      <c r="BK11" s="12">
        <v>2083.0990935320651</v>
      </c>
      <c r="BL11" s="10">
        <v>1945.5258506140631</v>
      </c>
      <c r="BM11" s="11">
        <v>1998.3009358702159</v>
      </c>
      <c r="BN11" s="11">
        <v>1966.1533472624776</v>
      </c>
      <c r="BO11" s="12">
        <v>2040.1734400526902</v>
      </c>
      <c r="BP11" s="10">
        <v>1983.4509218978606</v>
      </c>
      <c r="BQ11" s="11">
        <v>1968.1855124418762</v>
      </c>
      <c r="BR11" s="11">
        <v>1922.101370443085</v>
      </c>
      <c r="BS11" s="12">
        <v>1968.1996538963929</v>
      </c>
      <c r="BT11" s="10">
        <v>2109.7640935975587</v>
      </c>
      <c r="BU11" s="11">
        <v>2101.3127564815381</v>
      </c>
      <c r="BV11" s="11">
        <v>2053.5377691958356</v>
      </c>
      <c r="BW11" s="12">
        <v>2015.1345638028718</v>
      </c>
      <c r="BX11" s="10">
        <v>2113.4402460860115</v>
      </c>
      <c r="BY11" s="11">
        <v>2038.1617947264285</v>
      </c>
      <c r="BZ11" s="11">
        <v>2010.2660419297404</v>
      </c>
      <c r="CA11" s="12">
        <v>2130.0387937556525</v>
      </c>
      <c r="CB11" s="10">
        <v>1969.3682677063457</v>
      </c>
      <c r="CC11" s="11">
        <v>1901.432649352741</v>
      </c>
      <c r="CD11" s="11">
        <v>1926.4052826513002</v>
      </c>
      <c r="CE11" s="12">
        <v>1973.7250469875846</v>
      </c>
      <c r="CF11" s="10">
        <v>2003.9858466098292</v>
      </c>
      <c r="CG11" s="11">
        <v>1933.3184447188055</v>
      </c>
      <c r="CH11" s="11">
        <v>1955.7150325063867</v>
      </c>
      <c r="CI11" s="12">
        <v>1924.4734978475374</v>
      </c>
      <c r="CJ11" s="10">
        <v>2046.3493508851418</v>
      </c>
      <c r="CK11" s="11">
        <v>1995.5246098528444</v>
      </c>
      <c r="CL11" s="11">
        <v>2001.9086577481789</v>
      </c>
      <c r="CM11" s="12">
        <v>2093.4837479210141</v>
      </c>
      <c r="CN11" s="10">
        <v>2057.8447749425959</v>
      </c>
      <c r="CO11" s="11">
        <v>1932.1641991142681</v>
      </c>
      <c r="CP11" s="11">
        <v>2044.3823148828562</v>
      </c>
      <c r="CQ11" s="12">
        <v>2012.6537519928452</v>
      </c>
      <c r="CR11" s="10">
        <v>2004.4007610467097</v>
      </c>
      <c r="CS11" s="11">
        <v>1916.3087365723475</v>
      </c>
      <c r="CT11" s="11">
        <v>1990.3513824520833</v>
      </c>
      <c r="CU11" s="12">
        <v>2008.2866724738076</v>
      </c>
      <c r="CV11" s="10">
        <v>2016.5744964469261</v>
      </c>
      <c r="CW11" s="11">
        <v>2027.3666146714781</v>
      </c>
      <c r="CX11" s="11">
        <v>1944.5582934737474</v>
      </c>
      <c r="CY11" s="12">
        <v>1961.239413692485</v>
      </c>
      <c r="CZ11" s="10">
        <v>1943.4388244213233</v>
      </c>
      <c r="DA11" s="11">
        <v>1950.6020426777557</v>
      </c>
      <c r="DB11" s="11">
        <v>1909.5578156372098</v>
      </c>
      <c r="DC11" s="12">
        <v>2055.6501701616039</v>
      </c>
      <c r="DD11" s="10">
        <v>2006.2592374293981</v>
      </c>
      <c r="DE11" s="11">
        <v>1984.7917719382799</v>
      </c>
      <c r="DF11" s="11">
        <v>1968.0000461773288</v>
      </c>
      <c r="DG11" s="12">
        <v>2056.4686992330535</v>
      </c>
      <c r="DH11" s="10">
        <v>2022.3681221793988</v>
      </c>
      <c r="DI11" s="11">
        <v>1962.1050613451453</v>
      </c>
      <c r="DJ11" s="11">
        <v>1960.9449340810652</v>
      </c>
      <c r="DK11" s="12">
        <v>2046.9002625305177</v>
      </c>
      <c r="DL11" s="10">
        <v>2025.4833400729653</v>
      </c>
      <c r="DM11" s="11">
        <v>1904.4048428790836</v>
      </c>
      <c r="DN11" s="11">
        <v>1950.207196276142</v>
      </c>
      <c r="DO11" s="12">
        <v>2045.7565314572928</v>
      </c>
      <c r="DP11" s="10">
        <v>2069.3060944748718</v>
      </c>
      <c r="DQ11" s="11">
        <v>2020.0989719136549</v>
      </c>
      <c r="DR11" s="11">
        <v>2011.5039683249413</v>
      </c>
      <c r="DS11" s="12">
        <v>1961.1299068403277</v>
      </c>
      <c r="DT11" s="10">
        <v>1981.2431901677214</v>
      </c>
      <c r="DU11" s="11">
        <v>1970.4857311832525</v>
      </c>
      <c r="DV11" s="11">
        <v>1886.0332368800161</v>
      </c>
      <c r="DW11" s="12">
        <v>1976.5371041802127</v>
      </c>
      <c r="DX11" s="10">
        <v>2063.8869417728638</v>
      </c>
      <c r="DY11" s="11">
        <v>1916.7887526984603</v>
      </c>
      <c r="DZ11" s="11">
        <v>2045.2663025930171</v>
      </c>
      <c r="EA11" s="12">
        <v>2009.0901897729104</v>
      </c>
      <c r="EB11" s="10">
        <v>1944.583007675508</v>
      </c>
      <c r="EC11" s="11">
        <v>1945.287252531798</v>
      </c>
      <c r="ED11" s="11">
        <v>1940.7607645694518</v>
      </c>
      <c r="EE11" s="12">
        <v>2000.5060034749306</v>
      </c>
      <c r="EF11" s="10">
        <v>2074.397524850795</v>
      </c>
      <c r="EG11" s="11">
        <v>1890.8774131111222</v>
      </c>
      <c r="EH11" s="11">
        <v>1963.2390825223874</v>
      </c>
      <c r="EI11" s="12">
        <v>2019.1839852096471</v>
      </c>
      <c r="EJ11" s="10">
        <v>2027.9350299122964</v>
      </c>
      <c r="EK11" s="11">
        <v>1932.166506082264</v>
      </c>
      <c r="EL11" s="11">
        <v>1927.1487090719891</v>
      </c>
      <c r="EM11" s="12">
        <v>2136.3571899012422</v>
      </c>
      <c r="EN11" s="10">
        <v>2000.0549776375774</v>
      </c>
      <c r="EO11" s="11">
        <v>1974.7187333756724</v>
      </c>
      <c r="EP11" s="11">
        <v>1987.26765938941</v>
      </c>
      <c r="EQ11" s="12">
        <v>2021.1451494904597</v>
      </c>
    </row>
    <row r="12" spans="1:147" ht="21" customHeight="1" x14ac:dyDescent="0.25">
      <c r="A12" s="8">
        <v>42591</v>
      </c>
      <c r="B12" s="8">
        <v>42592</v>
      </c>
      <c r="C12" s="16">
        <v>6.2678837795257571</v>
      </c>
      <c r="D12" s="7">
        <v>1729.0628401390536</v>
      </c>
      <c r="E12" s="9">
        <v>1708.9038005992595</v>
      </c>
      <c r="F12" s="9">
        <v>1710.7073748087766</v>
      </c>
      <c r="G12" s="9">
        <v>1773.712236115819</v>
      </c>
      <c r="H12" s="10">
        <v>1733.1560159141316</v>
      </c>
      <c r="I12" s="11">
        <v>1661.3317914531194</v>
      </c>
      <c r="J12" s="11">
        <v>1666.7142683282177</v>
      </c>
      <c r="K12" s="12">
        <v>1733.27356555083</v>
      </c>
      <c r="L12" s="10">
        <v>1783.2589909512722</v>
      </c>
      <c r="M12" s="11">
        <v>1679.5392683508499</v>
      </c>
      <c r="N12" s="11">
        <v>1674.0149928846527</v>
      </c>
      <c r="O12" s="12">
        <v>1726.5904321452238</v>
      </c>
      <c r="P12" s="10">
        <v>1732.9824735631905</v>
      </c>
      <c r="Q12" s="11">
        <v>1673.2037731125224</v>
      </c>
      <c r="R12" s="11">
        <v>1687.4016108690716</v>
      </c>
      <c r="S12" s="12">
        <v>1718.6174129712981</v>
      </c>
      <c r="T12" s="10">
        <v>1718.1424782818135</v>
      </c>
      <c r="U12" s="11">
        <v>1663.8801412421292</v>
      </c>
      <c r="V12" s="11">
        <v>1671.048228625453</v>
      </c>
      <c r="W12" s="12">
        <v>1740.3091422250063</v>
      </c>
      <c r="X12" s="10">
        <v>1711.5667567281432</v>
      </c>
      <c r="Y12" s="11">
        <v>1660.423848034173</v>
      </c>
      <c r="Z12" s="11">
        <v>1666.0085456322272</v>
      </c>
      <c r="AA12" s="12">
        <v>1723.9141124008552</v>
      </c>
      <c r="AB12" s="10">
        <v>1745.1007683966054</v>
      </c>
      <c r="AC12" s="11">
        <v>1685.3623123655088</v>
      </c>
      <c r="AD12" s="11">
        <v>1686.7863830916945</v>
      </c>
      <c r="AE12" s="12">
        <v>1751.484807986287</v>
      </c>
      <c r="AF12" s="10">
        <v>1716.1060436881426</v>
      </c>
      <c r="AG12" s="11">
        <v>1672.252421736589</v>
      </c>
      <c r="AH12" s="11">
        <v>1659.8615114263166</v>
      </c>
      <c r="AI12" s="12">
        <v>1726.3774488951244</v>
      </c>
      <c r="AJ12" s="10">
        <v>1711.2646044437467</v>
      </c>
      <c r="AK12" s="11">
        <v>1656.0524474799856</v>
      </c>
      <c r="AL12" s="11">
        <v>1655.294337972844</v>
      </c>
      <c r="AM12" s="12">
        <v>1711.9486212433806</v>
      </c>
      <c r="AN12" s="10">
        <v>1720.5818986816093</v>
      </c>
      <c r="AO12" s="11">
        <v>1647.60030492296</v>
      </c>
      <c r="AP12" s="11">
        <v>1656.1171176607952</v>
      </c>
      <c r="AQ12" s="12">
        <v>1720.0071378673297</v>
      </c>
      <c r="AR12" s="10">
        <v>1818.9080581933028</v>
      </c>
      <c r="AS12" s="11">
        <v>1761.1717610244832</v>
      </c>
      <c r="AT12" s="11">
        <v>1706.111223457081</v>
      </c>
      <c r="AU12" s="12">
        <v>1714.9580248565044</v>
      </c>
      <c r="AV12" s="10">
        <v>1857.1210548169258</v>
      </c>
      <c r="AW12" s="11">
        <v>1755.2860108279392</v>
      </c>
      <c r="AX12" s="11">
        <v>1690.8655573449951</v>
      </c>
      <c r="AY12" s="12">
        <v>1835.108183069797</v>
      </c>
      <c r="AZ12" s="10">
        <v>1857.9031994740058</v>
      </c>
      <c r="BA12" s="11">
        <v>1767.97327094668</v>
      </c>
      <c r="BB12" s="11">
        <v>1697.8740509272311</v>
      </c>
      <c r="BC12" s="12">
        <v>1828.3288023763346</v>
      </c>
      <c r="BD12" s="10">
        <v>1762.9101901360518</v>
      </c>
      <c r="BE12" s="11">
        <v>1806.0231231789705</v>
      </c>
      <c r="BF12" s="11">
        <v>1741.1605496560096</v>
      </c>
      <c r="BG12" s="12">
        <v>1894.7399301525563</v>
      </c>
      <c r="BH12" s="10">
        <v>1851.5141526885573</v>
      </c>
      <c r="BI12" s="11">
        <v>1792.1688978846737</v>
      </c>
      <c r="BJ12" s="11" t="s">
        <v>69</v>
      </c>
      <c r="BK12" s="12">
        <v>1858.3213948859654</v>
      </c>
      <c r="BL12" s="10">
        <v>1670.5834494898158</v>
      </c>
      <c r="BM12" s="11">
        <v>1747.6645201429683</v>
      </c>
      <c r="BN12" s="11">
        <v>1714.0029543407854</v>
      </c>
      <c r="BO12" s="12">
        <v>1785.9193310998207</v>
      </c>
      <c r="BP12" s="10">
        <v>1730.1890409333439</v>
      </c>
      <c r="BQ12" s="11">
        <v>1725.5170655577258</v>
      </c>
      <c r="BR12" s="11">
        <v>1679.2007309673102</v>
      </c>
      <c r="BS12" s="12">
        <v>1719.8430202525233</v>
      </c>
      <c r="BT12" s="10">
        <v>1840.43734071581</v>
      </c>
      <c r="BU12" s="11">
        <v>1845.3030464702831</v>
      </c>
      <c r="BV12" s="11">
        <v>1801.511796304788</v>
      </c>
      <c r="BW12" s="12">
        <v>1752.8966949929325</v>
      </c>
      <c r="BX12" s="10">
        <v>1853.6180104364869</v>
      </c>
      <c r="BY12" s="11">
        <v>1794.1076397580964</v>
      </c>
      <c r="BZ12" s="11">
        <v>1763.7917033026301</v>
      </c>
      <c r="CA12" s="12">
        <v>1876.6233510163115</v>
      </c>
      <c r="CB12" s="10">
        <v>1725.1810635202212</v>
      </c>
      <c r="CC12" s="11">
        <v>1659.8865609098116</v>
      </c>
      <c r="CD12" s="11">
        <v>1682.1527939177454</v>
      </c>
      <c r="CE12" s="12">
        <v>1737.4220674195249</v>
      </c>
      <c r="CF12" s="10">
        <v>1780.6638994483239</v>
      </c>
      <c r="CG12" s="11">
        <v>1714.632124202458</v>
      </c>
      <c r="CH12" s="11">
        <v>1736.2604157317776</v>
      </c>
      <c r="CI12" s="12">
        <v>1689.9532030205226</v>
      </c>
      <c r="CJ12" s="10">
        <v>1808.7296779267344</v>
      </c>
      <c r="CK12" s="11">
        <v>1765.9052941838065</v>
      </c>
      <c r="CL12" s="11">
        <v>1779.016959224153</v>
      </c>
      <c r="CM12" s="12">
        <v>1858.6136612341522</v>
      </c>
      <c r="CN12" s="10">
        <v>1820.481083706647</v>
      </c>
      <c r="CO12" s="11">
        <v>1701.4725066073895</v>
      </c>
      <c r="CP12" s="11">
        <v>1815.7627996843892</v>
      </c>
      <c r="CQ12" s="12">
        <v>1763.7969739649131</v>
      </c>
      <c r="CR12" s="10">
        <v>1763.5775870128421</v>
      </c>
      <c r="CS12" s="11">
        <v>1670.4457849273285</v>
      </c>
      <c r="CT12" s="11">
        <v>1750.1526590527835</v>
      </c>
      <c r="CU12" s="12">
        <v>1765.2574386450738</v>
      </c>
      <c r="CV12" s="10">
        <v>1781.9444302722936</v>
      </c>
      <c r="CW12" s="11">
        <v>1796.3425426191998</v>
      </c>
      <c r="CX12" s="11">
        <v>1711.5003924333721</v>
      </c>
      <c r="CY12" s="12">
        <v>1720.374944539582</v>
      </c>
      <c r="CZ12" s="10">
        <v>1703.6244976235225</v>
      </c>
      <c r="DA12" s="11">
        <v>1724.1264355194337</v>
      </c>
      <c r="DB12" s="11">
        <v>1686.4940629188841</v>
      </c>
      <c r="DC12" s="12">
        <v>1820.6258111307379</v>
      </c>
      <c r="DD12" s="10">
        <v>1775.6520078702129</v>
      </c>
      <c r="DE12" s="11">
        <v>1768.6122396917697</v>
      </c>
      <c r="DF12" s="11">
        <v>1751.3580226287129</v>
      </c>
      <c r="DG12" s="12">
        <v>1824.8924578291487</v>
      </c>
      <c r="DH12" s="10">
        <v>1801.9829996328942</v>
      </c>
      <c r="DI12" s="11">
        <v>1733.8941002719598</v>
      </c>
      <c r="DJ12" s="11">
        <v>1744.7774042165552</v>
      </c>
      <c r="DK12" s="12">
        <v>1821.9338196724711</v>
      </c>
      <c r="DL12" s="10">
        <v>1833.3323948419459</v>
      </c>
      <c r="DM12" s="11">
        <v>1684.2931065663495</v>
      </c>
      <c r="DN12" s="11">
        <v>1732.2044633748242</v>
      </c>
      <c r="DO12" s="12">
        <v>1827.1863030246905</v>
      </c>
      <c r="DP12" s="10">
        <v>1853.0505093602478</v>
      </c>
      <c r="DQ12" s="11">
        <v>1809.7572544226805</v>
      </c>
      <c r="DR12" s="11">
        <v>1805.765002838368</v>
      </c>
      <c r="DS12" s="12">
        <v>1749.7436431613903</v>
      </c>
      <c r="DT12" s="10">
        <v>1756.4063473508406</v>
      </c>
      <c r="DU12" s="11">
        <v>1758.0460126692085</v>
      </c>
      <c r="DV12" s="11">
        <v>1683.3533493437797</v>
      </c>
      <c r="DW12" s="12">
        <v>1767.4960908130647</v>
      </c>
      <c r="DX12" s="10">
        <v>1854.9094952428138</v>
      </c>
      <c r="DY12" s="11">
        <v>1707.1082528312959</v>
      </c>
      <c r="DZ12" s="11">
        <v>1834.0234963860419</v>
      </c>
      <c r="EA12" s="12">
        <v>1806.9728695471522</v>
      </c>
      <c r="EB12" s="10">
        <v>1717.1077703650519</v>
      </c>
      <c r="EC12" s="11">
        <v>1737.8079639228213</v>
      </c>
      <c r="ED12" s="11">
        <v>1717.9489874773535</v>
      </c>
      <c r="EE12" s="12">
        <v>1795.7122836878302</v>
      </c>
      <c r="EF12" s="10">
        <v>1861.5680174779188</v>
      </c>
      <c r="EG12" s="11">
        <v>1682.166309954471</v>
      </c>
      <c r="EH12" s="11">
        <v>1756.6959074092297</v>
      </c>
      <c r="EI12" s="12">
        <v>1803.3181329859717</v>
      </c>
      <c r="EJ12" s="10">
        <v>1811.3697755335279</v>
      </c>
      <c r="EK12" s="11">
        <v>1728.6761272303011</v>
      </c>
      <c r="EL12" s="11">
        <v>1709.9695676677331</v>
      </c>
      <c r="EM12" s="12">
        <v>1924.6362380719879</v>
      </c>
      <c r="EN12" s="10">
        <v>1781.1395531043813</v>
      </c>
      <c r="EO12" s="11">
        <v>1769.1052073998669</v>
      </c>
      <c r="EP12" s="11">
        <v>1785.4826754827725</v>
      </c>
      <c r="EQ12" s="12">
        <v>1813.2197970753184</v>
      </c>
    </row>
    <row r="13" spans="1:147" ht="21" customHeight="1" x14ac:dyDescent="0.25">
      <c r="A13" s="8">
        <v>42592</v>
      </c>
      <c r="B13" s="8">
        <v>42593</v>
      </c>
      <c r="C13" s="16">
        <v>7.6570745229758321</v>
      </c>
      <c r="D13" s="7">
        <v>1728.6787144773557</v>
      </c>
      <c r="E13" s="9">
        <v>1687.4634476635927</v>
      </c>
      <c r="F13" s="9">
        <v>1700.4450782438405</v>
      </c>
      <c r="G13" s="9">
        <v>1764.2148467020893</v>
      </c>
      <c r="H13" s="10">
        <v>1715.5558407580277</v>
      </c>
      <c r="I13" s="11">
        <v>1651.6433152354139</v>
      </c>
      <c r="J13" s="11">
        <v>1641.960920154803</v>
      </c>
      <c r="K13" s="12">
        <v>1707.7467556990573</v>
      </c>
      <c r="L13" s="10">
        <v>1764.2901548482516</v>
      </c>
      <c r="M13" s="11">
        <v>1659.2958625815515</v>
      </c>
      <c r="N13" s="11">
        <v>1657.6124323181077</v>
      </c>
      <c r="O13" s="12">
        <v>1711.1394483766981</v>
      </c>
      <c r="P13" s="10">
        <v>1715.6812249490247</v>
      </c>
      <c r="Q13" s="11">
        <v>1651.0703697405045</v>
      </c>
      <c r="R13" s="11">
        <v>1662.5538838380835</v>
      </c>
      <c r="S13" s="12">
        <v>1702.3561984918742</v>
      </c>
      <c r="T13" s="10">
        <v>1724.5765060165465</v>
      </c>
      <c r="U13" s="11">
        <v>1660.5224953000875</v>
      </c>
      <c r="V13" s="11">
        <v>1652.4654486355544</v>
      </c>
      <c r="W13" s="12">
        <v>1720.7332225259713</v>
      </c>
      <c r="X13" s="10">
        <v>1722.1860878533794</v>
      </c>
      <c r="Y13" s="11">
        <v>1656.622010263829</v>
      </c>
      <c r="Z13" s="11">
        <v>1661.9249969635739</v>
      </c>
      <c r="AA13" s="12">
        <v>1716.7483590344264</v>
      </c>
      <c r="AB13" s="10">
        <v>1735.179730222733</v>
      </c>
      <c r="AC13" s="11">
        <v>1674.2143364654526</v>
      </c>
      <c r="AD13" s="11">
        <v>1660.4079466909598</v>
      </c>
      <c r="AE13" s="12">
        <v>1725.7104063004185</v>
      </c>
      <c r="AF13" s="10">
        <v>1729.7787276358906</v>
      </c>
      <c r="AG13" s="11">
        <v>1677.6557130483766</v>
      </c>
      <c r="AH13" s="11">
        <v>1666.7487068280009</v>
      </c>
      <c r="AI13" s="12">
        <v>1748.2889343913603</v>
      </c>
      <c r="AJ13" s="10">
        <v>1725.3806777262512</v>
      </c>
      <c r="AK13" s="11">
        <v>1663.0120740151194</v>
      </c>
      <c r="AL13" s="11">
        <v>1659.6829191321224</v>
      </c>
      <c r="AM13" s="12">
        <v>1729.4960484641995</v>
      </c>
      <c r="AN13" s="10">
        <v>1742.6585237404609</v>
      </c>
      <c r="AO13" s="11">
        <v>1670.6336849090033</v>
      </c>
      <c r="AP13" s="11">
        <v>1664.3721312625148</v>
      </c>
      <c r="AQ13" s="12">
        <v>1731.6714760380607</v>
      </c>
      <c r="AR13" s="10">
        <v>1833.2805256454592</v>
      </c>
      <c r="AS13" s="11">
        <v>1757.6011063610479</v>
      </c>
      <c r="AT13" s="11">
        <v>1713.8014999327013</v>
      </c>
      <c r="AU13" s="12">
        <v>1742.034825290508</v>
      </c>
      <c r="AV13" s="10">
        <v>1856.0819317984922</v>
      </c>
      <c r="AW13" s="11">
        <v>1752.6218673953538</v>
      </c>
      <c r="AX13" s="11">
        <v>1701.2082698110225</v>
      </c>
      <c r="AY13" s="12">
        <v>1831.7084696907782</v>
      </c>
      <c r="AZ13" s="10">
        <v>1872.820353629025</v>
      </c>
      <c r="BA13" s="11">
        <v>1770.9572470676958</v>
      </c>
      <c r="BB13" s="11">
        <v>1714.6754651475956</v>
      </c>
      <c r="BC13" s="12">
        <v>1851.6725987275834</v>
      </c>
      <c r="BD13" s="10">
        <v>1786.5695404354428</v>
      </c>
      <c r="BE13" s="11">
        <v>1806.2263138646097</v>
      </c>
      <c r="BF13" s="11">
        <v>1750.6855269300693</v>
      </c>
      <c r="BG13" s="12">
        <v>1896.2419905429726</v>
      </c>
      <c r="BH13" s="10">
        <v>1867.303589746972</v>
      </c>
      <c r="BI13" s="11">
        <v>1792.6213658717929</v>
      </c>
      <c r="BJ13" s="11" t="s">
        <v>69</v>
      </c>
      <c r="BK13" s="12">
        <v>1858.4307927926664</v>
      </c>
      <c r="BL13" s="10">
        <v>1734.5435062633776</v>
      </c>
      <c r="BM13" s="11">
        <v>1777.201663839759</v>
      </c>
      <c r="BN13" s="11">
        <v>1750.9583644463514</v>
      </c>
      <c r="BO13" s="12">
        <v>1825.1882941319914</v>
      </c>
      <c r="BP13" s="10">
        <v>1770.7658031767737</v>
      </c>
      <c r="BQ13" s="11">
        <v>1750.6219288462394</v>
      </c>
      <c r="BR13" s="11">
        <v>1706.399631175623</v>
      </c>
      <c r="BS13" s="12">
        <v>1751.2439178847055</v>
      </c>
      <c r="BT13" s="10">
        <v>1891.7867721519412</v>
      </c>
      <c r="BU13" s="11">
        <v>1883.7669836660502</v>
      </c>
      <c r="BV13" s="11">
        <v>1835.4963253222052</v>
      </c>
      <c r="BW13" s="12">
        <v>1809.288053655908</v>
      </c>
      <c r="BX13" s="10">
        <v>1902.4308069519575</v>
      </c>
      <c r="BY13" s="11">
        <v>1834.5346257470489</v>
      </c>
      <c r="BZ13" s="11">
        <v>1813.2448935156542</v>
      </c>
      <c r="CA13" s="12">
        <v>1915.656938841619</v>
      </c>
      <c r="CB13" s="10">
        <v>1791.0502551782686</v>
      </c>
      <c r="CC13" s="11">
        <v>1726.0553964358362</v>
      </c>
      <c r="CD13" s="11">
        <v>1748.7993602797364</v>
      </c>
      <c r="CE13" s="12">
        <v>1806.5366908772369</v>
      </c>
      <c r="CF13" s="10">
        <v>1841.6107358619149</v>
      </c>
      <c r="CG13" s="11">
        <v>1775.0692272580504</v>
      </c>
      <c r="CH13" s="11">
        <v>1791.4161171484036</v>
      </c>
      <c r="CI13" s="12">
        <v>1765.5941710408947</v>
      </c>
      <c r="CJ13" s="10">
        <v>1857.384964454566</v>
      </c>
      <c r="CK13" s="11">
        <v>1812.4666396566397</v>
      </c>
      <c r="CL13" s="11">
        <v>1821.8544968497119</v>
      </c>
      <c r="CM13" s="12">
        <v>1904.5884028814978</v>
      </c>
      <c r="CN13" s="10">
        <v>1854.9532141339457</v>
      </c>
      <c r="CO13" s="11">
        <v>1736.5152390177775</v>
      </c>
      <c r="CP13" s="11">
        <v>1837.0847779472383</v>
      </c>
      <c r="CQ13" s="12">
        <v>1819.2454265213451</v>
      </c>
      <c r="CR13" s="10">
        <v>1790.4068054028189</v>
      </c>
      <c r="CS13" s="11">
        <v>1708.5330424509898</v>
      </c>
      <c r="CT13" s="11">
        <v>1775.7096974458163</v>
      </c>
      <c r="CU13" s="12">
        <v>1794.9358055639425</v>
      </c>
      <c r="CV13" s="10">
        <v>1792.7273878491167</v>
      </c>
      <c r="CW13" s="11">
        <v>1795.1898736221351</v>
      </c>
      <c r="CX13" s="11">
        <v>1722.9123347423442</v>
      </c>
      <c r="CY13" s="12">
        <v>1740.6798162075502</v>
      </c>
      <c r="CZ13" s="10">
        <v>1741.6837430753255</v>
      </c>
      <c r="DA13" s="11">
        <v>1732.5558038821723</v>
      </c>
      <c r="DB13" s="11">
        <v>1693.6179154144854</v>
      </c>
      <c r="DC13" s="12">
        <v>1817.0525523344961</v>
      </c>
      <c r="DD13" s="10">
        <v>1794.8342332223576</v>
      </c>
      <c r="DE13" s="11">
        <v>1775.5851082695037</v>
      </c>
      <c r="DF13" s="11">
        <v>1756.3920696294622</v>
      </c>
      <c r="DG13" s="12">
        <v>1823.4200699950554</v>
      </c>
      <c r="DH13" s="10">
        <v>1791.3439478373532</v>
      </c>
      <c r="DI13" s="11">
        <v>1727.4789244722051</v>
      </c>
      <c r="DJ13" s="11">
        <v>1732.3206884457595</v>
      </c>
      <c r="DK13" s="12">
        <v>1811.8157069842803</v>
      </c>
      <c r="DL13" s="10">
        <v>1812.4622522225252</v>
      </c>
      <c r="DM13" s="11">
        <v>1666.1563929684312</v>
      </c>
      <c r="DN13" s="11">
        <v>1709.7923249730343</v>
      </c>
      <c r="DO13" s="12">
        <v>1797.604794436204</v>
      </c>
      <c r="DP13" s="10">
        <v>1822.1859365918974</v>
      </c>
      <c r="DQ13" s="11">
        <v>1779.0292580025277</v>
      </c>
      <c r="DR13" s="11">
        <v>1768.3936986426368</v>
      </c>
      <c r="DS13" s="12">
        <v>1730.0326251584643</v>
      </c>
      <c r="DT13" s="10">
        <v>1739.1546940091955</v>
      </c>
      <c r="DU13" s="11">
        <v>1722.2393080953702</v>
      </c>
      <c r="DV13" s="11">
        <v>1643.0438794831484</v>
      </c>
      <c r="DW13" s="12">
        <v>1725.5792133273912</v>
      </c>
      <c r="DX13" s="10">
        <v>1811.4831026693296</v>
      </c>
      <c r="DY13" s="11">
        <v>1676.277256921049</v>
      </c>
      <c r="DZ13" s="11">
        <v>1765.0535508815183</v>
      </c>
      <c r="EA13" s="12">
        <v>1751.0694274632767</v>
      </c>
      <c r="EB13" s="10">
        <v>1690.4526113056857</v>
      </c>
      <c r="EC13" s="11">
        <v>1685.5609336284672</v>
      </c>
      <c r="ED13" s="11">
        <v>1674.852443654037</v>
      </c>
      <c r="EE13" s="12">
        <v>1733.0340628078752</v>
      </c>
      <c r="EF13" s="10">
        <v>1810.1767747617009</v>
      </c>
      <c r="EG13" s="11">
        <v>1635.2223025238377</v>
      </c>
      <c r="EH13" s="11">
        <v>1700.5531031509354</v>
      </c>
      <c r="EI13" s="12">
        <v>1738.0855590033511</v>
      </c>
      <c r="EJ13" s="10">
        <v>1764.737948736572</v>
      </c>
      <c r="EK13" s="11">
        <v>1683.7335555170919</v>
      </c>
      <c r="EL13" s="11">
        <v>1665.60477136284</v>
      </c>
      <c r="EM13" s="12">
        <v>1849.8848901898589</v>
      </c>
      <c r="EN13" s="10">
        <v>1746.2188479931688</v>
      </c>
      <c r="EO13" s="11">
        <v>1714.6986061435375</v>
      </c>
      <c r="EP13" s="11">
        <v>1722.5168769548416</v>
      </c>
      <c r="EQ13" s="12">
        <v>1747.7268733108685</v>
      </c>
    </row>
    <row r="14" spans="1:147" ht="21" customHeight="1" x14ac:dyDescent="0.25">
      <c r="A14" s="8">
        <v>42593</v>
      </c>
      <c r="B14" s="8">
        <v>42594</v>
      </c>
      <c r="C14" s="16">
        <v>6.6788114709854129</v>
      </c>
      <c r="D14" s="7">
        <v>1712.9088548809034</v>
      </c>
      <c r="E14" s="9">
        <v>1672.2618982976089</v>
      </c>
      <c r="F14" s="9">
        <v>1679.4078053759038</v>
      </c>
      <c r="G14" s="9">
        <v>1745.9494616998159</v>
      </c>
      <c r="H14" s="10">
        <v>1694.4199018117745</v>
      </c>
      <c r="I14" s="11">
        <v>1630.4715017986985</v>
      </c>
      <c r="J14" s="11">
        <v>1632.7775121190791</v>
      </c>
      <c r="K14" s="12">
        <v>1696.4070714981419</v>
      </c>
      <c r="L14" s="10">
        <v>1744.4677950258163</v>
      </c>
      <c r="M14" s="11">
        <v>1630.1783131929481</v>
      </c>
      <c r="N14" s="11">
        <v>1627.8820925125563</v>
      </c>
      <c r="O14" s="12">
        <v>1678.1509356689378</v>
      </c>
      <c r="P14" s="10">
        <v>1712.1961048542739</v>
      </c>
      <c r="Q14" s="11">
        <v>1638.1328111995535</v>
      </c>
      <c r="R14" s="11">
        <v>1643.4926935423268</v>
      </c>
      <c r="S14" s="12">
        <v>1678.6825562199353</v>
      </c>
      <c r="T14" s="10">
        <v>1721.4126578061794</v>
      </c>
      <c r="U14" s="11">
        <v>1654.297585625174</v>
      </c>
      <c r="V14" s="11">
        <v>1645.1480007285329</v>
      </c>
      <c r="W14" s="12">
        <v>1713.4158369830336</v>
      </c>
      <c r="X14" s="10">
        <v>1716.3232843566152</v>
      </c>
      <c r="Y14" s="11">
        <v>1647.5125162836398</v>
      </c>
      <c r="Z14" s="11">
        <v>1653.8477811263556</v>
      </c>
      <c r="AA14" s="12">
        <v>1715.3021868313911</v>
      </c>
      <c r="AB14" s="10">
        <v>1732.7709808354448</v>
      </c>
      <c r="AC14" s="11">
        <v>1657.0376729783754</v>
      </c>
      <c r="AD14" s="11">
        <v>1655.8579846519915</v>
      </c>
      <c r="AE14" s="12">
        <v>1726.7870669345675</v>
      </c>
      <c r="AF14" s="10">
        <v>1712.509765408108</v>
      </c>
      <c r="AG14" s="11">
        <v>1679.5669782626305</v>
      </c>
      <c r="AH14" s="11">
        <v>1672.3174083876713</v>
      </c>
      <c r="AI14" s="12">
        <v>1745.3761185181947</v>
      </c>
      <c r="AJ14" s="10">
        <v>1721.6784915582539</v>
      </c>
      <c r="AK14" s="11">
        <v>1663.2600501278464</v>
      </c>
      <c r="AL14" s="11">
        <v>1670.2162506736008</v>
      </c>
      <c r="AM14" s="12">
        <v>1731.2369329125067</v>
      </c>
      <c r="AN14" s="10">
        <v>1733.8391092287677</v>
      </c>
      <c r="AO14" s="11">
        <v>1657.6016520636826</v>
      </c>
      <c r="AP14" s="11">
        <v>1660.8488269146919</v>
      </c>
      <c r="AQ14" s="12">
        <v>1716.4042910859578</v>
      </c>
      <c r="AR14" s="10">
        <v>1822.3470834128373</v>
      </c>
      <c r="AS14" s="11">
        <v>1750.6667136045535</v>
      </c>
      <c r="AT14" s="11">
        <v>1715.3179797006846</v>
      </c>
      <c r="AU14" s="12">
        <v>1733.8704136311276</v>
      </c>
      <c r="AV14" s="10">
        <v>1852.6849505400855</v>
      </c>
      <c r="AW14" s="11">
        <v>1746.3490714012528</v>
      </c>
      <c r="AX14" s="11">
        <v>1685.8857093548761</v>
      </c>
      <c r="AY14" s="12">
        <v>1826.7838077817858</v>
      </c>
      <c r="AZ14" s="10">
        <v>1850.3534248344642</v>
      </c>
      <c r="BA14" s="11">
        <v>1763.5400488099745</v>
      </c>
      <c r="BB14" s="11">
        <v>1699.7345197110926</v>
      </c>
      <c r="BC14" s="12">
        <v>1831.0456076866117</v>
      </c>
      <c r="BD14" s="10">
        <v>1767.1172650000749</v>
      </c>
      <c r="BE14" s="11">
        <v>1789.7954981172095</v>
      </c>
      <c r="BF14" s="11">
        <v>1735.4550814744323</v>
      </c>
      <c r="BG14" s="12">
        <v>1880.7237354159477</v>
      </c>
      <c r="BH14" s="10">
        <v>1841.8014342861195</v>
      </c>
      <c r="BI14" s="11">
        <v>1772.4725546827221</v>
      </c>
      <c r="BJ14" s="11" t="s">
        <v>69</v>
      </c>
      <c r="BK14" s="12">
        <v>1838.5351665422991</v>
      </c>
      <c r="BL14" s="10">
        <v>1688.145342521507</v>
      </c>
      <c r="BM14" s="11">
        <v>1736.0497066826883</v>
      </c>
      <c r="BN14" s="11">
        <v>1715.0352578495874</v>
      </c>
      <c r="BO14" s="12">
        <v>1787.9968331086409</v>
      </c>
      <c r="BP14" s="10">
        <v>1737.1431448296544</v>
      </c>
      <c r="BQ14" s="11">
        <v>1726.6752594954182</v>
      </c>
      <c r="BR14" s="11">
        <v>1674.5265863278812</v>
      </c>
      <c r="BS14" s="12">
        <v>1719.3908654926424</v>
      </c>
      <c r="BT14" s="10">
        <v>1842.4992939921776</v>
      </c>
      <c r="BU14" s="11">
        <v>1836.088391298086</v>
      </c>
      <c r="BV14" s="11">
        <v>1785.4115342708346</v>
      </c>
      <c r="BW14" s="12">
        <v>1759.8936333690394</v>
      </c>
      <c r="BX14" s="10">
        <v>1838.2816860781875</v>
      </c>
      <c r="BY14" s="11">
        <v>1774.1484801467791</v>
      </c>
      <c r="BZ14" s="11">
        <v>1747.6942511474426</v>
      </c>
      <c r="CA14" s="12">
        <v>1863.4940296035675</v>
      </c>
      <c r="CB14" s="10">
        <v>1694.707059950118</v>
      </c>
      <c r="CC14" s="11">
        <v>1637.1546663693748</v>
      </c>
      <c r="CD14" s="11">
        <v>1663.734983998595</v>
      </c>
      <c r="CE14" s="12">
        <v>1719.2694579104632</v>
      </c>
      <c r="CF14" s="10">
        <v>1748.6569747777942</v>
      </c>
      <c r="CG14" s="11">
        <v>1671.3204829156857</v>
      </c>
      <c r="CH14" s="11">
        <v>1698.1708707102523</v>
      </c>
      <c r="CI14" s="12">
        <v>1664.3827468928039</v>
      </c>
      <c r="CJ14" s="10">
        <v>1789.0413762855296</v>
      </c>
      <c r="CK14" s="11">
        <v>1738.8636786612044</v>
      </c>
      <c r="CL14" s="11">
        <v>1742.9987140550843</v>
      </c>
      <c r="CM14" s="12">
        <v>1825.5429760745737</v>
      </c>
      <c r="CN14" s="10">
        <v>1813.4271804496798</v>
      </c>
      <c r="CO14" s="11">
        <v>1685.548921462432</v>
      </c>
      <c r="CP14" s="11">
        <v>1786.7297966643212</v>
      </c>
      <c r="CQ14" s="12">
        <v>1757.4215545915968</v>
      </c>
      <c r="CR14" s="10">
        <v>1751.7516996707684</v>
      </c>
      <c r="CS14" s="11">
        <v>1674.0875678041366</v>
      </c>
      <c r="CT14" s="11">
        <v>1744.1921769216001</v>
      </c>
      <c r="CU14" s="12">
        <v>1765.011022931694</v>
      </c>
      <c r="CV14" s="10">
        <v>1764.5703135496544</v>
      </c>
      <c r="CW14" s="11">
        <v>1772.6189733973351</v>
      </c>
      <c r="CX14" s="11">
        <v>1695.8397386513968</v>
      </c>
      <c r="CY14" s="12">
        <v>1712.3132567912171</v>
      </c>
      <c r="CZ14" s="10">
        <v>1693.1155894988306</v>
      </c>
      <c r="DA14" s="11">
        <v>1700.5276913311664</v>
      </c>
      <c r="DB14" s="11">
        <v>1664.9967989260224</v>
      </c>
      <c r="DC14" s="12">
        <v>1796.6088048031434</v>
      </c>
      <c r="DD14" s="10">
        <v>1760.8200884346081</v>
      </c>
      <c r="DE14" s="11">
        <v>1739.550758076286</v>
      </c>
      <c r="DF14" s="11">
        <v>1729.3974372674525</v>
      </c>
      <c r="DG14" s="12">
        <v>1799.6340582550692</v>
      </c>
      <c r="DH14" s="10">
        <v>1780.2264354839865</v>
      </c>
      <c r="DI14" s="11">
        <v>1720.0134030300769</v>
      </c>
      <c r="DJ14" s="11">
        <v>1722.9199859957021</v>
      </c>
      <c r="DK14" s="12">
        <v>1796.29909022524</v>
      </c>
      <c r="DL14" s="10">
        <v>1808.1941092424167</v>
      </c>
      <c r="DM14" s="11">
        <v>1662.6008813987114</v>
      </c>
      <c r="DN14" s="11">
        <v>1704.53014445492</v>
      </c>
      <c r="DO14" s="12">
        <v>1790.5034726248048</v>
      </c>
      <c r="DP14" s="10">
        <v>1812.3433981387882</v>
      </c>
      <c r="DQ14" s="11">
        <v>1768.5972329663923</v>
      </c>
      <c r="DR14" s="11">
        <v>1766.6598283096223</v>
      </c>
      <c r="DS14" s="12">
        <v>1727.0223758337249</v>
      </c>
      <c r="DT14" s="10">
        <v>1742.3735584754663</v>
      </c>
      <c r="DU14" s="11">
        <v>1725.013194757006</v>
      </c>
      <c r="DV14" s="11">
        <v>1644.4228384928929</v>
      </c>
      <c r="DW14" s="12">
        <v>1728.5793185247314</v>
      </c>
      <c r="DX14" s="10">
        <v>1808.2146312360164</v>
      </c>
      <c r="DY14" s="11">
        <v>1677.2967625756801</v>
      </c>
      <c r="DZ14" s="11">
        <v>1778.8977372185975</v>
      </c>
      <c r="EA14" s="12">
        <v>1761.2916646943738</v>
      </c>
      <c r="EB14" s="10">
        <v>1689.6500794721271</v>
      </c>
      <c r="EC14" s="11">
        <v>1679.4365885568939</v>
      </c>
      <c r="ED14" s="11">
        <v>1671.1282750839484</v>
      </c>
      <c r="EE14" s="12">
        <v>1725.0830402861091</v>
      </c>
      <c r="EF14" s="10">
        <v>1793.0806537838021</v>
      </c>
      <c r="EG14" s="11">
        <v>1624.9506148674338</v>
      </c>
      <c r="EH14" s="11">
        <v>1687.758757392555</v>
      </c>
      <c r="EI14" s="12">
        <v>1737.2834821671258</v>
      </c>
      <c r="EJ14" s="10">
        <v>1744.5591639547288</v>
      </c>
      <c r="EK14" s="11">
        <v>1668.0951942135746</v>
      </c>
      <c r="EL14" s="11">
        <v>1663.1965130765368</v>
      </c>
      <c r="EM14" s="12">
        <v>1842.6184460944814</v>
      </c>
      <c r="EN14" s="10">
        <v>1726.6848434418262</v>
      </c>
      <c r="EO14" s="11">
        <v>1705.622741762807</v>
      </c>
      <c r="EP14" s="11">
        <v>1715.6961128856083</v>
      </c>
      <c r="EQ14" s="12">
        <v>1749.8392606253915</v>
      </c>
    </row>
    <row r="15" spans="1:147" ht="21" customHeight="1" x14ac:dyDescent="0.25">
      <c r="A15" s="8">
        <v>42594</v>
      </c>
      <c r="B15" s="8">
        <v>42595</v>
      </c>
      <c r="C15" s="16">
        <v>7.9459913539886475</v>
      </c>
      <c r="D15" s="7">
        <v>1899.5693698485545</v>
      </c>
      <c r="E15" s="9">
        <v>1858.2615972563694</v>
      </c>
      <c r="F15" s="9">
        <v>1865.938727780607</v>
      </c>
      <c r="G15" s="9">
        <v>1936.6530903218224</v>
      </c>
      <c r="H15" s="10">
        <v>1888.8737725318424</v>
      </c>
      <c r="I15" s="11">
        <v>1820.5966079889124</v>
      </c>
      <c r="J15" s="11">
        <v>1820.6323365720355</v>
      </c>
      <c r="K15" s="12">
        <v>1886.1211907751206</v>
      </c>
      <c r="L15" s="10">
        <v>1935.2437639969564</v>
      </c>
      <c r="M15" s="11">
        <v>1822.6768987159776</v>
      </c>
      <c r="N15" s="11">
        <v>1817.9784710340684</v>
      </c>
      <c r="O15" s="12">
        <v>1875.1526111672647</v>
      </c>
      <c r="P15" s="10">
        <v>1894.8161296299063</v>
      </c>
      <c r="Q15" s="11">
        <v>1826.3303396229342</v>
      </c>
      <c r="R15" s="11">
        <v>1841.3818585459301</v>
      </c>
      <c r="S15" s="12">
        <v>1874.3763089446807</v>
      </c>
      <c r="T15" s="10">
        <v>1821.057654426676</v>
      </c>
      <c r="U15" s="11">
        <v>1831.0576926224298</v>
      </c>
      <c r="V15" s="11">
        <v>1831.316185398807</v>
      </c>
      <c r="W15" s="12">
        <v>1909.1304133402764</v>
      </c>
      <c r="X15" s="10">
        <v>1893.6731488599396</v>
      </c>
      <c r="Y15" s="11">
        <v>1819.3612718025843</v>
      </c>
      <c r="Z15" s="11">
        <v>1834.0127967002456</v>
      </c>
      <c r="AA15" s="12">
        <v>1897.9034491810892</v>
      </c>
      <c r="AB15" s="10">
        <v>1915.4916682437465</v>
      </c>
      <c r="AC15" s="11">
        <v>1838.4559154716469</v>
      </c>
      <c r="AD15" s="11">
        <v>1836.0509198208581</v>
      </c>
      <c r="AE15" s="12">
        <v>1909.6681204452113</v>
      </c>
      <c r="AF15" s="10">
        <v>1888.8070158012401</v>
      </c>
      <c r="AG15" s="11">
        <v>1847.4979616897715</v>
      </c>
      <c r="AH15" s="11">
        <v>1833.3242537463425</v>
      </c>
      <c r="AI15" s="12">
        <v>1910.809975348559</v>
      </c>
      <c r="AJ15" s="10">
        <v>1888.8445902172914</v>
      </c>
      <c r="AK15" s="11">
        <v>1827.4600394154361</v>
      </c>
      <c r="AL15" s="11">
        <v>1832.2653737469277</v>
      </c>
      <c r="AM15" s="12">
        <v>1898.1689490939946</v>
      </c>
      <c r="AN15" s="10">
        <v>1895.5218220281931</v>
      </c>
      <c r="AO15" s="11">
        <v>1819.439518024592</v>
      </c>
      <c r="AP15" s="11">
        <v>1813.5366358112292</v>
      </c>
      <c r="AQ15" s="12">
        <v>1875.1199251661742</v>
      </c>
      <c r="AR15" s="10">
        <v>1975.2368963723427</v>
      </c>
      <c r="AS15" s="11">
        <v>1905.083443504745</v>
      </c>
      <c r="AT15" s="11">
        <v>1853.4064630198379</v>
      </c>
      <c r="AU15" s="12">
        <v>1873.2909530842594</v>
      </c>
      <c r="AV15" s="10">
        <v>1990.3306955447645</v>
      </c>
      <c r="AW15" s="11">
        <v>1886.649672570268</v>
      </c>
      <c r="AX15" s="11">
        <v>1835.1891029292717</v>
      </c>
      <c r="AY15" s="12">
        <v>1981.1549847670958</v>
      </c>
      <c r="AZ15" s="10">
        <v>1999.7710831746501</v>
      </c>
      <c r="BA15" s="11">
        <v>1908.3619460148757</v>
      </c>
      <c r="BB15" s="11">
        <v>1845.8818945388402</v>
      </c>
      <c r="BC15" s="12">
        <v>1969.4109254380126</v>
      </c>
      <c r="BD15" s="10">
        <v>1918.4389432909077</v>
      </c>
      <c r="BE15" s="11">
        <v>1941.2045034113471</v>
      </c>
      <c r="BF15" s="11">
        <v>1878.9883320202323</v>
      </c>
      <c r="BG15" s="12">
        <v>2029.1763429920347</v>
      </c>
      <c r="BH15" s="10">
        <v>2005.6511139909912</v>
      </c>
      <c r="BI15" s="11">
        <v>1929.9807287408928</v>
      </c>
      <c r="BJ15" s="11" t="s">
        <v>69</v>
      </c>
      <c r="BK15" s="12">
        <v>1992.2643157816699</v>
      </c>
      <c r="BL15" s="10">
        <v>1862.457637447045</v>
      </c>
      <c r="BM15" s="11">
        <v>1903.5970851758689</v>
      </c>
      <c r="BN15" s="11">
        <v>1875.0768925264595</v>
      </c>
      <c r="BO15" s="12">
        <v>1945.6438796759817</v>
      </c>
      <c r="BP15" s="10">
        <v>1895.9297502809065</v>
      </c>
      <c r="BQ15" s="11">
        <v>1875.2418112894134</v>
      </c>
      <c r="BR15" s="11">
        <v>1833.3508038433165</v>
      </c>
      <c r="BS15" s="12">
        <v>1876.992187626752</v>
      </c>
      <c r="BT15" s="10">
        <v>2001.2872448127289</v>
      </c>
      <c r="BU15" s="11">
        <v>1993.181310100282</v>
      </c>
      <c r="BV15" s="11">
        <v>1953.1507810083463</v>
      </c>
      <c r="BW15" s="12">
        <v>1920.9543147237762</v>
      </c>
      <c r="BX15" s="10">
        <v>2004.299362983844</v>
      </c>
      <c r="BY15" s="11">
        <v>1938.1402300606026</v>
      </c>
      <c r="BZ15" s="11">
        <v>1913.2307998456552</v>
      </c>
      <c r="CA15" s="12">
        <v>2016.4885747756996</v>
      </c>
      <c r="CB15" s="10">
        <v>1877.1045156903465</v>
      </c>
      <c r="CC15" s="11">
        <v>1813.3463242700734</v>
      </c>
      <c r="CD15" s="11">
        <v>1838.0071993427089</v>
      </c>
      <c r="CE15" s="12">
        <v>1886.3131208300997</v>
      </c>
      <c r="CF15" s="10">
        <v>1912.3990487070732</v>
      </c>
      <c r="CG15" s="11">
        <v>1843.6280785936578</v>
      </c>
      <c r="CH15" s="11">
        <v>1860.2929023932534</v>
      </c>
      <c r="CI15" s="12">
        <v>1831.8691665486135</v>
      </c>
      <c r="CJ15" s="10">
        <v>1946.4349437312403</v>
      </c>
      <c r="CK15" s="11">
        <v>1896.8566621006935</v>
      </c>
      <c r="CL15" s="11">
        <v>1898.3100486469853</v>
      </c>
      <c r="CM15" s="12">
        <v>1982.9223930288499</v>
      </c>
      <c r="CN15" s="10">
        <v>1963.8044329229729</v>
      </c>
      <c r="CO15" s="11">
        <v>1845.9683281403345</v>
      </c>
      <c r="CP15" s="11">
        <v>1937.8852211414307</v>
      </c>
      <c r="CQ15" s="12">
        <v>1910.2711117555277</v>
      </c>
      <c r="CR15" s="10">
        <v>1909.9359681144499</v>
      </c>
      <c r="CS15" s="11">
        <v>1834.5605586741879</v>
      </c>
      <c r="CT15" s="11">
        <v>1898.5955024699133</v>
      </c>
      <c r="CU15" s="12">
        <v>1919.9162635270593</v>
      </c>
      <c r="CV15" s="10">
        <v>1928.7789181176702</v>
      </c>
      <c r="CW15" s="11">
        <v>1932.9126488170439</v>
      </c>
      <c r="CX15" s="11">
        <v>1855.6847583915223</v>
      </c>
      <c r="CY15" s="12">
        <v>1871.3127305115108</v>
      </c>
      <c r="CZ15" s="10">
        <v>1859.0537310260754</v>
      </c>
      <c r="DA15" s="11">
        <v>1865.5207656847458</v>
      </c>
      <c r="DB15" s="11">
        <v>1826.2500270485384</v>
      </c>
      <c r="DC15" s="12">
        <v>1951.4370417991129</v>
      </c>
      <c r="DD15" s="10">
        <v>1922.8337431091595</v>
      </c>
      <c r="DE15" s="11">
        <v>1898.8780948238009</v>
      </c>
      <c r="DF15" s="11">
        <v>1883.6196777176849</v>
      </c>
      <c r="DG15" s="12">
        <v>1955.6197308299929</v>
      </c>
      <c r="DH15" s="10">
        <v>1938.0402614378561</v>
      </c>
      <c r="DI15" s="11">
        <v>1878.4037571981548</v>
      </c>
      <c r="DJ15" s="11">
        <v>1877.5872843954533</v>
      </c>
      <c r="DK15" s="12">
        <v>1944.6373948795242</v>
      </c>
      <c r="DL15" s="10">
        <v>1981.5595065142093</v>
      </c>
      <c r="DM15" s="11">
        <v>1836.4965402312127</v>
      </c>
      <c r="DN15" s="11">
        <v>1876.3742205307606</v>
      </c>
      <c r="DO15" s="12">
        <v>1957.1217890221326</v>
      </c>
      <c r="DP15" s="10">
        <v>1991.5420319154393</v>
      </c>
      <c r="DQ15" s="11">
        <v>1940.4024419776335</v>
      </c>
      <c r="DR15" s="11">
        <v>1932.0133224034191</v>
      </c>
      <c r="DS15" s="12">
        <v>1886.5300330560613</v>
      </c>
      <c r="DT15" s="10">
        <v>1914.9828473860152</v>
      </c>
      <c r="DU15" s="11">
        <v>1897.9807831903593</v>
      </c>
      <c r="DV15" s="11">
        <v>1824.6522774370862</v>
      </c>
      <c r="DW15" s="12">
        <v>1905.3258652642603</v>
      </c>
      <c r="DX15" s="10">
        <v>1994.059296561978</v>
      </c>
      <c r="DY15" s="11">
        <v>1850.8640255645973</v>
      </c>
      <c r="DZ15" s="11">
        <v>1966.1384408595986</v>
      </c>
      <c r="EA15" s="12">
        <v>1939.1764981439519</v>
      </c>
      <c r="EB15" s="10">
        <v>1884.423409693861</v>
      </c>
      <c r="EC15" s="11">
        <v>1876.6584330059704</v>
      </c>
      <c r="ED15" s="11">
        <v>1870.2619854523718</v>
      </c>
      <c r="EE15" s="12">
        <v>1925.3872902148821</v>
      </c>
      <c r="EF15" s="10">
        <v>1996.1758132784662</v>
      </c>
      <c r="EG15" s="11">
        <v>1826.7278285713376</v>
      </c>
      <c r="EH15" s="11">
        <v>1889.4023216601438</v>
      </c>
      <c r="EI15" s="12">
        <v>1943.0985555934171</v>
      </c>
      <c r="EJ15" s="10">
        <v>1950.0108110763363</v>
      </c>
      <c r="EK15" s="11">
        <v>1864.974758935979</v>
      </c>
      <c r="EL15" s="11">
        <v>1861.7478720605104</v>
      </c>
      <c r="EM15" s="12">
        <v>2046.3913967259264</v>
      </c>
      <c r="EN15" s="10">
        <v>1930.2467532139879</v>
      </c>
      <c r="EO15" s="11">
        <v>1900.5668447370376</v>
      </c>
      <c r="EP15" s="11">
        <v>1914.1337260311705</v>
      </c>
      <c r="EQ15" s="12">
        <v>1943.605892324149</v>
      </c>
    </row>
    <row r="16" spans="1:147" ht="21" customHeight="1" x14ac:dyDescent="0.25">
      <c r="A16" s="8">
        <v>42595</v>
      </c>
      <c r="B16" s="8">
        <v>42596</v>
      </c>
      <c r="C16" s="16">
        <v>7.5745585923194882</v>
      </c>
      <c r="D16" s="7">
        <v>1839.7379537594977</v>
      </c>
      <c r="E16" s="9">
        <v>1805.7568002692096</v>
      </c>
      <c r="F16" s="9">
        <v>1816.9828132495111</v>
      </c>
      <c r="G16" s="9">
        <v>1885.5178693858127</v>
      </c>
      <c r="H16" s="10">
        <v>1836.4694206179352</v>
      </c>
      <c r="I16" s="11">
        <v>1774.4260001988926</v>
      </c>
      <c r="J16" s="11">
        <v>1780.2810712239318</v>
      </c>
      <c r="K16" s="12">
        <v>1837.3690172243173</v>
      </c>
      <c r="L16" s="10">
        <v>1883.8307564539707</v>
      </c>
      <c r="M16" s="11">
        <v>1769.085982508984</v>
      </c>
      <c r="N16" s="11">
        <v>1764.9232327205859</v>
      </c>
      <c r="O16" s="12">
        <v>1822.6844781894793</v>
      </c>
      <c r="P16" s="10">
        <v>1835.5868518166778</v>
      </c>
      <c r="Q16" s="11">
        <v>1774.7607340086934</v>
      </c>
      <c r="R16" s="11">
        <v>1790.830645168882</v>
      </c>
      <c r="S16" s="12">
        <v>1819.8094706398083</v>
      </c>
      <c r="T16" s="10">
        <v>1810.2380216833728</v>
      </c>
      <c r="U16" s="11">
        <v>1777.4300088114023</v>
      </c>
      <c r="V16" s="11">
        <v>1779.6643291890146</v>
      </c>
      <c r="W16" s="12">
        <v>1852.9111593570153</v>
      </c>
      <c r="X16" s="10">
        <v>1833.4484440101817</v>
      </c>
      <c r="Y16" s="11">
        <v>1758.7304201786551</v>
      </c>
      <c r="Z16" s="11">
        <v>1774.6923158394643</v>
      </c>
      <c r="AA16" s="12">
        <v>1837.9161146899899</v>
      </c>
      <c r="AB16" s="10">
        <v>1858.6589295833235</v>
      </c>
      <c r="AC16" s="11">
        <v>1786.6921356880389</v>
      </c>
      <c r="AD16" s="11">
        <v>1783.8808307421987</v>
      </c>
      <c r="AE16" s="12">
        <v>1845.1284525745114</v>
      </c>
      <c r="AF16" s="10">
        <v>1831.6288702195145</v>
      </c>
      <c r="AG16" s="11">
        <v>1784.3019710495284</v>
      </c>
      <c r="AH16" s="11">
        <v>1770.2875123183478</v>
      </c>
      <c r="AI16" s="12">
        <v>1851.0840484546738</v>
      </c>
      <c r="AJ16" s="10">
        <v>1833.7617488893784</v>
      </c>
      <c r="AK16" s="11">
        <v>1770.4356830079485</v>
      </c>
      <c r="AL16" s="11">
        <v>1779.4527434769741</v>
      </c>
      <c r="AM16" s="12">
        <v>1846.4407508208851</v>
      </c>
      <c r="AN16" s="10">
        <v>1843.9263351803058</v>
      </c>
      <c r="AO16" s="11">
        <v>1773.1951235934805</v>
      </c>
      <c r="AP16" s="11">
        <v>1771.5310021060229</v>
      </c>
      <c r="AQ16" s="12">
        <v>1835.264355266009</v>
      </c>
      <c r="AR16" s="10">
        <v>1943.1824960417875</v>
      </c>
      <c r="AS16" s="11">
        <v>1876.2758569136513</v>
      </c>
      <c r="AT16" s="11">
        <v>1828.0735578825645</v>
      </c>
      <c r="AU16" s="12">
        <v>1846.5850505755411</v>
      </c>
      <c r="AV16" s="10">
        <v>1975.4884184269711</v>
      </c>
      <c r="AW16" s="11">
        <v>1869.0396431468914</v>
      </c>
      <c r="AX16" s="11">
        <v>1818.5014590176336</v>
      </c>
      <c r="AY16" s="12">
        <v>1967.1851528376365</v>
      </c>
      <c r="AZ16" s="10">
        <v>1977.4837657346964</v>
      </c>
      <c r="BA16" s="11">
        <v>1888.4215212682468</v>
      </c>
      <c r="BB16" s="11">
        <v>1822.4187947442238</v>
      </c>
      <c r="BC16" s="12">
        <v>1948.5987384723255</v>
      </c>
      <c r="BD16" s="10">
        <v>1898.4571256628064</v>
      </c>
      <c r="BE16" s="11">
        <v>1931.5392662105517</v>
      </c>
      <c r="BF16" s="11">
        <v>1865.3890318596866</v>
      </c>
      <c r="BG16" s="12">
        <v>2018.8145007146454</v>
      </c>
      <c r="BH16" s="10">
        <v>1986.5450711760259</v>
      </c>
      <c r="BI16" s="11">
        <v>1916.3714770009349</v>
      </c>
      <c r="BJ16" s="11" t="s">
        <v>69</v>
      </c>
      <c r="BK16" s="12">
        <v>1979.212513712318</v>
      </c>
      <c r="BL16" s="10">
        <v>1835.6972364857061</v>
      </c>
      <c r="BM16" s="11">
        <v>1894.5044465572273</v>
      </c>
      <c r="BN16" s="11">
        <v>1860.9806716444498</v>
      </c>
      <c r="BO16" s="12">
        <v>1928.693430227409</v>
      </c>
      <c r="BP16" s="10">
        <v>1874.0047280174435</v>
      </c>
      <c r="BQ16" s="11">
        <v>1867.859414028517</v>
      </c>
      <c r="BR16" s="11">
        <v>1819.8361892599903</v>
      </c>
      <c r="BS16" s="12">
        <v>1864.3384542643496</v>
      </c>
      <c r="BT16" s="10">
        <v>1995.7152138545496</v>
      </c>
      <c r="BU16" s="11">
        <v>1988.3193256907362</v>
      </c>
      <c r="BV16" s="11">
        <v>1947.9399742773271</v>
      </c>
      <c r="BW16" s="12">
        <v>1907.3227364100892</v>
      </c>
      <c r="BX16" s="10">
        <v>2001.9687714338108</v>
      </c>
      <c r="BY16" s="11">
        <v>1936.2659308081975</v>
      </c>
      <c r="BZ16" s="11">
        <v>1909.9044420755481</v>
      </c>
      <c r="CA16" s="12">
        <v>2018.8260282201961</v>
      </c>
      <c r="CB16" s="10">
        <v>1869.9780763865324</v>
      </c>
      <c r="CC16" s="11">
        <v>1803.5712146626088</v>
      </c>
      <c r="CD16" s="11">
        <v>1821.9891358881034</v>
      </c>
      <c r="CE16" s="12">
        <v>1866.3252465494461</v>
      </c>
      <c r="CF16" s="10">
        <v>1905.9912222758633</v>
      </c>
      <c r="CG16" s="11">
        <v>1842.167206358296</v>
      </c>
      <c r="CH16" s="11">
        <v>1865.3369551789986</v>
      </c>
      <c r="CI16" s="12">
        <v>1832.1187327252549</v>
      </c>
      <c r="CJ16" s="10">
        <v>1947.2201525881924</v>
      </c>
      <c r="CK16" s="11">
        <v>1904.0509342663515</v>
      </c>
      <c r="CL16" s="11">
        <v>1913.5490033354326</v>
      </c>
      <c r="CM16" s="12">
        <v>1996.2986395616126</v>
      </c>
      <c r="CN16" s="10">
        <v>1958.7821790710555</v>
      </c>
      <c r="CO16" s="11">
        <v>1843.1532944820763</v>
      </c>
      <c r="CP16" s="11">
        <v>1952.504097121026</v>
      </c>
      <c r="CQ16" s="12">
        <v>1916.8355833994362</v>
      </c>
      <c r="CR16" s="10">
        <v>1902.8557394857355</v>
      </c>
      <c r="CS16" s="11">
        <v>1821.2928605631628</v>
      </c>
      <c r="CT16" s="11">
        <v>1894.249968508733</v>
      </c>
      <c r="CU16" s="12">
        <v>1917.8427725894462</v>
      </c>
      <c r="CV16" s="10">
        <v>1891.734750266854</v>
      </c>
      <c r="CW16" s="11">
        <v>1932.6294573497742</v>
      </c>
      <c r="CX16" s="11">
        <v>1846.531784752518</v>
      </c>
      <c r="CY16" s="12">
        <v>1861.5369506816746</v>
      </c>
      <c r="CZ16" s="10">
        <v>1843.3014385534921</v>
      </c>
      <c r="DA16" s="11">
        <v>1857.0123818296122</v>
      </c>
      <c r="DB16" s="11">
        <v>1818.1027973547655</v>
      </c>
      <c r="DC16" s="12">
        <v>1954.020891198043</v>
      </c>
      <c r="DD16" s="10">
        <v>1906.8403784068473</v>
      </c>
      <c r="DE16" s="11">
        <v>1888.6155369521932</v>
      </c>
      <c r="DF16" s="11">
        <v>1874.9405368240516</v>
      </c>
      <c r="DG16" s="12">
        <v>1953.5549337952325</v>
      </c>
      <c r="DH16" s="10">
        <v>1914.1699808406388</v>
      </c>
      <c r="DI16" s="11">
        <v>1860.862198832021</v>
      </c>
      <c r="DJ16" s="11">
        <v>1859.9752351132115</v>
      </c>
      <c r="DK16" s="12">
        <v>1931.4782169942591</v>
      </c>
      <c r="DL16" s="10">
        <v>1920.4385657965172</v>
      </c>
      <c r="DM16" s="11">
        <v>1801.5280590320676</v>
      </c>
      <c r="DN16" s="11">
        <v>1851.3300847051082</v>
      </c>
      <c r="DO16" s="12">
        <v>1936.4385295974973</v>
      </c>
      <c r="DP16" s="10">
        <v>1958.3292485565803</v>
      </c>
      <c r="DQ16" s="11">
        <v>1913.8586735948788</v>
      </c>
      <c r="DR16" s="11">
        <v>1894.0666556615713</v>
      </c>
      <c r="DS16" s="12">
        <v>1852.2858473783572</v>
      </c>
      <c r="DT16" s="10">
        <v>1869.0199400485817</v>
      </c>
      <c r="DU16" s="11">
        <v>1860.6832338878166</v>
      </c>
      <c r="DV16" s="11">
        <v>1778.4226077819492</v>
      </c>
      <c r="DW16" s="12">
        <v>1868.8535092374714</v>
      </c>
      <c r="DX16" s="10">
        <v>1952.9115453709649</v>
      </c>
      <c r="DY16" s="11">
        <v>1803.0205539355413</v>
      </c>
      <c r="DZ16" s="11">
        <v>1931.8668537119577</v>
      </c>
      <c r="EA16" s="12">
        <v>1902.5091717277523</v>
      </c>
      <c r="EB16" s="10">
        <v>1832.1356076264772</v>
      </c>
      <c r="EC16" s="11">
        <v>1839.0894061207475</v>
      </c>
      <c r="ED16" s="11">
        <v>1829.6955657465362</v>
      </c>
      <c r="EE16" s="12">
        <v>1884.4028642703347</v>
      </c>
      <c r="EF16" s="10">
        <v>1964.885782559684</v>
      </c>
      <c r="EG16" s="11">
        <v>1785.0272759873892</v>
      </c>
      <c r="EH16" s="11">
        <v>1855.9630620795547</v>
      </c>
      <c r="EI16" s="12">
        <v>1903.4998319661779</v>
      </c>
      <c r="EJ16" s="10">
        <v>1915.837680912558</v>
      </c>
      <c r="EK16" s="11">
        <v>1826.1431099209071</v>
      </c>
      <c r="EL16" s="11">
        <v>1813.0761823463342</v>
      </c>
      <c r="EM16" s="12">
        <v>2016.8310541132478</v>
      </c>
      <c r="EN16" s="10">
        <v>1886.2565340511774</v>
      </c>
      <c r="EO16" s="11">
        <v>1871.6931932031532</v>
      </c>
      <c r="EP16" s="11">
        <v>1882.8245257467736</v>
      </c>
      <c r="EQ16" s="12">
        <v>1912.4665988463671</v>
      </c>
    </row>
    <row r="17" spans="1:147" ht="21" customHeight="1" x14ac:dyDescent="0.25">
      <c r="A17" s="8">
        <v>42596</v>
      </c>
      <c r="B17" s="8">
        <v>42597</v>
      </c>
      <c r="C17" s="16">
        <v>7.934746195793152</v>
      </c>
      <c r="D17" s="7">
        <v>1905.3881918218817</v>
      </c>
      <c r="E17" s="9">
        <v>1873.5743227619112</v>
      </c>
      <c r="F17" s="9">
        <v>1881.9468959011472</v>
      </c>
      <c r="G17" s="9">
        <v>1951.3523539849832</v>
      </c>
      <c r="H17" s="10">
        <v>1907.2343142156792</v>
      </c>
      <c r="I17" s="11">
        <v>1845.3292981045804</v>
      </c>
      <c r="J17" s="11">
        <v>1847.1726747618427</v>
      </c>
      <c r="K17" s="12">
        <v>1906.1112905327259</v>
      </c>
      <c r="L17" s="10">
        <v>1945.7070142961129</v>
      </c>
      <c r="M17" s="11">
        <v>1838.1071551195171</v>
      </c>
      <c r="N17" s="11">
        <v>1834.7710098913028</v>
      </c>
      <c r="O17" s="12">
        <v>1892.5882765993031</v>
      </c>
      <c r="P17" s="10">
        <v>1902.4323489880658</v>
      </c>
      <c r="Q17" s="11">
        <v>1839.5471505569888</v>
      </c>
      <c r="R17" s="11">
        <v>1856.4969144740783</v>
      </c>
      <c r="S17" s="12">
        <v>1889.1101418338274</v>
      </c>
      <c r="T17" s="10">
        <v>1894.49388229037</v>
      </c>
      <c r="U17" s="11">
        <v>1841.2555430854961</v>
      </c>
      <c r="V17" s="11">
        <v>1840.9749628142213</v>
      </c>
      <c r="W17" s="12">
        <v>1914.3143360925617</v>
      </c>
      <c r="X17" s="10">
        <v>1901.6898989285985</v>
      </c>
      <c r="Y17" s="11">
        <v>1826.8811319797101</v>
      </c>
      <c r="Z17" s="11">
        <v>1838.5871316313674</v>
      </c>
      <c r="AA17" s="12">
        <v>1900.8165114586441</v>
      </c>
      <c r="AB17" s="10">
        <v>1921.0051320850907</v>
      </c>
      <c r="AC17" s="11">
        <v>1848.8201477165198</v>
      </c>
      <c r="AD17" s="11">
        <v>1845.7721214099743</v>
      </c>
      <c r="AE17" s="12">
        <v>1915.7566589889975</v>
      </c>
      <c r="AF17" s="10">
        <v>1897.1946511105227</v>
      </c>
      <c r="AG17" s="11">
        <v>1847.210321233563</v>
      </c>
      <c r="AH17" s="11">
        <v>1833.0530457942446</v>
      </c>
      <c r="AI17" s="12">
        <v>1914.8237233803052</v>
      </c>
      <c r="AJ17" s="10">
        <v>1901.4952447085066</v>
      </c>
      <c r="AK17" s="11">
        <v>1836.2921621229953</v>
      </c>
      <c r="AL17" s="11">
        <v>1840.792977464715</v>
      </c>
      <c r="AM17" s="12">
        <v>1906.9446193831773</v>
      </c>
      <c r="AN17" s="10">
        <v>1911.4705519676677</v>
      </c>
      <c r="AO17" s="11">
        <v>1835.4395704138783</v>
      </c>
      <c r="AP17" s="11">
        <v>1834.6429595138511</v>
      </c>
      <c r="AQ17" s="12">
        <v>1902.9604199849246</v>
      </c>
      <c r="AR17" s="10">
        <v>2000.4500382161257</v>
      </c>
      <c r="AS17" s="11">
        <v>1934.5969876039501</v>
      </c>
      <c r="AT17" s="11">
        <v>1886.3033430534849</v>
      </c>
      <c r="AU17" s="12">
        <v>1912.9453886420795</v>
      </c>
      <c r="AV17" s="10">
        <v>2036.6671780699837</v>
      </c>
      <c r="AW17" s="11">
        <v>1928.0479051433776</v>
      </c>
      <c r="AX17" s="11">
        <v>1876.2664665158165</v>
      </c>
      <c r="AY17" s="12">
        <v>2016.8242184385479</v>
      </c>
      <c r="AZ17" s="10">
        <v>2034.4975249601998</v>
      </c>
      <c r="BA17" s="11">
        <v>1943.9399664557311</v>
      </c>
      <c r="BB17" s="11">
        <v>1883.0118802912555</v>
      </c>
      <c r="BC17" s="12">
        <v>2010.34053755178</v>
      </c>
      <c r="BD17" s="10">
        <v>1958.9554930431921</v>
      </c>
      <c r="BE17" s="11">
        <v>1983.6815451108271</v>
      </c>
      <c r="BF17" s="11">
        <v>1919.3749372201162</v>
      </c>
      <c r="BG17" s="12">
        <v>2069.5670925879213</v>
      </c>
      <c r="BH17" s="10">
        <v>2039.5906351316876</v>
      </c>
      <c r="BI17" s="11">
        <v>1966.0403494743241</v>
      </c>
      <c r="BJ17" s="11" t="s">
        <v>69</v>
      </c>
      <c r="BK17" s="12">
        <v>2002.5202757196425</v>
      </c>
      <c r="BL17" s="10">
        <v>1894.7560471713216</v>
      </c>
      <c r="BM17" s="11">
        <v>1946.7151598713037</v>
      </c>
      <c r="BN17" s="11">
        <v>1915.2778412519765</v>
      </c>
      <c r="BO17" s="12">
        <v>1986.5102489417668</v>
      </c>
      <c r="BP17" s="10">
        <v>1937.3519098686779</v>
      </c>
      <c r="BQ17" s="11">
        <v>1918.9756750127628</v>
      </c>
      <c r="BR17" s="11">
        <v>1875.8804438172729</v>
      </c>
      <c r="BS17" s="12">
        <v>1918.1909790235115</v>
      </c>
      <c r="BT17" s="10">
        <v>2044.2466200141143</v>
      </c>
      <c r="BU17" s="11">
        <v>2032.3325912110902</v>
      </c>
      <c r="BV17" s="11">
        <v>1996.065534250394</v>
      </c>
      <c r="BW17" s="12">
        <v>1959.7075659985303</v>
      </c>
      <c r="BX17" s="10">
        <v>2046.332446815484</v>
      </c>
      <c r="BY17" s="11">
        <v>1981.1985719408999</v>
      </c>
      <c r="BZ17" s="11">
        <v>1952.4416406038849</v>
      </c>
      <c r="CA17" s="12">
        <v>2060.8167230308513</v>
      </c>
      <c r="CB17" s="10">
        <v>1917.2714990000106</v>
      </c>
      <c r="CC17" s="11">
        <v>1853.5640095208762</v>
      </c>
      <c r="CD17" s="11">
        <v>1876.4185363389477</v>
      </c>
      <c r="CE17" s="12">
        <v>1921.7162649700902</v>
      </c>
      <c r="CF17" s="10">
        <v>1953.6940887674843</v>
      </c>
      <c r="CG17" s="11">
        <v>1890.7382401810974</v>
      </c>
      <c r="CH17" s="11">
        <v>1909.9102383690019</v>
      </c>
      <c r="CI17" s="12">
        <v>1883.7971241973185</v>
      </c>
      <c r="CJ17" s="10">
        <v>1991.3474774244421</v>
      </c>
      <c r="CK17" s="11">
        <v>1952.535756774573</v>
      </c>
      <c r="CL17" s="11">
        <v>1956.0099613295558</v>
      </c>
      <c r="CM17" s="12">
        <v>2037.8622444931534</v>
      </c>
      <c r="CN17" s="10">
        <v>2003.3353762715985</v>
      </c>
      <c r="CO17" s="11">
        <v>1891.255519063121</v>
      </c>
      <c r="CP17" s="11">
        <v>1991.5348296295804</v>
      </c>
      <c r="CQ17" s="12">
        <v>1963.2233189933609</v>
      </c>
      <c r="CR17" s="10">
        <v>1949.4723111276192</v>
      </c>
      <c r="CS17" s="11">
        <v>1872.6183781472214</v>
      </c>
      <c r="CT17" s="11">
        <v>1942.5623301813209</v>
      </c>
      <c r="CU17" s="12">
        <v>1962.6149777958983</v>
      </c>
      <c r="CV17" s="10">
        <v>1958.7248757520097</v>
      </c>
      <c r="CW17" s="11">
        <v>1974.2798902633278</v>
      </c>
      <c r="CX17" s="11">
        <v>1880.7402488870873</v>
      </c>
      <c r="CY17" s="12">
        <v>1913.6996616739084</v>
      </c>
      <c r="CZ17" s="10">
        <v>1895.6186600651147</v>
      </c>
      <c r="DA17" s="11">
        <v>1904.8541816571831</v>
      </c>
      <c r="DB17" s="11">
        <v>1867.9356283221859</v>
      </c>
      <c r="DC17" s="12">
        <v>1999.3506404809025</v>
      </c>
      <c r="DD17" s="10">
        <v>1958.3917837840825</v>
      </c>
      <c r="DE17" s="11">
        <v>1932.562754934404</v>
      </c>
      <c r="DF17" s="11">
        <v>1919.2606256370743</v>
      </c>
      <c r="DG17" s="12">
        <v>2001.2703294901532</v>
      </c>
      <c r="DH17" s="10">
        <v>1965.9997716775501</v>
      </c>
      <c r="DI17" s="11">
        <v>1909.0932449481097</v>
      </c>
      <c r="DJ17" s="11">
        <v>1908.6558449731122</v>
      </c>
      <c r="DK17" s="12">
        <v>1984.4296494562202</v>
      </c>
      <c r="DL17" s="10">
        <v>1985.3479921460289</v>
      </c>
      <c r="DM17" s="11">
        <v>1857.529439256384</v>
      </c>
      <c r="DN17" s="11">
        <v>1900.493114743615</v>
      </c>
      <c r="DO17" s="12">
        <v>1987.0556589652608</v>
      </c>
      <c r="DP17" s="10">
        <v>2010.5740377817958</v>
      </c>
      <c r="DQ17" s="11">
        <v>1962.3380142774422</v>
      </c>
      <c r="DR17" s="11">
        <v>1945.6358369960835</v>
      </c>
      <c r="DS17" s="12">
        <v>1913.7205841176233</v>
      </c>
      <c r="DT17" s="10">
        <v>1928.9166563187559</v>
      </c>
      <c r="DU17" s="11">
        <v>1913.3667926434941</v>
      </c>
      <c r="DV17" s="11">
        <v>1838.2195207498203</v>
      </c>
      <c r="DW17" s="12">
        <v>1925.6350358753514</v>
      </c>
      <c r="DX17" s="10">
        <v>2005.5498962134257</v>
      </c>
      <c r="DY17" s="11">
        <v>1864.8121783586764</v>
      </c>
      <c r="DZ17" s="11">
        <v>1981.1720967270612</v>
      </c>
      <c r="EA17" s="12">
        <v>1956.5457193080226</v>
      </c>
      <c r="EB17" s="10">
        <v>1896.200661186142</v>
      </c>
      <c r="EC17" s="11">
        <v>1892.1100455519295</v>
      </c>
      <c r="ED17" s="11">
        <v>1884.0171361349178</v>
      </c>
      <c r="EE17" s="12">
        <v>1941.4828938746978</v>
      </c>
      <c r="EF17" s="10">
        <v>2012.0884424483052</v>
      </c>
      <c r="EG17" s="11">
        <v>1844.3009255772474</v>
      </c>
      <c r="EH17" s="11">
        <v>1908.0350019619741</v>
      </c>
      <c r="EI17" s="12">
        <v>1957.7223708795077</v>
      </c>
      <c r="EJ17" s="10">
        <v>1968.0495878967715</v>
      </c>
      <c r="EK17" s="11">
        <v>1881.6374419880658</v>
      </c>
      <c r="EL17" s="11">
        <v>1875.5699391729527</v>
      </c>
      <c r="EM17" s="12">
        <v>2065.4853728761932</v>
      </c>
      <c r="EN17" s="10">
        <v>1946.0205227555896</v>
      </c>
      <c r="EO17" s="11">
        <v>1923.7682329823815</v>
      </c>
      <c r="EP17" s="11">
        <v>1935.1183462162298</v>
      </c>
      <c r="EQ17" s="12">
        <v>1965.1681266335584</v>
      </c>
    </row>
    <row r="18" spans="1:147" ht="21" customHeight="1" x14ac:dyDescent="0.25">
      <c r="A18" s="8">
        <v>42597</v>
      </c>
      <c r="B18" s="8">
        <v>42598</v>
      </c>
      <c r="C18" s="16">
        <v>6.7690968604087827</v>
      </c>
      <c r="D18" s="7">
        <v>1921.2735334106808</v>
      </c>
      <c r="E18" s="9">
        <v>1881.8594091403127</v>
      </c>
      <c r="F18" s="9">
        <v>1822.6715821147093</v>
      </c>
      <c r="G18" s="9">
        <v>1970.4356133732392</v>
      </c>
      <c r="H18" s="10">
        <v>1875.5648631476363</v>
      </c>
      <c r="I18" s="11">
        <v>1841.6848655557521</v>
      </c>
      <c r="J18" s="11">
        <v>1849.3691383164073</v>
      </c>
      <c r="K18" s="12">
        <v>1910.945690526371</v>
      </c>
      <c r="L18" s="10">
        <v>1962.188177669942</v>
      </c>
      <c r="M18" s="11">
        <v>1847.4632244104332</v>
      </c>
      <c r="N18" s="11">
        <v>1840.034539642405</v>
      </c>
      <c r="O18" s="12">
        <v>1903.56530914359</v>
      </c>
      <c r="P18" s="10">
        <v>1919.6869624553428</v>
      </c>
      <c r="Q18" s="11">
        <v>1843.6921231987685</v>
      </c>
      <c r="R18" s="11">
        <v>1865.6508265582511</v>
      </c>
      <c r="S18" s="12">
        <v>1900.9256018843205</v>
      </c>
      <c r="T18" s="10">
        <v>1907.3947476947167</v>
      </c>
      <c r="U18" s="11">
        <v>1845.6745732965471</v>
      </c>
      <c r="V18" s="11">
        <v>1841.1663480695961</v>
      </c>
      <c r="W18" s="12">
        <v>1925.5153868891309</v>
      </c>
      <c r="X18" s="10">
        <v>1913.5936576790598</v>
      </c>
      <c r="Y18" s="11">
        <v>1827.4344819699793</v>
      </c>
      <c r="Z18" s="11">
        <v>1845.5865242457508</v>
      </c>
      <c r="AA18" s="12">
        <v>1913.6308313409343</v>
      </c>
      <c r="AB18" s="10">
        <v>1936.0185137564345</v>
      </c>
      <c r="AC18" s="11">
        <v>1855.0531214424736</v>
      </c>
      <c r="AD18" s="11">
        <v>1851.511666316648</v>
      </c>
      <c r="AE18" s="12">
        <v>1896.7521374049052</v>
      </c>
      <c r="AF18" s="10">
        <v>1902.7759802327778</v>
      </c>
      <c r="AG18" s="11">
        <v>1855.6102434583574</v>
      </c>
      <c r="AH18" s="11">
        <v>1835.2845259595097</v>
      </c>
      <c r="AI18" s="12">
        <v>1927.4059114088004</v>
      </c>
      <c r="AJ18" s="10">
        <v>1906.133915083539</v>
      </c>
      <c r="AK18" s="11">
        <v>1834.9598842407411</v>
      </c>
      <c r="AL18" s="11">
        <v>1839.4296427209758</v>
      </c>
      <c r="AM18" s="12">
        <v>1918.6159942891013</v>
      </c>
      <c r="AN18" s="10">
        <v>1921.5537344552488</v>
      </c>
      <c r="AO18" s="11">
        <v>1838.6772401287317</v>
      </c>
      <c r="AP18" s="11">
        <v>1836.2948790688067</v>
      </c>
      <c r="AQ18" s="12">
        <v>1910.0929120483111</v>
      </c>
      <c r="AR18" s="10">
        <v>2021.661978970119</v>
      </c>
      <c r="AS18" s="11">
        <v>1947.2424400617504</v>
      </c>
      <c r="AT18" s="11">
        <v>1890.9223045365497</v>
      </c>
      <c r="AU18" s="12">
        <v>1869.5704183046503</v>
      </c>
      <c r="AV18" s="10">
        <v>2049.2649544018991</v>
      </c>
      <c r="AW18" s="11">
        <v>1934.7339270333491</v>
      </c>
      <c r="AX18" s="11">
        <v>1872.3432249155005</v>
      </c>
      <c r="AY18" s="12">
        <v>2025.6871876573061</v>
      </c>
      <c r="AZ18" s="10">
        <v>2054.3380279463504</v>
      </c>
      <c r="BA18" s="11">
        <v>1952.9924826097758</v>
      </c>
      <c r="BB18" s="11">
        <v>1880.2959079013747</v>
      </c>
      <c r="BC18" s="12">
        <v>2014.0132379981692</v>
      </c>
      <c r="BD18" s="10">
        <v>1967.1849744381707</v>
      </c>
      <c r="BE18" s="11">
        <v>1993.6053371194739</v>
      </c>
      <c r="BF18" s="11">
        <v>1922.2086319388739</v>
      </c>
      <c r="BG18" s="12">
        <v>2087.6163642715428</v>
      </c>
      <c r="BH18" s="10">
        <v>2057.1977699203549</v>
      </c>
      <c r="BI18" s="11">
        <v>1979.0520006783113</v>
      </c>
      <c r="BJ18" s="11" t="s">
        <v>69</v>
      </c>
      <c r="BK18" s="12">
        <v>2016.5287634764095</v>
      </c>
      <c r="BL18" s="10">
        <v>1894.9732419151069</v>
      </c>
      <c r="BM18" s="11">
        <v>1953.0539829191655</v>
      </c>
      <c r="BN18" s="11">
        <v>1918.1195640182029</v>
      </c>
      <c r="BO18" s="12">
        <v>1993.8713680303151</v>
      </c>
      <c r="BP18" s="10">
        <v>1938.755015579919</v>
      </c>
      <c r="BQ18" s="11">
        <v>1920.5235552584963</v>
      </c>
      <c r="BR18" s="11">
        <v>1871.3290209148356</v>
      </c>
      <c r="BS18" s="12">
        <v>1917.5369653142775</v>
      </c>
      <c r="BT18" s="10">
        <v>2059.705675096021</v>
      </c>
      <c r="BU18" s="11">
        <v>2050.2199648472388</v>
      </c>
      <c r="BV18" s="11">
        <v>2004.2662477693634</v>
      </c>
      <c r="BW18" s="12">
        <v>1965.1256469775321</v>
      </c>
      <c r="BX18" s="10">
        <v>2060.5275705480217</v>
      </c>
      <c r="BY18" s="11">
        <v>1986.9072582160795</v>
      </c>
      <c r="BZ18" s="11">
        <v>1956.6118379908428</v>
      </c>
      <c r="CA18" s="12">
        <v>2076.9819345030946</v>
      </c>
      <c r="CB18" s="10">
        <v>1913.38912521157</v>
      </c>
      <c r="CC18" s="11">
        <v>1843.1947121142482</v>
      </c>
      <c r="CD18" s="11">
        <v>1868.2567089861113</v>
      </c>
      <c r="CE18" s="12">
        <v>1920.0262760058436</v>
      </c>
      <c r="CF18" s="10">
        <v>1948.7514102492876</v>
      </c>
      <c r="CG18" s="11">
        <v>1878.7004133101771</v>
      </c>
      <c r="CH18" s="11">
        <v>1898.0663489141459</v>
      </c>
      <c r="CI18" s="12">
        <v>1870.0406140651376</v>
      </c>
      <c r="CJ18" s="10">
        <v>1990.4914057487397</v>
      </c>
      <c r="CK18" s="11">
        <v>1945.3556167991121</v>
      </c>
      <c r="CL18" s="11">
        <v>1949.2877055067504</v>
      </c>
      <c r="CM18" s="12">
        <v>2038.9129530663602</v>
      </c>
      <c r="CN18" s="10">
        <v>2003.2395501213909</v>
      </c>
      <c r="CO18" s="11">
        <v>1881.0420349158037</v>
      </c>
      <c r="CP18" s="11">
        <v>1992.8341457680913</v>
      </c>
      <c r="CQ18" s="12">
        <v>1954.7856328295557</v>
      </c>
      <c r="CR18" s="10">
        <v>1947.7530029505633</v>
      </c>
      <c r="CS18" s="11">
        <v>1862.7074288341021</v>
      </c>
      <c r="CT18" s="11">
        <v>1935.0461517032784</v>
      </c>
      <c r="CU18" s="12">
        <v>1955.4707935151723</v>
      </c>
      <c r="CV18" s="10">
        <v>1960.3561676819202</v>
      </c>
      <c r="CW18" s="11">
        <v>1972.7321740737134</v>
      </c>
      <c r="CX18" s="11">
        <v>1861.3372764947435</v>
      </c>
      <c r="CY18" s="12">
        <v>1902.077952954123</v>
      </c>
      <c r="CZ18" s="10">
        <v>1888.1708826680001</v>
      </c>
      <c r="DA18" s="11">
        <v>1895.8725753744156</v>
      </c>
      <c r="DB18" s="11">
        <v>1852.8488254097831</v>
      </c>
      <c r="DC18" s="12">
        <v>1999.9065168582447</v>
      </c>
      <c r="DD18" s="10">
        <v>1952.0627079134138</v>
      </c>
      <c r="DE18" s="11">
        <v>1930.5410957235301</v>
      </c>
      <c r="DF18" s="11">
        <v>1911.144753809544</v>
      </c>
      <c r="DG18" s="12">
        <v>2002.6136619417041</v>
      </c>
      <c r="DH18" s="10">
        <v>1971.7153579530254</v>
      </c>
      <c r="DI18" s="11">
        <v>1908.4686479975333</v>
      </c>
      <c r="DJ18" s="11">
        <v>1904.3249829786344</v>
      </c>
      <c r="DK18" s="12">
        <v>1985.7992543486275</v>
      </c>
      <c r="DL18" s="10">
        <v>2008.8422280057355</v>
      </c>
      <c r="DM18" s="11">
        <v>1846.743000816947</v>
      </c>
      <c r="DN18" s="11">
        <v>1898.8954421431695</v>
      </c>
      <c r="DO18" s="12">
        <v>1990.9063766135644</v>
      </c>
      <c r="DP18" s="10">
        <v>2017.9108007341974</v>
      </c>
      <c r="DQ18" s="11">
        <v>1970.2971402082389</v>
      </c>
      <c r="DR18" s="11">
        <v>1963.3756070590762</v>
      </c>
      <c r="DS18" s="12">
        <v>1907.6254720555742</v>
      </c>
      <c r="DT18" s="10">
        <v>1931.6493565854016</v>
      </c>
      <c r="DU18" s="11">
        <v>1920.7932158741976</v>
      </c>
      <c r="DV18" s="11">
        <v>1832.0069683803658</v>
      </c>
      <c r="DW18" s="12">
        <v>1924.2926984910666</v>
      </c>
      <c r="DX18" s="10">
        <v>2019.4234316370867</v>
      </c>
      <c r="DY18" s="11">
        <v>1866.2640128310964</v>
      </c>
      <c r="DZ18" s="11">
        <v>1997.824506936603</v>
      </c>
      <c r="EA18" s="12">
        <v>1957.4162849186448</v>
      </c>
      <c r="EB18" s="10">
        <v>1898.321794392283</v>
      </c>
      <c r="EC18" s="11">
        <v>1897.5821541065254</v>
      </c>
      <c r="ED18" s="11">
        <v>1891.4044589991063</v>
      </c>
      <c r="EE18" s="12">
        <v>1951.5620776680723</v>
      </c>
      <c r="EF18" s="10">
        <v>2032.6143965892411</v>
      </c>
      <c r="EG18" s="11">
        <v>1842.2889595058132</v>
      </c>
      <c r="EH18" s="11">
        <v>1917.6845429833559</v>
      </c>
      <c r="EI18" s="12">
        <v>1970.5033493711437</v>
      </c>
      <c r="EJ18" s="10">
        <v>1984.7799385091741</v>
      </c>
      <c r="EK18" s="11">
        <v>1885.795897060365</v>
      </c>
      <c r="EL18" s="11">
        <v>1877.6505653361642</v>
      </c>
      <c r="EM18" s="12">
        <v>2087.3598461422184</v>
      </c>
      <c r="EN18" s="10">
        <v>1958.844736102847</v>
      </c>
      <c r="EO18" s="11">
        <v>1935.0453068887964</v>
      </c>
      <c r="EP18" s="11">
        <v>1941.4910422946655</v>
      </c>
      <c r="EQ18" s="12">
        <v>1978.8806291867606</v>
      </c>
    </row>
    <row r="19" spans="1:147" ht="21" customHeight="1" x14ac:dyDescent="0.25">
      <c r="A19" s="8">
        <v>42598</v>
      </c>
      <c r="B19" s="8">
        <v>42599</v>
      </c>
      <c r="C19" s="16">
        <v>7.5269798793792724</v>
      </c>
      <c r="D19" s="7">
        <v>1900.6910260609613</v>
      </c>
      <c r="E19" s="9">
        <v>1866.7999109811694</v>
      </c>
      <c r="F19" s="9">
        <v>1803.8882001155046</v>
      </c>
      <c r="G19" s="9">
        <v>1946.8150304543296</v>
      </c>
      <c r="H19" s="10">
        <v>1885.7287519861929</v>
      </c>
      <c r="I19" s="11">
        <v>1824.0670499524433</v>
      </c>
      <c r="J19" s="11">
        <v>1826.8982305136547</v>
      </c>
      <c r="K19" s="12">
        <v>1892.4912003905729</v>
      </c>
      <c r="L19" s="10">
        <v>1946.4408722888766</v>
      </c>
      <c r="M19" s="11">
        <v>1834.2907813120462</v>
      </c>
      <c r="N19" s="11">
        <v>1827.0922550981206</v>
      </c>
      <c r="O19" s="12">
        <v>1885.1930031722495</v>
      </c>
      <c r="P19" s="10">
        <v>1904.5537679364822</v>
      </c>
      <c r="Q19" s="11">
        <v>1834.1126902871072</v>
      </c>
      <c r="R19" s="11">
        <v>1853.3262306267402</v>
      </c>
      <c r="S19" s="12">
        <v>1885.606279168745</v>
      </c>
      <c r="T19" s="10">
        <v>1894.9663971874159</v>
      </c>
      <c r="U19" s="11">
        <v>1837.7105663379502</v>
      </c>
      <c r="V19" s="11">
        <v>1833.4502267528733</v>
      </c>
      <c r="W19" s="12">
        <v>1916.100664960413</v>
      </c>
      <c r="X19" s="10">
        <v>1911.1867559880707</v>
      </c>
      <c r="Y19" s="11">
        <v>1820.7026941731231</v>
      </c>
      <c r="Z19" s="11">
        <v>1837.240856543282</v>
      </c>
      <c r="AA19" s="12">
        <v>1906.2541723464219</v>
      </c>
      <c r="AB19" s="10">
        <v>1928.9131867807857</v>
      </c>
      <c r="AC19" s="11">
        <v>1850.7809517500923</v>
      </c>
      <c r="AD19" s="11">
        <v>1839.3594376805011</v>
      </c>
      <c r="AE19" s="12">
        <v>1881.7708087467006</v>
      </c>
      <c r="AF19" s="10">
        <v>1901.0751784912761</v>
      </c>
      <c r="AG19" s="11">
        <v>1850.0407426533975</v>
      </c>
      <c r="AH19" s="11">
        <v>1832.2607388858817</v>
      </c>
      <c r="AI19" s="12">
        <v>1920.9689813141165</v>
      </c>
      <c r="AJ19" s="10">
        <v>1901.3086176256511</v>
      </c>
      <c r="AK19" s="11">
        <v>1830.4864743393264</v>
      </c>
      <c r="AL19" s="11">
        <v>1836.299088251543</v>
      </c>
      <c r="AM19" s="12">
        <v>1910.5236509473145</v>
      </c>
      <c r="AN19" s="10">
        <v>1918.2147690986988</v>
      </c>
      <c r="AO19" s="11">
        <v>1830.6933863514309</v>
      </c>
      <c r="AP19" s="11">
        <v>1825.4682269255475</v>
      </c>
      <c r="AQ19" s="12">
        <v>1904.1438858397905</v>
      </c>
      <c r="AR19" s="10">
        <v>2010.0262130534379</v>
      </c>
      <c r="AS19" s="11">
        <v>1936.1674942101158</v>
      </c>
      <c r="AT19" s="11">
        <v>1881.4397862123678</v>
      </c>
      <c r="AU19" s="12">
        <v>1893.47900198657</v>
      </c>
      <c r="AV19" s="10">
        <v>2033.6143413440579</v>
      </c>
      <c r="AW19" s="11">
        <v>1921.0904521169359</v>
      </c>
      <c r="AX19" s="11">
        <v>1862.1015059294996</v>
      </c>
      <c r="AY19" s="12">
        <v>2012.2120738095387</v>
      </c>
      <c r="AZ19" s="10">
        <v>2038.4137458926671</v>
      </c>
      <c r="BA19" s="11">
        <v>1940.0644643223707</v>
      </c>
      <c r="BB19" s="11">
        <v>1875.6529757522931</v>
      </c>
      <c r="BC19" s="12">
        <v>1990.4755015926264</v>
      </c>
      <c r="BD19" s="10">
        <v>1955.2270832667186</v>
      </c>
      <c r="BE19" s="11">
        <v>1978.8514153770975</v>
      </c>
      <c r="BF19" s="11">
        <v>1913.9816485932545</v>
      </c>
      <c r="BG19" s="12">
        <v>2076.2021943363711</v>
      </c>
      <c r="BH19" s="10">
        <v>2044.5842156258702</v>
      </c>
      <c r="BI19" s="11">
        <v>1961.8350237133723</v>
      </c>
      <c r="BJ19" s="11" t="s">
        <v>69</v>
      </c>
      <c r="BK19" s="12">
        <v>2009.7255716592604</v>
      </c>
      <c r="BL19" s="10">
        <v>1894.6348178968392</v>
      </c>
      <c r="BM19" s="11">
        <v>1948.2645981950561</v>
      </c>
      <c r="BN19" s="11">
        <v>1911.9090349027451</v>
      </c>
      <c r="BO19" s="12">
        <v>1988.9455415478762</v>
      </c>
      <c r="BP19" s="10">
        <v>1939.026162319994</v>
      </c>
      <c r="BQ19" s="11">
        <v>1919.8210179055266</v>
      </c>
      <c r="BR19" s="11">
        <v>1867.2653786527883</v>
      </c>
      <c r="BS19" s="12">
        <v>1913.4705723103282</v>
      </c>
      <c r="BT19" s="10">
        <v>2058.355046072174</v>
      </c>
      <c r="BU19" s="11">
        <v>2044.1239431738222</v>
      </c>
      <c r="BV19" s="11">
        <v>1999.6235452860035</v>
      </c>
      <c r="BW19" s="12">
        <v>1965.9954500514159</v>
      </c>
      <c r="BX19" s="10">
        <v>2056.8377077038772</v>
      </c>
      <c r="BY19" s="11">
        <v>1986.1731143948837</v>
      </c>
      <c r="BZ19" s="11">
        <v>1951.4704511207876</v>
      </c>
      <c r="CA19" s="12">
        <v>2068.743472902881</v>
      </c>
      <c r="CB19" s="10">
        <v>1920.7653397574898</v>
      </c>
      <c r="CC19" s="11">
        <v>1845.5055306482252</v>
      </c>
      <c r="CD19" s="11">
        <v>1878.1455842840023</v>
      </c>
      <c r="CE19" s="12">
        <v>1918.7650955240981</v>
      </c>
      <c r="CF19" s="10">
        <v>1950.5738120326344</v>
      </c>
      <c r="CG19" s="11">
        <v>1883.8650964063593</v>
      </c>
      <c r="CH19" s="11">
        <v>1896.1578990186281</v>
      </c>
      <c r="CI19" s="12">
        <v>1871.0397711332853</v>
      </c>
      <c r="CJ19" s="10">
        <v>1985.8756591549416</v>
      </c>
      <c r="CK19" s="11">
        <v>1941.8205411486665</v>
      </c>
      <c r="CL19" s="11">
        <v>1944.9127356347724</v>
      </c>
      <c r="CM19" s="12">
        <v>2030.6367377843239</v>
      </c>
      <c r="CN19" s="10">
        <v>1995.9527239590047</v>
      </c>
      <c r="CO19" s="11">
        <v>1883.7257697367415</v>
      </c>
      <c r="CP19" s="11">
        <v>1980.6288439085158</v>
      </c>
      <c r="CQ19" s="12">
        <v>1945.6992506460535</v>
      </c>
      <c r="CR19" s="10">
        <v>1942.6697504782182</v>
      </c>
      <c r="CS19" s="11">
        <v>1855.2140909798056</v>
      </c>
      <c r="CT19" s="11">
        <v>1921.4128750668083</v>
      </c>
      <c r="CU19" s="12">
        <v>1942.2563991131847</v>
      </c>
      <c r="CV19" s="10">
        <v>1950.731341291634</v>
      </c>
      <c r="CW19" s="11">
        <v>1956.0856965378935</v>
      </c>
      <c r="CX19" s="11">
        <v>1863.7196632301564</v>
      </c>
      <c r="CY19" s="12">
        <v>1889.890273397353</v>
      </c>
      <c r="CZ19" s="10">
        <v>1874.3966196290153</v>
      </c>
      <c r="DA19" s="11">
        <v>1883.9793359266307</v>
      </c>
      <c r="DB19" s="11">
        <v>1842.7800832175128</v>
      </c>
      <c r="DC19" s="12">
        <v>1981.237590533804</v>
      </c>
      <c r="DD19" s="10">
        <v>1938.7310387334551</v>
      </c>
      <c r="DE19" s="11">
        <v>1914.4236885575326</v>
      </c>
      <c r="DF19" s="11">
        <v>1895.5637585724626</v>
      </c>
      <c r="DG19" s="12">
        <v>1980.0937393810507</v>
      </c>
      <c r="DH19" s="10">
        <v>1950.5544547045038</v>
      </c>
      <c r="DI19" s="11">
        <v>1896.4374455455895</v>
      </c>
      <c r="DJ19" s="11">
        <v>1892.8263700840801</v>
      </c>
      <c r="DK19" s="12">
        <v>1971.2765983668091</v>
      </c>
      <c r="DL19" s="10">
        <v>1977.6359131497084</v>
      </c>
      <c r="DM19" s="11">
        <v>1845.5215662638557</v>
      </c>
      <c r="DN19" s="11">
        <v>1894.8289210059818</v>
      </c>
      <c r="DO19" s="12">
        <v>1980.7805261304215</v>
      </c>
      <c r="DP19" s="10">
        <v>2006.1300075095451</v>
      </c>
      <c r="DQ19" s="11">
        <v>1954.5234308146323</v>
      </c>
      <c r="DR19" s="11">
        <v>1948.1362304820841</v>
      </c>
      <c r="DS19" s="12">
        <v>1899.2784555130538</v>
      </c>
      <c r="DT19" s="10">
        <v>1922.5241431315367</v>
      </c>
      <c r="DU19" s="11">
        <v>1883.9520113410038</v>
      </c>
      <c r="DV19" s="11">
        <v>1818.0608977915192</v>
      </c>
      <c r="DW19" s="12">
        <v>1907.0021298270169</v>
      </c>
      <c r="DX19" s="10">
        <v>2001.5757117823773</v>
      </c>
      <c r="DY19" s="11">
        <v>1855.5351791822318</v>
      </c>
      <c r="DZ19" s="11">
        <v>1974.489316622349</v>
      </c>
      <c r="EA19" s="12">
        <v>1936.3980089746628</v>
      </c>
      <c r="EB19" s="10">
        <v>1888.3821718363902</v>
      </c>
      <c r="EC19" s="11">
        <v>1880.6495839278293</v>
      </c>
      <c r="ED19" s="11">
        <v>1871.1089683822054</v>
      </c>
      <c r="EE19" s="12">
        <v>1931.7722634675292</v>
      </c>
      <c r="EF19" s="10">
        <v>2006.9313425582764</v>
      </c>
      <c r="EG19" s="11">
        <v>1828.0736684155754</v>
      </c>
      <c r="EH19" s="11">
        <v>1891.7476517816301</v>
      </c>
      <c r="EI19" s="12">
        <v>1953.2425150285296</v>
      </c>
      <c r="EJ19" s="10">
        <v>1960.6909809886395</v>
      </c>
      <c r="EK19" s="11">
        <v>1860.6419530976791</v>
      </c>
      <c r="EL19" s="11">
        <v>1853.7263753379336</v>
      </c>
      <c r="EM19" s="12">
        <v>2058.8726230301227</v>
      </c>
      <c r="EN19" s="10">
        <v>1929.8228118543682</v>
      </c>
      <c r="EO19" s="11">
        <v>1904.2989461593686</v>
      </c>
      <c r="EP19" s="11">
        <v>1912.7968591467081</v>
      </c>
      <c r="EQ19" s="12">
        <v>1949.1166496322166</v>
      </c>
    </row>
    <row r="20" spans="1:147" ht="21" customHeight="1" x14ac:dyDescent="0.25">
      <c r="A20" s="8">
        <v>42599</v>
      </c>
      <c r="B20" s="8">
        <v>42600</v>
      </c>
      <c r="C20" s="16">
        <v>7.5309015653133393</v>
      </c>
      <c r="D20" s="7">
        <v>1861.4627001295912</v>
      </c>
      <c r="E20" s="9">
        <v>1832.3039666903053</v>
      </c>
      <c r="F20" s="9">
        <v>1798.936828371749</v>
      </c>
      <c r="G20" s="9">
        <v>1910.7843789733843</v>
      </c>
      <c r="H20" s="10">
        <v>1860.531968567263</v>
      </c>
      <c r="I20" s="11">
        <v>1794.9745709533754</v>
      </c>
      <c r="J20" s="11">
        <v>1796.8137606213224</v>
      </c>
      <c r="K20" s="12">
        <v>1853.8160710217296</v>
      </c>
      <c r="L20" s="10">
        <v>1899.1873330852231</v>
      </c>
      <c r="M20" s="11">
        <v>1796.0135222817075</v>
      </c>
      <c r="N20" s="11">
        <v>1792.2037271972094</v>
      </c>
      <c r="O20" s="12">
        <v>1847.9335283311325</v>
      </c>
      <c r="P20" s="10">
        <v>1859.4340832308408</v>
      </c>
      <c r="Q20" s="11">
        <v>1795.9705237856065</v>
      </c>
      <c r="R20" s="11">
        <v>1818.6025732328419</v>
      </c>
      <c r="S20" s="12">
        <v>1847.4536958949982</v>
      </c>
      <c r="T20" s="10">
        <v>1857.2469005426638</v>
      </c>
      <c r="U20" s="11">
        <v>1804.4790415815046</v>
      </c>
      <c r="V20" s="11">
        <v>1801.2284545857003</v>
      </c>
      <c r="W20" s="12">
        <v>1879.7702105937981</v>
      </c>
      <c r="X20" s="10">
        <v>1873.8643600778589</v>
      </c>
      <c r="Y20" s="11">
        <v>1795.2390929351034</v>
      </c>
      <c r="Z20" s="11">
        <v>1809.773875912013</v>
      </c>
      <c r="AA20" s="12">
        <v>1870.5895641919487</v>
      </c>
      <c r="AB20" s="10">
        <v>1890.9204799712488</v>
      </c>
      <c r="AC20" s="11">
        <v>1817.3954087265654</v>
      </c>
      <c r="AD20" s="11">
        <v>1813.2566013168591</v>
      </c>
      <c r="AE20" s="12">
        <v>1877.3370724574759</v>
      </c>
      <c r="AF20" s="10">
        <v>1867.0694998964536</v>
      </c>
      <c r="AG20" s="11">
        <v>1820.4609991979296</v>
      </c>
      <c r="AH20" s="11">
        <v>1806.8902157138984</v>
      </c>
      <c r="AI20" s="12">
        <v>1883.7688972861959</v>
      </c>
      <c r="AJ20" s="10">
        <v>1867.9597587155633</v>
      </c>
      <c r="AK20" s="11">
        <v>1806.1239334160152</v>
      </c>
      <c r="AL20" s="11">
        <v>1808.2335097409612</v>
      </c>
      <c r="AM20" s="12">
        <v>1875.5488751270011</v>
      </c>
      <c r="AN20" s="10">
        <v>1879.6860356218981</v>
      </c>
      <c r="AO20" s="11">
        <v>1806.1238798497839</v>
      </c>
      <c r="AP20" s="11">
        <v>1799.7310497250619</v>
      </c>
      <c r="AQ20" s="12">
        <v>1869.7561341386161</v>
      </c>
      <c r="AR20" s="10">
        <v>1977.4878524330593</v>
      </c>
      <c r="AS20" s="11">
        <v>1907.7523284988395</v>
      </c>
      <c r="AT20" s="11">
        <v>1855.3452081168884</v>
      </c>
      <c r="AU20" s="12">
        <v>1878.8062035299577</v>
      </c>
      <c r="AV20" s="10">
        <v>2008.6201479890549</v>
      </c>
      <c r="AW20" s="11">
        <v>1901.1206725440547</v>
      </c>
      <c r="AX20" s="11">
        <v>1839.9506519285628</v>
      </c>
      <c r="AY20" s="12">
        <v>1984.3282552381777</v>
      </c>
      <c r="AZ20" s="10">
        <v>2008.0588571481169</v>
      </c>
      <c r="BA20" s="11">
        <v>1918.2068562101563</v>
      </c>
      <c r="BB20" s="11">
        <v>1847.5165436934858</v>
      </c>
      <c r="BC20" s="12">
        <v>1972.0091336802768</v>
      </c>
      <c r="BD20" s="10">
        <v>1924.1768233396233</v>
      </c>
      <c r="BE20" s="11">
        <v>1956.5323169002102</v>
      </c>
      <c r="BF20" s="11">
        <v>1895.8712982841637</v>
      </c>
      <c r="BG20" s="12">
        <v>2047.9717345359093</v>
      </c>
      <c r="BH20" s="10">
        <v>2019.8431823173889</v>
      </c>
      <c r="BI20" s="11">
        <v>1946.6414184713253</v>
      </c>
      <c r="BJ20" s="11" t="s">
        <v>69</v>
      </c>
      <c r="BK20" s="12">
        <v>1975.2657770452427</v>
      </c>
      <c r="BL20" s="10">
        <v>1869.3850805816551</v>
      </c>
      <c r="BM20" s="11">
        <v>1923.5932269348721</v>
      </c>
      <c r="BN20" s="11">
        <v>1892.2978524259727</v>
      </c>
      <c r="BO20" s="12">
        <v>1963.2795439903625</v>
      </c>
      <c r="BP20" s="10">
        <v>1908.7662405048263</v>
      </c>
      <c r="BQ20" s="11">
        <v>1897.9740052932736</v>
      </c>
      <c r="BR20" s="11">
        <v>1851.817539584189</v>
      </c>
      <c r="BS20" s="12">
        <v>1895.2349500975595</v>
      </c>
      <c r="BT20" s="10">
        <v>2040.7103494134956</v>
      </c>
      <c r="BU20" s="11">
        <v>2028.9574914765496</v>
      </c>
      <c r="BV20" s="11">
        <v>1983.8173806676516</v>
      </c>
      <c r="BW20" s="12">
        <v>1941.9759035043915</v>
      </c>
      <c r="BX20" s="10">
        <v>2045.5324466358531</v>
      </c>
      <c r="BY20" s="11">
        <v>1977.0970820628654</v>
      </c>
      <c r="BZ20" s="11">
        <v>1945.2685220412652</v>
      </c>
      <c r="CA20" s="12">
        <v>2061.7422898969762</v>
      </c>
      <c r="CB20" s="10">
        <v>1912.3300671956154</v>
      </c>
      <c r="CC20" s="11">
        <v>1845.6298941664611</v>
      </c>
      <c r="CD20" s="11">
        <v>1870.5224934067135</v>
      </c>
      <c r="CE20" s="12">
        <v>1914.7602796382305</v>
      </c>
      <c r="CF20" s="10">
        <v>1943.1102967207582</v>
      </c>
      <c r="CG20" s="11">
        <v>1873.7289361888625</v>
      </c>
      <c r="CH20" s="11">
        <v>1892.9234246292324</v>
      </c>
      <c r="CI20" s="12">
        <v>1866.2469029731969</v>
      </c>
      <c r="CJ20" s="10">
        <v>1976.643167831744</v>
      </c>
      <c r="CK20" s="11">
        <v>1932.7282799460709</v>
      </c>
      <c r="CL20" s="11">
        <v>1937.9441231650287</v>
      </c>
      <c r="CM20" s="12">
        <v>2024.7135028500386</v>
      </c>
      <c r="CN20" s="10">
        <v>1987.3059077946148</v>
      </c>
      <c r="CO20" s="11">
        <v>1865.940766253728</v>
      </c>
      <c r="CP20" s="11">
        <v>1972.7652301121802</v>
      </c>
      <c r="CQ20" s="12">
        <v>1938.4438506256931</v>
      </c>
      <c r="CR20" s="10">
        <v>1931.3341775207218</v>
      </c>
      <c r="CS20" s="11">
        <v>1845.5449911529936</v>
      </c>
      <c r="CT20" s="11">
        <v>1915.3830502769661</v>
      </c>
      <c r="CU20" s="12">
        <v>1932.9741889332931</v>
      </c>
      <c r="CV20" s="10">
        <v>1932.4450938558737</v>
      </c>
      <c r="CW20" s="11">
        <v>1943.3144070199025</v>
      </c>
      <c r="CX20" s="11">
        <v>1859.7176841794148</v>
      </c>
      <c r="CY20" s="12">
        <v>1871.9557863816422</v>
      </c>
      <c r="CZ20" s="10">
        <v>1855.5508618486485</v>
      </c>
      <c r="DA20" s="11">
        <v>1865.3853855633984</v>
      </c>
      <c r="DB20" s="11">
        <v>1821.7349441811839</v>
      </c>
      <c r="DC20" s="12">
        <v>1957.8340324191408</v>
      </c>
      <c r="DD20" s="10">
        <v>1914.5052206269486</v>
      </c>
      <c r="DE20" s="11">
        <v>1889.5242898749912</v>
      </c>
      <c r="DF20" s="11">
        <v>1873.7991789426048</v>
      </c>
      <c r="DG20" s="12">
        <v>1952.7315510774952</v>
      </c>
      <c r="DH20" s="10">
        <v>1926.609949258263</v>
      </c>
      <c r="DI20" s="11">
        <v>1870.4401379042636</v>
      </c>
      <c r="DJ20" s="11">
        <v>1864.4264003041601</v>
      </c>
      <c r="DK20" s="12">
        <v>1935.5417657448827</v>
      </c>
      <c r="DL20" s="10">
        <v>1952.3748202705735</v>
      </c>
      <c r="DM20" s="11">
        <v>1808.2275106683121</v>
      </c>
      <c r="DN20" s="11">
        <v>1856.5268680221666</v>
      </c>
      <c r="DO20" s="12">
        <v>1944.6877635901096</v>
      </c>
      <c r="DP20" s="10">
        <v>1968.8664997145015</v>
      </c>
      <c r="DQ20" s="11">
        <v>1925.7927639701177</v>
      </c>
      <c r="DR20" s="11">
        <v>1918.2934086429827</v>
      </c>
      <c r="DS20" s="12">
        <v>1861.7742463589798</v>
      </c>
      <c r="DT20" s="10">
        <v>1885.6753863951146</v>
      </c>
      <c r="DU20" s="11">
        <v>1869.0175940318661</v>
      </c>
      <c r="DV20" s="11">
        <v>1787.8126022150705</v>
      </c>
      <c r="DW20" s="12">
        <v>1875.6095015282735</v>
      </c>
      <c r="DX20" s="10">
        <v>1967.1037576943161</v>
      </c>
      <c r="DY20" s="11">
        <v>1822.0425400885802</v>
      </c>
      <c r="DZ20" s="11">
        <v>1940.5421320924222</v>
      </c>
      <c r="EA20" s="12">
        <v>1904.9870530506898</v>
      </c>
      <c r="EB20" s="10">
        <v>1848.4453206212536</v>
      </c>
      <c r="EC20" s="11">
        <v>1848.8534228470639</v>
      </c>
      <c r="ED20" s="11">
        <v>1839.7272565872577</v>
      </c>
      <c r="EE20" s="12">
        <v>1890.7702308195551</v>
      </c>
      <c r="EF20" s="10">
        <v>1973.3008107812088</v>
      </c>
      <c r="EG20" s="11">
        <v>1791.9741550741028</v>
      </c>
      <c r="EH20" s="11">
        <v>1862.4404801193659</v>
      </c>
      <c r="EI20" s="12">
        <v>1912.4048282766828</v>
      </c>
      <c r="EJ20" s="10">
        <v>1924.1585434186225</v>
      </c>
      <c r="EK20" s="11">
        <v>1831.465581510821</v>
      </c>
      <c r="EL20" s="11">
        <v>1821.4230145459167</v>
      </c>
      <c r="EM20" s="12">
        <v>2024.0681099972153</v>
      </c>
      <c r="EN20" s="10">
        <v>1895.5538467970678</v>
      </c>
      <c r="EO20" s="11">
        <v>1876.2433445207969</v>
      </c>
      <c r="EP20" s="11">
        <v>1883.5526600306744</v>
      </c>
      <c r="EQ20" s="12">
        <v>1913.9231717712707</v>
      </c>
    </row>
    <row r="21" spans="1:147" ht="21" customHeight="1" x14ac:dyDescent="0.25">
      <c r="A21" s="8">
        <v>42600</v>
      </c>
      <c r="B21" s="8">
        <v>42601</v>
      </c>
      <c r="C21" s="16">
        <v>6.0260900201201437</v>
      </c>
      <c r="D21" s="7">
        <v>1554.2069717220875</v>
      </c>
      <c r="E21" s="9">
        <v>1525.7791700016089</v>
      </c>
      <c r="F21" s="9">
        <v>1506.9822442085408</v>
      </c>
      <c r="G21" s="9">
        <v>1591.1894686739629</v>
      </c>
      <c r="H21" s="10">
        <v>1529.7203954855977</v>
      </c>
      <c r="I21" s="11">
        <v>1488.3357100463454</v>
      </c>
      <c r="J21" s="11">
        <v>1483.659684042969</v>
      </c>
      <c r="K21" s="12">
        <v>1539.9610899857819</v>
      </c>
      <c r="L21" s="10">
        <v>1585.2748905621213</v>
      </c>
      <c r="M21" s="11">
        <v>1489.2208115331632</v>
      </c>
      <c r="N21" s="11">
        <v>1486.5618323514332</v>
      </c>
      <c r="O21" s="12">
        <v>1534.5365979948785</v>
      </c>
      <c r="P21" s="10">
        <v>1546.6625874129161</v>
      </c>
      <c r="Q21" s="11">
        <v>1489.8321917642388</v>
      </c>
      <c r="R21" s="11">
        <v>1502.7493253284474</v>
      </c>
      <c r="S21" s="12">
        <v>1533.5253615100628</v>
      </c>
      <c r="T21" s="10">
        <v>1537.9328633479483</v>
      </c>
      <c r="U21" s="11">
        <v>1489.5218544801303</v>
      </c>
      <c r="V21" s="11">
        <v>1487.9144271061091</v>
      </c>
      <c r="W21" s="12">
        <v>1556.4864798309613</v>
      </c>
      <c r="X21" s="10">
        <v>1547.1757221247531</v>
      </c>
      <c r="Y21" s="11">
        <v>1481.3569890489111</v>
      </c>
      <c r="Z21" s="11">
        <v>1488.7958417198704</v>
      </c>
      <c r="AA21" s="12">
        <v>1544.9178879073136</v>
      </c>
      <c r="AB21" s="10">
        <v>1559.571828329186</v>
      </c>
      <c r="AC21" s="11">
        <v>1492.6527262149261</v>
      </c>
      <c r="AD21" s="11">
        <v>1488.9263530550534</v>
      </c>
      <c r="AE21" s="12">
        <v>1551.3813406936029</v>
      </c>
      <c r="AF21" s="10">
        <v>1540.8182982827834</v>
      </c>
      <c r="AG21" s="11">
        <v>1497.3243991703744</v>
      </c>
      <c r="AH21" s="11">
        <v>1483.2380837530452</v>
      </c>
      <c r="AI21" s="12">
        <v>1552.2304882297078</v>
      </c>
      <c r="AJ21" s="10">
        <v>1549.3201607208039</v>
      </c>
      <c r="AK21" s="11">
        <v>1489.1703658148608</v>
      </c>
      <c r="AL21" s="11">
        <v>1488.1471372997391</v>
      </c>
      <c r="AM21" s="12">
        <v>1533.1170381667821</v>
      </c>
      <c r="AN21" s="10">
        <v>1562.8107056831666</v>
      </c>
      <c r="AO21" s="11">
        <v>1492.7364923982022</v>
      </c>
      <c r="AP21" s="11">
        <v>1487.2704591585762</v>
      </c>
      <c r="AQ21" s="12">
        <v>1542.9329970765871</v>
      </c>
      <c r="AR21" s="10">
        <v>1654.279785033375</v>
      </c>
      <c r="AS21" s="11">
        <v>1586.9757799645924</v>
      </c>
      <c r="AT21" s="11">
        <v>1538.4139281719565</v>
      </c>
      <c r="AU21" s="12">
        <v>1553.3479289862266</v>
      </c>
      <c r="AV21" s="10">
        <v>1675.6137754352312</v>
      </c>
      <c r="AW21" s="11">
        <v>1576.5964463729847</v>
      </c>
      <c r="AX21" s="11">
        <v>1517.3433339907342</v>
      </c>
      <c r="AY21" s="12">
        <v>1653.1336167697789</v>
      </c>
      <c r="AZ21" s="10">
        <v>1679.5747929575286</v>
      </c>
      <c r="BA21" s="11">
        <v>1597.9434383390974</v>
      </c>
      <c r="BB21" s="11">
        <v>1530.5158984299633</v>
      </c>
      <c r="BC21" s="12">
        <v>1651.314090944275</v>
      </c>
      <c r="BD21" s="10">
        <v>1601.1833618915612</v>
      </c>
      <c r="BE21" s="11">
        <v>1633.8105723377569</v>
      </c>
      <c r="BF21" s="11">
        <v>1563.5446200712831</v>
      </c>
      <c r="BG21" s="12">
        <v>1706.0540700416584</v>
      </c>
      <c r="BH21" s="10">
        <v>1680.4425016120549</v>
      </c>
      <c r="BI21" s="11">
        <v>1621.2436883958574</v>
      </c>
      <c r="BJ21" s="11" t="s">
        <v>69</v>
      </c>
      <c r="BK21" s="12">
        <v>1668.27583560681</v>
      </c>
      <c r="BL21" s="10">
        <v>1527.097569181311</v>
      </c>
      <c r="BM21" s="11">
        <v>1594.0290832934866</v>
      </c>
      <c r="BN21" s="11">
        <v>1563.9406409555829</v>
      </c>
      <c r="BO21" s="12">
        <v>1621.5599648570108</v>
      </c>
      <c r="BP21" s="10">
        <v>1571.7826826816438</v>
      </c>
      <c r="BQ21" s="11">
        <v>1558.7822795978082</v>
      </c>
      <c r="BR21" s="11">
        <v>1515.4302696340737</v>
      </c>
      <c r="BS21" s="12">
        <v>1553.1213148657394</v>
      </c>
      <c r="BT21" s="10">
        <v>1691.9299449473447</v>
      </c>
      <c r="BU21" s="11">
        <v>1684.3321745192909</v>
      </c>
      <c r="BV21" s="11">
        <v>1642.2903692400093</v>
      </c>
      <c r="BW21" s="12">
        <v>1595.2389012225285</v>
      </c>
      <c r="BX21" s="10">
        <v>1684.3380859362176</v>
      </c>
      <c r="BY21" s="11">
        <v>1625.7692674912873</v>
      </c>
      <c r="BZ21" s="11">
        <v>1601.4785336613813</v>
      </c>
      <c r="CA21" s="12">
        <v>1705.8588872995663</v>
      </c>
      <c r="CB21" s="10">
        <v>1560.4438647705078</v>
      </c>
      <c r="CC21" s="11">
        <v>1501.741275072153</v>
      </c>
      <c r="CD21" s="11">
        <v>1516.7316659896535</v>
      </c>
      <c r="CE21" s="12">
        <v>1552.2124067612265</v>
      </c>
      <c r="CF21" s="10">
        <v>1582.3321244816361</v>
      </c>
      <c r="CG21" s="11">
        <v>1516.7203359255061</v>
      </c>
      <c r="CH21" s="11">
        <v>1544.789059819461</v>
      </c>
      <c r="CI21" s="12">
        <v>1506.4690428190565</v>
      </c>
      <c r="CJ21" s="10">
        <v>1621.2954378504664</v>
      </c>
      <c r="CK21" s="11">
        <v>1581.0302833937451</v>
      </c>
      <c r="CL21" s="11">
        <v>1585.4518702519053</v>
      </c>
      <c r="CM21" s="12">
        <v>1668.5666495139437</v>
      </c>
      <c r="CN21" s="10">
        <v>1638.0151172765072</v>
      </c>
      <c r="CO21" s="11">
        <v>1517.4762973216561</v>
      </c>
      <c r="CP21" s="11">
        <v>1630.5804499966086</v>
      </c>
      <c r="CQ21" s="12">
        <v>1594.3920245328277</v>
      </c>
      <c r="CR21" s="10">
        <v>1581.4337945335437</v>
      </c>
      <c r="CS21" s="11">
        <v>1504.1505367283196</v>
      </c>
      <c r="CT21" s="11">
        <v>1576.7097770386706</v>
      </c>
      <c r="CU21" s="12">
        <v>1592.5025632043828</v>
      </c>
      <c r="CV21" s="10">
        <v>1600.3031211586963</v>
      </c>
      <c r="CW21" s="11">
        <v>1614.1506221407076</v>
      </c>
      <c r="CX21" s="11">
        <v>1529.8397992460971</v>
      </c>
      <c r="CY21" s="12">
        <v>1533.6280795130208</v>
      </c>
      <c r="CZ21" s="10">
        <v>1520.2350248181165</v>
      </c>
      <c r="DA21" s="11">
        <v>1535.996800387175</v>
      </c>
      <c r="DB21" s="11">
        <v>1494.3009829276052</v>
      </c>
      <c r="DC21" s="12">
        <v>1625.0549610305923</v>
      </c>
      <c r="DD21" s="10">
        <v>1584.5072285570343</v>
      </c>
      <c r="DE21" s="11">
        <v>1568.2049971690267</v>
      </c>
      <c r="DF21" s="11">
        <v>1552.7372878029346</v>
      </c>
      <c r="DG21" s="12">
        <v>1621.2453347296109</v>
      </c>
      <c r="DH21" s="10">
        <v>1597.1732442618425</v>
      </c>
      <c r="DI21" s="11">
        <v>1543.1854336710994</v>
      </c>
      <c r="DJ21" s="11">
        <v>1547.8727861793511</v>
      </c>
      <c r="DK21" s="12">
        <v>1604.8830604728664</v>
      </c>
      <c r="DL21" s="10">
        <v>1640.3209235593863</v>
      </c>
      <c r="DM21" s="11">
        <v>1482.8709228853627</v>
      </c>
      <c r="DN21" s="11">
        <v>1530.9758444164906</v>
      </c>
      <c r="DO21" s="12">
        <v>1616.5906255905479</v>
      </c>
      <c r="DP21" s="10">
        <v>1637.151167447769</v>
      </c>
      <c r="DQ21" s="11">
        <v>1601.0117312954587</v>
      </c>
      <c r="DR21" s="11">
        <v>1594.7400729643339</v>
      </c>
      <c r="DS21" s="12">
        <v>1535.1994623867117</v>
      </c>
      <c r="DT21" s="10">
        <v>1563.8295854692099</v>
      </c>
      <c r="DU21" s="11">
        <v>1552.8069453541032</v>
      </c>
      <c r="DV21" s="11">
        <v>1472.352433534895</v>
      </c>
      <c r="DW21" s="12">
        <v>1560.2106074921196</v>
      </c>
      <c r="DX21" s="10">
        <v>1644.4612194096203</v>
      </c>
      <c r="DY21" s="11">
        <v>1502.7634263958805</v>
      </c>
      <c r="DZ21" s="11">
        <v>1618.9180634374409</v>
      </c>
      <c r="EA21" s="12">
        <v>1592.6179803396105</v>
      </c>
      <c r="EB21" s="10">
        <v>1521.7778088677931</v>
      </c>
      <c r="EC21" s="11">
        <v>1528.8903715845349</v>
      </c>
      <c r="ED21" s="11">
        <v>1513.5533200899843</v>
      </c>
      <c r="EE21" s="12">
        <v>1566.1689956829648</v>
      </c>
      <c r="EF21" s="10">
        <v>1643.7955060807153</v>
      </c>
      <c r="EG21" s="11">
        <v>1473.5257659640226</v>
      </c>
      <c r="EH21" s="11">
        <v>1539.9428333926294</v>
      </c>
      <c r="EI21" s="12">
        <v>1584.9976356391073</v>
      </c>
      <c r="EJ21" s="10">
        <v>1600.7577011736421</v>
      </c>
      <c r="EK21" s="11">
        <v>1513.9315465324871</v>
      </c>
      <c r="EL21" s="11">
        <v>1503.3812069233995</v>
      </c>
      <c r="EM21" s="12">
        <v>1698.7603996264259</v>
      </c>
      <c r="EN21" s="10">
        <v>1575.3783460926543</v>
      </c>
      <c r="EO21" s="11">
        <v>1556.1613125937615</v>
      </c>
      <c r="EP21" s="11">
        <v>1565.2330564206331</v>
      </c>
      <c r="EQ21" s="12">
        <v>1596.0512079959169</v>
      </c>
    </row>
    <row r="22" spans="1:147" ht="21" customHeight="1" x14ac:dyDescent="0.25">
      <c r="A22" s="8">
        <v>42601</v>
      </c>
      <c r="B22" s="8">
        <v>42602</v>
      </c>
      <c r="C22" s="16">
        <v>7.7383705451488494</v>
      </c>
      <c r="D22" s="7">
        <v>1830.9176276301923</v>
      </c>
      <c r="E22" s="9">
        <v>1801.7118938397823</v>
      </c>
      <c r="F22" s="9">
        <v>1605.677501420538</v>
      </c>
      <c r="G22" s="9">
        <v>1865.0170967652234</v>
      </c>
      <c r="H22" s="10">
        <v>1808.0645233762691</v>
      </c>
      <c r="I22" s="11">
        <v>1756.9872074963414</v>
      </c>
      <c r="J22" s="11">
        <v>1760.7615336167703</v>
      </c>
      <c r="K22" s="12">
        <v>1812.8407977115614</v>
      </c>
      <c r="L22" s="10">
        <v>1857.5796024388892</v>
      </c>
      <c r="M22" s="11">
        <v>1769.9712229121608</v>
      </c>
      <c r="N22" s="11">
        <v>1709.8602862785508</v>
      </c>
      <c r="O22" s="12">
        <v>1805.3147434387481</v>
      </c>
      <c r="P22" s="10">
        <v>1825.6458583062024</v>
      </c>
      <c r="Q22" s="11">
        <v>1766.3960914660752</v>
      </c>
      <c r="R22" s="11">
        <v>1772.8097950645877</v>
      </c>
      <c r="S22" s="12">
        <v>1803.7703448688494</v>
      </c>
      <c r="T22" s="10">
        <v>1811.3090756343706</v>
      </c>
      <c r="U22" s="11">
        <v>1762.8048235246108</v>
      </c>
      <c r="V22" s="11">
        <v>1754.5962351733929</v>
      </c>
      <c r="W22" s="12">
        <v>1820.2160897777751</v>
      </c>
      <c r="X22" s="10">
        <v>1807.5280165279619</v>
      </c>
      <c r="Y22" s="11">
        <v>1744.9455755471693</v>
      </c>
      <c r="Z22" s="11">
        <v>1757.4005996926664</v>
      </c>
      <c r="AA22" s="12">
        <v>1809.6916910432783</v>
      </c>
      <c r="AB22" s="10">
        <v>1824.2987986283094</v>
      </c>
      <c r="AC22" s="11">
        <v>1753.4212099961799</v>
      </c>
      <c r="AD22" s="11">
        <v>1754.8346640515592</v>
      </c>
      <c r="AE22" s="12">
        <v>1825.1684505311623</v>
      </c>
      <c r="AF22" s="10">
        <v>1804.7045231386458</v>
      </c>
      <c r="AG22" s="11">
        <v>1761.2250109792521</v>
      </c>
      <c r="AH22" s="11">
        <v>1749.4393088970044</v>
      </c>
      <c r="AI22" s="12">
        <v>1811.5185797448767</v>
      </c>
      <c r="AJ22" s="10">
        <v>1813.4185700625494</v>
      </c>
      <c r="AK22" s="11">
        <v>1753.0425092008845</v>
      </c>
      <c r="AL22" s="11">
        <v>1750.4922146655147</v>
      </c>
      <c r="AM22" s="12">
        <v>1794.8289366583981</v>
      </c>
      <c r="AN22" s="10">
        <v>1815.7153726641407</v>
      </c>
      <c r="AO22" s="11">
        <v>1746.5987613110924</v>
      </c>
      <c r="AP22" s="11">
        <v>1746.6182207887437</v>
      </c>
      <c r="AQ22" s="12">
        <v>1806.626260016862</v>
      </c>
      <c r="AR22" s="10">
        <v>1890.4688539863409</v>
      </c>
      <c r="AS22" s="11">
        <v>1829.7937526951455</v>
      </c>
      <c r="AT22" s="11">
        <v>1789.758084325653</v>
      </c>
      <c r="AU22" s="12">
        <v>1815.6293330972262</v>
      </c>
      <c r="AV22" s="10">
        <v>1925.7490544836403</v>
      </c>
      <c r="AW22" s="11">
        <v>1828.347277036479</v>
      </c>
      <c r="AX22" s="11">
        <v>1780.2577208098955</v>
      </c>
      <c r="AY22" s="12">
        <v>1894.1712666221549</v>
      </c>
      <c r="AZ22" s="10">
        <v>1917.5628322320049</v>
      </c>
      <c r="BA22" s="11">
        <v>1839.9298368833131</v>
      </c>
      <c r="BB22" s="11">
        <v>1791.2692996341525</v>
      </c>
      <c r="BC22" s="12">
        <v>1906.8725980454217</v>
      </c>
      <c r="BD22" s="10">
        <v>1855.4833141931554</v>
      </c>
      <c r="BE22" s="11">
        <v>1876.2837474159401</v>
      </c>
      <c r="BF22" s="11">
        <v>1821.7211577756902</v>
      </c>
      <c r="BG22" s="12">
        <v>1950.3976904108672</v>
      </c>
      <c r="BH22" s="10">
        <v>1929.6680077356225</v>
      </c>
      <c r="BI22" s="11">
        <v>1865.410640495202</v>
      </c>
      <c r="BJ22" s="11" t="s">
        <v>69</v>
      </c>
      <c r="BK22" s="12">
        <v>1892.6144147915327</v>
      </c>
      <c r="BL22" s="10">
        <v>1798.7249988700858</v>
      </c>
      <c r="BM22" s="11">
        <v>1839.4648790671863</v>
      </c>
      <c r="BN22" s="11">
        <v>1810.5964760390593</v>
      </c>
      <c r="BO22" s="12">
        <v>1867.3270424105485</v>
      </c>
      <c r="BP22" s="10">
        <v>1827.4210283685993</v>
      </c>
      <c r="BQ22" s="11">
        <v>1809.2350466231744</v>
      </c>
      <c r="BR22" s="11">
        <v>1781.6726497131765</v>
      </c>
      <c r="BS22" s="12">
        <v>1818.7179773386079</v>
      </c>
      <c r="BT22" s="10">
        <v>1924.2592012619516</v>
      </c>
      <c r="BU22" s="11">
        <v>1916.185378294166</v>
      </c>
      <c r="BV22" s="11">
        <v>1877.0314476733799</v>
      </c>
      <c r="BW22" s="12">
        <v>1845.8210781588043</v>
      </c>
      <c r="BX22" s="10">
        <v>1924.9243124679404</v>
      </c>
      <c r="BY22" s="11">
        <v>1866.5530797548965</v>
      </c>
      <c r="BZ22" s="11">
        <v>1843.0376352766493</v>
      </c>
      <c r="CA22" s="12">
        <v>1943.1027945224064</v>
      </c>
      <c r="CB22" s="10">
        <v>1818.0765396891268</v>
      </c>
      <c r="CC22" s="11">
        <v>1759.4066339035001</v>
      </c>
      <c r="CD22" s="11">
        <v>1779.8584949970914</v>
      </c>
      <c r="CE22" s="12">
        <v>1813.3723019014203</v>
      </c>
      <c r="CF22" s="10">
        <v>1857.4522044640294</v>
      </c>
      <c r="CG22" s="11">
        <v>1802.8293048802525</v>
      </c>
      <c r="CH22" s="11">
        <v>1826.4682153620479</v>
      </c>
      <c r="CI22" s="12">
        <v>1805.8866486788086</v>
      </c>
      <c r="CJ22" s="10">
        <v>1885.2027184456551</v>
      </c>
      <c r="CK22" s="11">
        <v>1848.6879948022581</v>
      </c>
      <c r="CL22" s="11">
        <v>1861.0561479419173</v>
      </c>
      <c r="CM22" s="12">
        <v>1940.8652616657268</v>
      </c>
      <c r="CN22" s="10">
        <v>1896.260283891341</v>
      </c>
      <c r="CO22" s="11">
        <v>1795.5221188622072</v>
      </c>
      <c r="CP22" s="11">
        <v>1889.2385096934565</v>
      </c>
      <c r="CQ22" s="12">
        <v>1872.1115625214684</v>
      </c>
      <c r="CR22" s="10">
        <v>1847.28534148074</v>
      </c>
      <c r="CS22" s="11">
        <v>1777.5865763753236</v>
      </c>
      <c r="CT22" s="11">
        <v>1843.4775405696475</v>
      </c>
      <c r="CU22" s="12">
        <v>1865.0345417147892</v>
      </c>
      <c r="CV22" s="10">
        <v>1862.7463092099424</v>
      </c>
      <c r="CW22" s="11">
        <v>1874.1981487760154</v>
      </c>
      <c r="CX22" s="11">
        <v>1806.8020528924003</v>
      </c>
      <c r="CY22" s="12">
        <v>1817.9936598611457</v>
      </c>
      <c r="CZ22" s="10">
        <v>1798.9706974926319</v>
      </c>
      <c r="DA22" s="11">
        <v>1811.530783876427</v>
      </c>
      <c r="DB22" s="11">
        <v>1781.0751657083847</v>
      </c>
      <c r="DC22" s="12">
        <v>1873.5242491152972</v>
      </c>
      <c r="DD22" s="10">
        <v>1846.7068581274234</v>
      </c>
      <c r="DE22" s="11">
        <v>1833.6806861588848</v>
      </c>
      <c r="DF22" s="11">
        <v>1824.3944631752599</v>
      </c>
      <c r="DG22" s="12">
        <v>1898.0842927238286</v>
      </c>
      <c r="DH22" s="10">
        <v>1856.8004236572492</v>
      </c>
      <c r="DI22" s="11">
        <v>1809.2359746271468</v>
      </c>
      <c r="DJ22" s="11">
        <v>1815.5520797141614</v>
      </c>
      <c r="DK22" s="12">
        <v>1880.921828145121</v>
      </c>
      <c r="DL22" s="10">
        <v>1892.0020007282637</v>
      </c>
      <c r="DM22" s="11">
        <v>1761.2502601776482</v>
      </c>
      <c r="DN22" s="11">
        <v>1799.4667424527197</v>
      </c>
      <c r="DO22" s="12">
        <v>1884.1276975522119</v>
      </c>
      <c r="DP22" s="10">
        <v>1899.6605415614563</v>
      </c>
      <c r="DQ22" s="11">
        <v>1857.6911247840089</v>
      </c>
      <c r="DR22" s="11">
        <v>1851.1279851087183</v>
      </c>
      <c r="DS22" s="12">
        <v>1812.1260838206358</v>
      </c>
      <c r="DT22" s="10">
        <v>1834.5862162287945</v>
      </c>
      <c r="DU22" s="11">
        <v>1817.965039374124</v>
      </c>
      <c r="DV22" s="11">
        <v>1750.966334364517</v>
      </c>
      <c r="DW22" s="12">
        <v>1834.7910139923556</v>
      </c>
      <c r="DX22" s="10">
        <v>1905.1221069330149</v>
      </c>
      <c r="DY22" s="11">
        <v>1783.5348477809641</v>
      </c>
      <c r="DZ22" s="11">
        <v>1876.6030801240383</v>
      </c>
      <c r="EA22" s="12">
        <v>1861.5383362808582</v>
      </c>
      <c r="EB22" s="10">
        <v>1803.3317215492561</v>
      </c>
      <c r="EC22" s="11">
        <v>1803.7513064771024</v>
      </c>
      <c r="ED22" s="11">
        <v>1797.4011240207901</v>
      </c>
      <c r="EE22" s="12">
        <v>1845.5098378826622</v>
      </c>
      <c r="EF22" s="10">
        <v>1903.1465742159128</v>
      </c>
      <c r="EG22" s="11">
        <v>1757.6706161571828</v>
      </c>
      <c r="EH22" s="11">
        <v>1816.7615375065768</v>
      </c>
      <c r="EI22" s="12">
        <v>1862.5113659881404</v>
      </c>
      <c r="EJ22" s="10">
        <v>1860.94110343277</v>
      </c>
      <c r="EK22" s="11">
        <v>1785.1142056051483</v>
      </c>
      <c r="EL22" s="11">
        <v>1782.5390557566195</v>
      </c>
      <c r="EM22" s="12">
        <v>1955.2484843276607</v>
      </c>
      <c r="EN22" s="10">
        <v>1838.1369872986238</v>
      </c>
      <c r="EO22" s="11">
        <v>1813.8465919558232</v>
      </c>
      <c r="EP22" s="11">
        <v>1829.119437972005</v>
      </c>
      <c r="EQ22" s="12">
        <v>1863.0977216856259</v>
      </c>
    </row>
    <row r="23" spans="1:147" ht="21" customHeight="1" x14ac:dyDescent="0.25">
      <c r="A23" s="8">
        <v>42602</v>
      </c>
      <c r="B23" s="8">
        <v>42603</v>
      </c>
      <c r="C23" s="16">
        <v>5.756590073361993</v>
      </c>
      <c r="D23" s="7">
        <v>1615.8211963272049</v>
      </c>
      <c r="E23" s="9">
        <v>1589.1821029142566</v>
      </c>
      <c r="F23" s="9">
        <v>1482.2474724399187</v>
      </c>
      <c r="G23" s="9">
        <v>1667.7877024457403</v>
      </c>
      <c r="H23" s="10">
        <v>1613.4461206682088</v>
      </c>
      <c r="I23" s="11">
        <v>1561.7394153514122</v>
      </c>
      <c r="J23" s="11">
        <v>1569.6436765481187</v>
      </c>
      <c r="K23" s="12">
        <v>1623.7673259199107</v>
      </c>
      <c r="L23" s="10">
        <v>1663.5744358052686</v>
      </c>
      <c r="M23" s="11">
        <v>1570.4139312596308</v>
      </c>
      <c r="N23" s="11">
        <v>1548.6394491932615</v>
      </c>
      <c r="O23" s="12">
        <v>1622.5010925491665</v>
      </c>
      <c r="P23" s="10">
        <v>1638.2949694525464</v>
      </c>
      <c r="Q23" s="11">
        <v>1577.0880203168108</v>
      </c>
      <c r="R23" s="11">
        <v>1588.4458838131816</v>
      </c>
      <c r="S23" s="12">
        <v>1620.1830871752222</v>
      </c>
      <c r="T23" s="10">
        <v>1633.4281991760315</v>
      </c>
      <c r="U23" s="11">
        <v>1577.9911996072444</v>
      </c>
      <c r="V23" s="11">
        <v>1577.0896702879943</v>
      </c>
      <c r="W23" s="12">
        <v>1640.4850520412469</v>
      </c>
      <c r="X23" s="10">
        <v>1266.5689726299408</v>
      </c>
      <c r="Y23" s="11">
        <v>1221.9434439825704</v>
      </c>
      <c r="Z23" s="11">
        <v>1230.159967508597</v>
      </c>
      <c r="AA23" s="12">
        <v>1268.4666161953025</v>
      </c>
      <c r="AB23" s="10">
        <v>1281.3776557699102</v>
      </c>
      <c r="AC23" s="11">
        <v>1225.5112047811911</v>
      </c>
      <c r="AD23" s="11">
        <v>1228.1253323464734</v>
      </c>
      <c r="AE23" s="12">
        <v>1276.8578500006249</v>
      </c>
      <c r="AF23" s="10">
        <v>1261.3937652813015</v>
      </c>
      <c r="AG23" s="11">
        <v>1230.9715102817738</v>
      </c>
      <c r="AH23" s="11">
        <v>1221.9636059197505</v>
      </c>
      <c r="AI23" s="12">
        <v>1268.7468813903415</v>
      </c>
      <c r="AJ23" s="10">
        <v>1265.5315653177299</v>
      </c>
      <c r="AK23" s="11">
        <v>1224.2445517274521</v>
      </c>
      <c r="AL23" s="11">
        <v>1225.8621538256896</v>
      </c>
      <c r="AM23" s="12">
        <v>1260.7496767812595</v>
      </c>
      <c r="AN23" s="10">
        <v>1264.4550269050912</v>
      </c>
      <c r="AO23" s="11">
        <v>1219.5948698903344</v>
      </c>
      <c r="AP23" s="11">
        <v>1220.3394884174625</v>
      </c>
      <c r="AQ23" s="12">
        <v>1261.6088398308418</v>
      </c>
      <c r="AR23" s="10">
        <v>1718.8717500131502</v>
      </c>
      <c r="AS23" s="11">
        <v>1661.7565042638971</v>
      </c>
      <c r="AT23" s="11">
        <v>1620.8369660282924</v>
      </c>
      <c r="AU23" s="12">
        <v>1639.0088934460707</v>
      </c>
      <c r="AV23" s="10">
        <v>1780.3035684025087</v>
      </c>
      <c r="AW23" s="11">
        <v>1692.9890916997808</v>
      </c>
      <c r="AX23" s="11">
        <v>1632.2415129709441</v>
      </c>
      <c r="AY23" s="12">
        <v>1770.710675995603</v>
      </c>
      <c r="AZ23" s="10">
        <v>1762.2428803794828</v>
      </c>
      <c r="BA23" s="11">
        <v>1688.1177987865751</v>
      </c>
      <c r="BB23" s="11">
        <v>1626.5509061956202</v>
      </c>
      <c r="BC23" s="12">
        <v>1762.4619119080673</v>
      </c>
      <c r="BD23" s="10">
        <v>1705.2356288919163</v>
      </c>
      <c r="BE23" s="11">
        <v>1745.5757964033712</v>
      </c>
      <c r="BF23" s="11">
        <v>1691.1815978650857</v>
      </c>
      <c r="BG23" s="12">
        <v>1833.2519727517231</v>
      </c>
      <c r="BH23" s="10">
        <v>1799.7011696526627</v>
      </c>
      <c r="BI23" s="11">
        <v>1744.686908362768</v>
      </c>
      <c r="BJ23" s="11" t="s">
        <v>69</v>
      </c>
      <c r="BK23" s="12">
        <v>1795.2884930149994</v>
      </c>
      <c r="BL23" s="10">
        <v>1649.9033331630264</v>
      </c>
      <c r="BM23" s="11">
        <v>1718.6099207917307</v>
      </c>
      <c r="BN23" s="11">
        <v>1687.1512752602157</v>
      </c>
      <c r="BO23" s="12">
        <v>1752.657269702122</v>
      </c>
      <c r="BP23" s="10">
        <v>1706.4715987476154</v>
      </c>
      <c r="BQ23" s="11">
        <v>1616.9111052857104</v>
      </c>
      <c r="BR23" s="11">
        <v>1659.468461957053</v>
      </c>
      <c r="BS23" s="12">
        <v>1698.5001457762146</v>
      </c>
      <c r="BT23" s="10">
        <v>1819.0008939495717</v>
      </c>
      <c r="BU23" s="11">
        <v>1818.3444370082111</v>
      </c>
      <c r="BV23" s="11">
        <v>1776.4140984786275</v>
      </c>
      <c r="BW23" s="12">
        <v>1736.1119634826725</v>
      </c>
      <c r="BX23" s="10">
        <v>1823.8176177813364</v>
      </c>
      <c r="BY23" s="11">
        <v>1765.4488212282804</v>
      </c>
      <c r="BZ23" s="11">
        <v>1746.6092961321667</v>
      </c>
      <c r="CA23" s="12">
        <v>1856.2417611387636</v>
      </c>
      <c r="CB23" s="10">
        <v>1701.4823603999005</v>
      </c>
      <c r="CC23" s="11">
        <v>1645.2977894784785</v>
      </c>
      <c r="CD23" s="11">
        <v>1671.1746888529879</v>
      </c>
      <c r="CE23" s="12">
        <v>1711.1489920275815</v>
      </c>
      <c r="CF23" s="10">
        <v>1751.7414775259924</v>
      </c>
      <c r="CG23" s="11">
        <v>1688.8915180745576</v>
      </c>
      <c r="CH23" s="11">
        <v>1720.8023370331966</v>
      </c>
      <c r="CI23" s="12">
        <v>1679.6601528173724</v>
      </c>
      <c r="CJ23" s="10">
        <v>1790.7347042981505</v>
      </c>
      <c r="CK23" s="11">
        <v>1748.4557734845228</v>
      </c>
      <c r="CL23" s="11">
        <v>1760.0959832511519</v>
      </c>
      <c r="CM23" s="12">
        <v>1840.6254272844274</v>
      </c>
      <c r="CN23" s="10">
        <v>1796.7531787552475</v>
      </c>
      <c r="CO23" s="11">
        <v>1678.6873029945457</v>
      </c>
      <c r="CP23" s="11">
        <v>1799.5823961156682</v>
      </c>
      <c r="CQ23" s="12">
        <v>1758.970064754651</v>
      </c>
      <c r="CR23" s="10">
        <v>1731.0829974309113</v>
      </c>
      <c r="CS23" s="11">
        <v>1658.0648641622429</v>
      </c>
      <c r="CT23" s="11">
        <v>1730.0451841111467</v>
      </c>
      <c r="CU23" s="12">
        <v>1751.0101088469214</v>
      </c>
      <c r="CV23" s="10">
        <v>1745.2703332948106</v>
      </c>
      <c r="CW23" s="11">
        <v>1767.4356544208451</v>
      </c>
      <c r="CX23" s="11">
        <v>1686.7683525611201</v>
      </c>
      <c r="CY23" s="12">
        <v>1586.5990130722282</v>
      </c>
      <c r="CZ23" s="10">
        <v>1665.5494133835853</v>
      </c>
      <c r="DA23" s="11">
        <v>1694.7209736246382</v>
      </c>
      <c r="DB23" s="11">
        <v>1651.5409803587481</v>
      </c>
      <c r="DC23" s="12">
        <v>1773.2937446279086</v>
      </c>
      <c r="DD23" s="10">
        <v>1728.9159181936316</v>
      </c>
      <c r="DE23" s="11">
        <v>1720.9046298142609</v>
      </c>
      <c r="DF23" s="11">
        <v>1705.5329229138879</v>
      </c>
      <c r="DG23" s="12">
        <v>1784.4803738486171</v>
      </c>
      <c r="DH23" s="10">
        <v>1732.8727644951166</v>
      </c>
      <c r="DI23" s="11">
        <v>1685.3900588315526</v>
      </c>
      <c r="DJ23" s="11">
        <v>1693.710888492941</v>
      </c>
      <c r="DK23" s="12">
        <v>1764.0676031359817</v>
      </c>
      <c r="DL23" s="10">
        <v>1768.5003878501229</v>
      </c>
      <c r="DM23" s="11">
        <v>1619.3779878445971</v>
      </c>
      <c r="DN23" s="11">
        <v>1670.8468113008894</v>
      </c>
      <c r="DO23" s="12">
        <v>1772.9888283726928</v>
      </c>
      <c r="DP23" s="10">
        <v>1752.7477951394255</v>
      </c>
      <c r="DQ23" s="11">
        <v>1728.2171205706384</v>
      </c>
      <c r="DR23" s="11">
        <v>1727.6999090681197</v>
      </c>
      <c r="DS23" s="12">
        <v>1673.2879921442577</v>
      </c>
      <c r="DT23" s="10">
        <v>1654.0692282280961</v>
      </c>
      <c r="DU23" s="11">
        <v>1655.9723986304934</v>
      </c>
      <c r="DV23" s="11">
        <v>1577.7639218559368</v>
      </c>
      <c r="DW23" s="12">
        <v>1679.4234785851761</v>
      </c>
      <c r="DX23" s="10">
        <v>1730.6157140607202</v>
      </c>
      <c r="DY23" s="11">
        <v>1596.2304757916945</v>
      </c>
      <c r="DZ23" s="11">
        <v>1720.2351941119955</v>
      </c>
      <c r="EA23" s="12">
        <v>1704.9840601860722</v>
      </c>
      <c r="EB23" s="10">
        <v>1611.257074038436</v>
      </c>
      <c r="EC23" s="11">
        <v>1622.524508023062</v>
      </c>
      <c r="ED23" s="11">
        <v>1614.9415906926386</v>
      </c>
      <c r="EE23" s="12">
        <v>1671.4221154095733</v>
      </c>
      <c r="EF23" s="10">
        <v>1731.7276858331629</v>
      </c>
      <c r="EG23" s="11">
        <v>1562.5270268072316</v>
      </c>
      <c r="EH23" s="11">
        <v>1645.3915543194523</v>
      </c>
      <c r="EI23" s="12">
        <v>1698.8807551253815</v>
      </c>
      <c r="EJ23" s="10">
        <v>1680.0666235496381</v>
      </c>
      <c r="EK23" s="11">
        <v>1605.5407636912817</v>
      </c>
      <c r="EL23" s="11">
        <v>1597.3165892112113</v>
      </c>
      <c r="EM23" s="12">
        <v>1796.7302681355823</v>
      </c>
      <c r="EN23" s="10">
        <v>1660.5663671622181</v>
      </c>
      <c r="EO23" s="11">
        <v>1646.1430262098895</v>
      </c>
      <c r="EP23" s="11">
        <v>1657.9483283889876</v>
      </c>
      <c r="EQ23" s="12">
        <v>1689.2329289948075</v>
      </c>
    </row>
    <row r="24" spans="1:147" ht="21" customHeight="1" x14ac:dyDescent="0.25">
      <c r="A24" s="8">
        <v>42603</v>
      </c>
      <c r="B24" s="8">
        <v>42604</v>
      </c>
      <c r="C24" s="16">
        <v>8.0455804841518397</v>
      </c>
      <c r="D24" s="7">
        <v>2446.328908949657</v>
      </c>
      <c r="E24" s="9">
        <v>2377.9211986261075</v>
      </c>
      <c r="F24" s="9">
        <v>2219.061472814119</v>
      </c>
      <c r="G24" s="9">
        <v>2462.3002852342302</v>
      </c>
      <c r="H24" s="10">
        <v>2464.5160542986296</v>
      </c>
      <c r="I24" s="11">
        <v>2388.9431869186001</v>
      </c>
      <c r="J24" s="11">
        <v>2394.7699020910695</v>
      </c>
      <c r="K24" s="12">
        <v>2467.6267150027584</v>
      </c>
      <c r="L24" s="10">
        <v>2457.5321898524094</v>
      </c>
      <c r="M24" s="11">
        <v>2388.5691992945926</v>
      </c>
      <c r="N24" s="11">
        <v>2387.3854390581128</v>
      </c>
      <c r="O24" s="12">
        <v>2462.623826795771</v>
      </c>
      <c r="P24" s="10">
        <v>2475.2682406575482</v>
      </c>
      <c r="Q24" s="11">
        <v>2393.2971230960975</v>
      </c>
      <c r="R24" s="11">
        <v>2412.2972307185628</v>
      </c>
      <c r="S24" s="12">
        <v>2461.2958902584178</v>
      </c>
      <c r="T24" s="10">
        <v>2474.3088734260691</v>
      </c>
      <c r="U24" s="11">
        <v>2401.8358959401839</v>
      </c>
      <c r="V24" s="11">
        <v>2401.4538634051769</v>
      </c>
      <c r="W24" s="12">
        <v>2495.3722023285109</v>
      </c>
      <c r="X24" s="10">
        <v>2404.6906046631407</v>
      </c>
      <c r="Y24" s="11">
        <v>2320.7940787031043</v>
      </c>
      <c r="Z24" s="11">
        <v>2329.4674521224574</v>
      </c>
      <c r="AA24" s="12">
        <v>2402.6030499018689</v>
      </c>
      <c r="AB24" s="10">
        <v>2432.8233866543178</v>
      </c>
      <c r="AC24" s="11">
        <v>2347.0084537721636</v>
      </c>
      <c r="AD24" s="11">
        <v>2343.3136610442016</v>
      </c>
      <c r="AE24" s="12">
        <v>2428.901458103604</v>
      </c>
      <c r="AF24" s="10">
        <v>2404.4543796474454</v>
      </c>
      <c r="AG24" s="11">
        <v>2349.1533441410743</v>
      </c>
      <c r="AH24" s="11">
        <v>2335.2519965193369</v>
      </c>
      <c r="AI24" s="12">
        <v>2428.3865353351998</v>
      </c>
      <c r="AJ24" s="10">
        <v>2412.6131032460457</v>
      </c>
      <c r="AK24" s="11">
        <v>2339.1862428225254</v>
      </c>
      <c r="AL24" s="11">
        <v>2341.5149378359019</v>
      </c>
      <c r="AM24" s="12">
        <v>2411.9274559922446</v>
      </c>
      <c r="AN24" s="10">
        <v>2434.7439568793916</v>
      </c>
      <c r="AO24" s="11">
        <v>2345.3627358265476</v>
      </c>
      <c r="AP24" s="11">
        <v>2346.490015992953</v>
      </c>
      <c r="AQ24" s="12">
        <v>2425.8573591650406</v>
      </c>
      <c r="AR24" s="10">
        <v>1966.5202946404327</v>
      </c>
      <c r="AS24" s="11">
        <v>1904.446060708553</v>
      </c>
      <c r="AT24" s="11">
        <v>1863.2027664582758</v>
      </c>
      <c r="AU24" s="12">
        <v>1896.2095132413062</v>
      </c>
      <c r="AV24" s="10">
        <v>2004.3071443457923</v>
      </c>
      <c r="AW24" s="11">
        <v>1913.6971095090187</v>
      </c>
      <c r="AX24" s="11">
        <v>1866.9358928058502</v>
      </c>
      <c r="AY24" s="12">
        <v>1990.6781470716969</v>
      </c>
      <c r="AZ24" s="10">
        <v>1993.1022554551948</v>
      </c>
      <c r="BA24" s="11">
        <v>1908.9274876229751</v>
      </c>
      <c r="BB24" s="11">
        <v>1861.2370907541817</v>
      </c>
      <c r="BC24" s="12">
        <v>1987.5844358818044</v>
      </c>
      <c r="BD24" s="10">
        <v>1931.3340546523752</v>
      </c>
      <c r="BE24" s="11">
        <v>1946.8716807011849</v>
      </c>
      <c r="BF24" s="11">
        <v>1892.4045864615894</v>
      </c>
      <c r="BG24" s="12">
        <v>2033.9147651121634</v>
      </c>
      <c r="BH24" s="10">
        <v>2011.9770450277847</v>
      </c>
      <c r="BI24" s="11">
        <v>1940.8328650036697</v>
      </c>
      <c r="BJ24" s="11" t="s">
        <v>69</v>
      </c>
      <c r="BK24" s="12">
        <v>1975.7768757891772</v>
      </c>
      <c r="BL24" s="10">
        <v>1883.2395184721408</v>
      </c>
      <c r="BM24" s="11">
        <v>1927.9823595977989</v>
      </c>
      <c r="BN24" s="11">
        <v>1900.1388021316782</v>
      </c>
      <c r="BO24" s="12">
        <v>1968.817247754766</v>
      </c>
      <c r="BP24" s="10">
        <v>1929.3607915047248</v>
      </c>
      <c r="BQ24" s="11">
        <v>1880.3432265827514</v>
      </c>
      <c r="BR24" s="11">
        <v>1868.3362537052103</v>
      </c>
      <c r="BS24" s="12">
        <v>1914.1870525398415</v>
      </c>
      <c r="BT24" s="10">
        <v>2021.6154320796118</v>
      </c>
      <c r="BU24" s="11">
        <v>2009.716244724141</v>
      </c>
      <c r="BV24" s="11">
        <v>1975.3974398710529</v>
      </c>
      <c r="BW24" s="12">
        <v>1951.2593912945088</v>
      </c>
      <c r="BX24" s="10">
        <v>2024.0490890524609</v>
      </c>
      <c r="BY24" s="11">
        <v>1961.393296017842</v>
      </c>
      <c r="BZ24" s="11">
        <v>1941.7861530645584</v>
      </c>
      <c r="CA24" s="12">
        <v>2045.2651051662083</v>
      </c>
      <c r="CB24" s="10">
        <v>1914.0163867711831</v>
      </c>
      <c r="CC24" s="11">
        <v>1854.3546881178152</v>
      </c>
      <c r="CD24" s="11">
        <v>1874.7766498733499</v>
      </c>
      <c r="CE24" s="12">
        <v>1926.1762492985481</v>
      </c>
      <c r="CF24" s="10">
        <v>1958.3204995159501</v>
      </c>
      <c r="CG24" s="11">
        <v>1896.4014408865496</v>
      </c>
      <c r="CH24" s="11">
        <v>1921.1655728726714</v>
      </c>
      <c r="CI24" s="12">
        <v>1899.7414744617065</v>
      </c>
      <c r="CJ24" s="10">
        <v>1823.8689262271216</v>
      </c>
      <c r="CK24" s="11">
        <v>1948.698086443444</v>
      </c>
      <c r="CL24" s="11">
        <v>1952.2625483615948</v>
      </c>
      <c r="CM24" s="12">
        <v>2031.9988178815754</v>
      </c>
      <c r="CN24" s="10">
        <v>1997.9452455679127</v>
      </c>
      <c r="CO24" s="11">
        <v>1890.3501839227415</v>
      </c>
      <c r="CP24" s="11">
        <v>1986.3677503545573</v>
      </c>
      <c r="CQ24" s="12">
        <v>1965.2195445959469</v>
      </c>
      <c r="CR24" s="10">
        <v>1947.6145720510126</v>
      </c>
      <c r="CS24" s="11">
        <v>1872.0288176444269</v>
      </c>
      <c r="CT24" s="11">
        <v>1937.1247388999209</v>
      </c>
      <c r="CU24" s="12">
        <v>1957.4240279643932</v>
      </c>
      <c r="CV24" s="10">
        <v>1957.5394721851812</v>
      </c>
      <c r="CW24" s="11">
        <v>1964.2143201637962</v>
      </c>
      <c r="CX24" s="11">
        <v>1896.3756001056604</v>
      </c>
      <c r="CY24" s="12">
        <v>1865.6265928726189</v>
      </c>
      <c r="CZ24" s="10">
        <v>1895.9731501505344</v>
      </c>
      <c r="DA24" s="11">
        <v>1901.8452839526383</v>
      </c>
      <c r="DB24" s="11">
        <v>1867.7345073303186</v>
      </c>
      <c r="DC24" s="12">
        <v>1993.9461861503123</v>
      </c>
      <c r="DD24" s="10">
        <v>1948.6649411281123</v>
      </c>
      <c r="DE24" s="11">
        <v>1926.0876154379846</v>
      </c>
      <c r="DF24" s="11">
        <v>1913.0668413137557</v>
      </c>
      <c r="DG24" s="12">
        <v>1996.8588530599584</v>
      </c>
      <c r="DH24" s="10">
        <v>1955.6715494759151</v>
      </c>
      <c r="DI24" s="11">
        <v>1902.0454759011193</v>
      </c>
      <c r="DJ24" s="11">
        <v>1903.4428301360897</v>
      </c>
      <c r="DK24" s="12">
        <v>1977.9182137233854</v>
      </c>
      <c r="DL24" s="10">
        <v>1985.8799062188459</v>
      </c>
      <c r="DM24" s="11">
        <v>1849.360761064429</v>
      </c>
      <c r="DN24" s="11">
        <v>1889.854141567258</v>
      </c>
      <c r="DO24" s="12">
        <v>1979.2459934989074</v>
      </c>
      <c r="DP24" s="10">
        <v>1983.6375048420605</v>
      </c>
      <c r="DQ24" s="11">
        <v>1941.4559985841991</v>
      </c>
      <c r="DR24" s="11">
        <v>1935.2048555989554</v>
      </c>
      <c r="DS24" s="12">
        <v>1901.7964780834268</v>
      </c>
      <c r="DT24" s="10">
        <v>1903.163365908516</v>
      </c>
      <c r="DU24" s="11">
        <v>1887.4344000661697</v>
      </c>
      <c r="DV24" s="11">
        <v>1822.2131797929956</v>
      </c>
      <c r="DW24" s="12">
        <v>1907.9484221685923</v>
      </c>
      <c r="DX24" s="10">
        <v>1959.1831599748832</v>
      </c>
      <c r="DY24" s="11">
        <v>1838.6344913304608</v>
      </c>
      <c r="DZ24" s="11">
        <v>1937.8282327938848</v>
      </c>
      <c r="EA24" s="12">
        <v>1926.3079511904982</v>
      </c>
      <c r="EB24" s="10">
        <v>1858.1512078368871</v>
      </c>
      <c r="EC24" s="11">
        <v>1849.4125873345845</v>
      </c>
      <c r="ED24" s="11">
        <v>1846.8724190990945</v>
      </c>
      <c r="EE24" s="12">
        <v>1905.1296987369615</v>
      </c>
      <c r="EF24" s="10">
        <v>1953.9831520116281</v>
      </c>
      <c r="EG24" s="11">
        <v>1803.6932330019517</v>
      </c>
      <c r="EH24" s="11">
        <v>1864.9709027657541</v>
      </c>
      <c r="EI24" s="12">
        <v>1921.0698507020527</v>
      </c>
      <c r="EJ24" s="10">
        <v>1913.5006240216935</v>
      </c>
      <c r="EK24" s="11">
        <v>1833.2878908246726</v>
      </c>
      <c r="EL24" s="11">
        <v>1831.6705012550312</v>
      </c>
      <c r="EM24" s="12">
        <v>2009.6380046822314</v>
      </c>
      <c r="EN24" s="10">
        <v>1890.712228193916</v>
      </c>
      <c r="EO24" s="11">
        <v>1865.8943837806703</v>
      </c>
      <c r="EP24" s="11">
        <v>1876.0145504568961</v>
      </c>
      <c r="EQ24" s="12">
        <v>1912.1553773805554</v>
      </c>
    </row>
    <row r="25" spans="1:147" ht="21" customHeight="1" x14ac:dyDescent="0.25">
      <c r="A25" s="8">
        <v>42604</v>
      </c>
      <c r="B25" s="8">
        <v>42605</v>
      </c>
      <c r="C25" s="16">
        <v>6.1159194936752321</v>
      </c>
      <c r="D25" s="7">
        <v>1716.5372708201298</v>
      </c>
      <c r="E25" s="9">
        <v>1688.4146856426764</v>
      </c>
      <c r="F25" s="9">
        <v>1644.7280572017421</v>
      </c>
      <c r="G25" s="9">
        <v>1775.093388300734</v>
      </c>
      <c r="H25" s="10">
        <v>1709.5137238278364</v>
      </c>
      <c r="I25" s="11">
        <v>1653.2470051637774</v>
      </c>
      <c r="J25" s="11">
        <v>1661.967847142799</v>
      </c>
      <c r="K25" s="12">
        <v>1722.4753628189242</v>
      </c>
      <c r="L25" s="10">
        <v>1750.9385591241387</v>
      </c>
      <c r="M25" s="11">
        <v>1643.7897410835344</v>
      </c>
      <c r="N25" s="11">
        <v>1643.6675983024729</v>
      </c>
      <c r="O25" s="12">
        <v>1706.6860898695204</v>
      </c>
      <c r="P25" s="10">
        <v>1711.3289173739884</v>
      </c>
      <c r="Q25" s="11">
        <v>1644.3793413976393</v>
      </c>
      <c r="R25" s="11">
        <v>1657.6982242161064</v>
      </c>
      <c r="S25" s="12">
        <v>1707.7103753176966</v>
      </c>
      <c r="T25" s="10">
        <v>1705.7439664151798</v>
      </c>
      <c r="U25" s="11">
        <v>1649.3665326425876</v>
      </c>
      <c r="V25" s="11">
        <v>1650.2052561101934</v>
      </c>
      <c r="W25" s="12">
        <v>1727.8525557250784</v>
      </c>
      <c r="X25" s="10">
        <v>1716.2037716397153</v>
      </c>
      <c r="Y25" s="11">
        <v>1643.801630079573</v>
      </c>
      <c r="Z25" s="11">
        <v>1651.9770863986773</v>
      </c>
      <c r="AA25" s="12">
        <v>1717.7711569179128</v>
      </c>
      <c r="AB25" s="10">
        <v>1740.6120975730412</v>
      </c>
      <c r="AC25" s="11">
        <v>1658.7363469582547</v>
      </c>
      <c r="AD25" s="11">
        <v>1658.4653722372223</v>
      </c>
      <c r="AE25" s="12">
        <v>1734.6232634478865</v>
      </c>
      <c r="AF25" s="10">
        <v>1698.4630553423106</v>
      </c>
      <c r="AG25" s="11">
        <v>1656.7751017992605</v>
      </c>
      <c r="AH25" s="11">
        <v>1648.8807701044204</v>
      </c>
      <c r="AI25" s="12">
        <v>1724.8962551968989</v>
      </c>
      <c r="AJ25" s="10">
        <v>1707.110444805214</v>
      </c>
      <c r="AK25" s="11">
        <v>1638.5421605644199</v>
      </c>
      <c r="AL25" s="11">
        <v>1647.2333550456904</v>
      </c>
      <c r="AM25" s="12">
        <v>1709.8619086911585</v>
      </c>
      <c r="AN25" s="10">
        <v>1720.7586592946056</v>
      </c>
      <c r="AO25" s="11">
        <v>1641.8680790562721</v>
      </c>
      <c r="AP25" s="11">
        <v>1648.1308094180554</v>
      </c>
      <c r="AQ25" s="12">
        <v>1713.3940250426911</v>
      </c>
      <c r="AR25" s="10">
        <v>1824.2158467905176</v>
      </c>
      <c r="AS25" s="11">
        <v>1753.2540479824127</v>
      </c>
      <c r="AT25" s="11">
        <v>1695.759313069404</v>
      </c>
      <c r="AU25" s="12">
        <v>1723.9729079451047</v>
      </c>
      <c r="AV25" s="10">
        <v>1857.0517904722647</v>
      </c>
      <c r="AW25" s="11">
        <v>1750.761386020263</v>
      </c>
      <c r="AX25" s="11">
        <v>1689.2403350416539</v>
      </c>
      <c r="AY25" s="12">
        <v>1845.1981567157211</v>
      </c>
      <c r="AZ25" s="10">
        <v>1858.5540667896312</v>
      </c>
      <c r="BA25" s="11">
        <v>1763.2484783550003</v>
      </c>
      <c r="BB25" s="11">
        <v>1689.8839752413946</v>
      </c>
      <c r="BC25" s="12">
        <v>1833.244220177839</v>
      </c>
      <c r="BD25" s="10">
        <v>1777.8402686468412</v>
      </c>
      <c r="BE25" s="11">
        <v>1803.3917920212975</v>
      </c>
      <c r="BF25" s="11">
        <v>1739.6818100125847</v>
      </c>
      <c r="BG25" s="12">
        <v>1893.0327351248586</v>
      </c>
      <c r="BH25" s="10">
        <v>1863.3853633687404</v>
      </c>
      <c r="BI25" s="11">
        <v>1793.7348911212662</v>
      </c>
      <c r="BJ25" s="11" t="s">
        <v>69</v>
      </c>
      <c r="BK25" s="12">
        <v>1793.2575504017284</v>
      </c>
      <c r="BL25" s="10">
        <v>1694.1702368584859</v>
      </c>
      <c r="BM25" s="11">
        <v>1754.8099709964602</v>
      </c>
      <c r="BN25" s="11">
        <v>1720.5195792564066</v>
      </c>
      <c r="BO25" s="12">
        <v>1795.0573221379536</v>
      </c>
      <c r="BP25" s="10">
        <v>1747.8358117645641</v>
      </c>
      <c r="BQ25" s="11">
        <v>1738.5389489700797</v>
      </c>
      <c r="BR25" s="11">
        <v>1692.1193057657474</v>
      </c>
      <c r="BS25" s="12">
        <v>1739.2986236065005</v>
      </c>
      <c r="BT25" s="10">
        <v>1866.2526492748875</v>
      </c>
      <c r="BU25" s="11">
        <v>1851.7344927240988</v>
      </c>
      <c r="BV25" s="11">
        <v>1812.7338906519867</v>
      </c>
      <c r="BW25" s="12">
        <v>1773.332067290924</v>
      </c>
      <c r="BX25" s="10">
        <v>1867.1083845002202</v>
      </c>
      <c r="BY25" s="11">
        <v>1792.366795820328</v>
      </c>
      <c r="BZ25" s="11">
        <v>1766.3408540182684</v>
      </c>
      <c r="CA25" s="12">
        <v>1888.3226118851985</v>
      </c>
      <c r="CB25" s="10">
        <v>1734.8383586418138</v>
      </c>
      <c r="CC25" s="11">
        <v>1660.2133152979047</v>
      </c>
      <c r="CD25" s="11">
        <v>1680.9942656565709</v>
      </c>
      <c r="CE25" s="12">
        <v>1732.5785124726988</v>
      </c>
      <c r="CF25" s="10">
        <v>1776.493182532879</v>
      </c>
      <c r="CG25" s="11">
        <v>1703.8733149530103</v>
      </c>
      <c r="CH25" s="11">
        <v>1731.5077963802612</v>
      </c>
      <c r="CI25" s="12">
        <v>1698.2031597806265</v>
      </c>
      <c r="CJ25" s="10">
        <v>1755.6971128640489</v>
      </c>
      <c r="CK25" s="11">
        <v>1760.7205453594295</v>
      </c>
      <c r="CL25" s="11">
        <v>1778.4403344351701</v>
      </c>
      <c r="CM25" s="12">
        <v>1867.6368350401472</v>
      </c>
      <c r="CN25" s="10">
        <v>1833.531913075688</v>
      </c>
      <c r="CO25" s="11">
        <v>1701.9028086156397</v>
      </c>
      <c r="CP25" s="11">
        <v>1819.6421001832937</v>
      </c>
      <c r="CQ25" s="12">
        <v>1787.6300952801273</v>
      </c>
      <c r="CR25" s="10">
        <v>1775.4278288720318</v>
      </c>
      <c r="CS25" s="11">
        <v>1683.9556172089503</v>
      </c>
      <c r="CT25" s="11">
        <v>1765.0392032300908</v>
      </c>
      <c r="CU25" s="12">
        <v>1786.9942858171828</v>
      </c>
      <c r="CV25" s="10">
        <v>1783.3349731124911</v>
      </c>
      <c r="CW25" s="11">
        <v>1801.3223727657041</v>
      </c>
      <c r="CX25" s="11">
        <v>1720.8307538943752</v>
      </c>
      <c r="CY25" s="12">
        <v>1732.3168485093504</v>
      </c>
      <c r="CZ25" s="10">
        <v>1708.8283493982642</v>
      </c>
      <c r="DA25" s="11">
        <v>1723.4654495405862</v>
      </c>
      <c r="DB25" s="11">
        <v>1685.7418098215651</v>
      </c>
      <c r="DC25" s="12">
        <v>1827.1243176089677</v>
      </c>
      <c r="DD25" s="10">
        <v>1773.1899679617736</v>
      </c>
      <c r="DE25" s="11">
        <v>1759.8002931034309</v>
      </c>
      <c r="DF25" s="11">
        <v>1745.9219561812281</v>
      </c>
      <c r="DG25" s="12">
        <v>1828.8654761947298</v>
      </c>
      <c r="DH25" s="10">
        <v>1794.9583904318542</v>
      </c>
      <c r="DI25" s="11">
        <v>1731.8779382178845</v>
      </c>
      <c r="DJ25" s="11">
        <v>1736.5700105056048</v>
      </c>
      <c r="DK25" s="12">
        <v>1812.1104892213193</v>
      </c>
      <c r="DL25" s="10">
        <v>1837.4053313126662</v>
      </c>
      <c r="DM25" s="11">
        <v>1673.9838847765202</v>
      </c>
      <c r="DN25" s="11">
        <v>1723.1238377096649</v>
      </c>
      <c r="DO25" s="12">
        <v>1813.7315404578187</v>
      </c>
      <c r="DP25" s="10">
        <v>1823.1215240505317</v>
      </c>
      <c r="DQ25" s="11">
        <v>1792.0715959763131</v>
      </c>
      <c r="DR25" s="11">
        <v>1779.7016167123327</v>
      </c>
      <c r="DS25" s="12">
        <v>1665.0169175782635</v>
      </c>
      <c r="DT25" s="10">
        <v>1742.1055712755904</v>
      </c>
      <c r="DU25" s="11">
        <v>1735.7411502104867</v>
      </c>
      <c r="DV25" s="11">
        <v>1645.290276562564</v>
      </c>
      <c r="DW25" s="12">
        <v>1742.9057803685007</v>
      </c>
      <c r="DX25" s="10">
        <v>1829.5906159896356</v>
      </c>
      <c r="DY25" s="11">
        <v>1682.4720872626274</v>
      </c>
      <c r="DZ25" s="11">
        <v>1801.7465509654833</v>
      </c>
      <c r="EA25" s="12">
        <v>1782.9397745711756</v>
      </c>
      <c r="EB25" s="10">
        <v>1698.2427160747925</v>
      </c>
      <c r="EC25" s="11">
        <v>1701.6467360398376</v>
      </c>
      <c r="ED25" s="11">
        <v>1694.6313422554597</v>
      </c>
      <c r="EE25" s="12">
        <v>1756.6705885406425</v>
      </c>
      <c r="EF25" s="10">
        <v>1836.8357895077613</v>
      </c>
      <c r="EG25" s="11">
        <v>1655.0895818058509</v>
      </c>
      <c r="EH25" s="11">
        <v>1727.65216562404</v>
      </c>
      <c r="EI25" s="12">
        <v>1780.0558193176391</v>
      </c>
      <c r="EJ25" s="10">
        <v>1789.3393235322947</v>
      </c>
      <c r="EK25" s="11">
        <v>1702.1896285445646</v>
      </c>
      <c r="EL25" s="11">
        <v>1693.7608729236824</v>
      </c>
      <c r="EM25" s="12">
        <v>1899.6681098640099</v>
      </c>
      <c r="EN25" s="10">
        <v>1765.8200336997884</v>
      </c>
      <c r="EO25" s="11">
        <v>1747.4262389131379</v>
      </c>
      <c r="EP25" s="11">
        <v>1763.4692475237132</v>
      </c>
      <c r="EQ25" s="12">
        <v>1802.1093334353081</v>
      </c>
    </row>
    <row r="26" spans="1:147" ht="21" customHeight="1" x14ac:dyDescent="0.25">
      <c r="A26" s="8">
        <v>42605</v>
      </c>
      <c r="B26" s="8">
        <v>42606</v>
      </c>
      <c r="C26" s="16">
        <v>7.75256200158596</v>
      </c>
      <c r="D26" s="7">
        <v>1816.0346921965029</v>
      </c>
      <c r="E26" s="9">
        <v>1786.5877217690443</v>
      </c>
      <c r="F26" s="9">
        <v>1776.3341744357624</v>
      </c>
      <c r="G26" s="9">
        <v>1861.3880315512743</v>
      </c>
      <c r="H26" s="10">
        <v>1812.2658206578531</v>
      </c>
      <c r="I26" s="11">
        <v>1754.8224912236724</v>
      </c>
      <c r="J26" s="11">
        <v>1759.6026256324897</v>
      </c>
      <c r="K26" s="12">
        <v>1815.7636314591648</v>
      </c>
      <c r="L26" s="10">
        <v>1844.8556697408344</v>
      </c>
      <c r="M26" s="11">
        <v>1750.611720298768</v>
      </c>
      <c r="N26" s="11">
        <v>1748.966889890592</v>
      </c>
      <c r="O26" s="12">
        <v>1805.3583070843561</v>
      </c>
      <c r="P26" s="10">
        <v>1810.0464745145878</v>
      </c>
      <c r="Q26" s="11">
        <v>1749.2852652024615</v>
      </c>
      <c r="R26" s="11">
        <v>1762.5831423216528</v>
      </c>
      <c r="S26" s="12">
        <v>1804.5761781357878</v>
      </c>
      <c r="T26" s="10">
        <v>1806.0118690271547</v>
      </c>
      <c r="U26" s="11">
        <v>1753.6691354472105</v>
      </c>
      <c r="V26" s="11">
        <v>1752.1720823165526</v>
      </c>
      <c r="W26" s="12">
        <v>1824.2628542817488</v>
      </c>
      <c r="X26" s="10">
        <v>1814.9262239015268</v>
      </c>
      <c r="Y26" s="11">
        <v>1745.9387933708099</v>
      </c>
      <c r="Z26" s="11">
        <v>1752.2342183021567</v>
      </c>
      <c r="AA26" s="12">
        <v>1809.0082597744699</v>
      </c>
      <c r="AB26" s="10">
        <v>1827.245569332166</v>
      </c>
      <c r="AC26" s="11">
        <v>1754.8220618879318</v>
      </c>
      <c r="AD26" s="11">
        <v>1754.7183937497568</v>
      </c>
      <c r="AE26" s="12">
        <v>1829.3302255866345</v>
      </c>
      <c r="AF26" s="10">
        <v>1802.4370390458298</v>
      </c>
      <c r="AG26" s="11">
        <v>1757.9115033120584</v>
      </c>
      <c r="AH26" s="11">
        <v>1751.8425296359853</v>
      </c>
      <c r="AI26" s="12">
        <v>1823.554550839081</v>
      </c>
      <c r="AJ26" s="10">
        <v>1803.4674506129918</v>
      </c>
      <c r="AK26" s="11">
        <v>1744.9468012662321</v>
      </c>
      <c r="AL26" s="11">
        <v>1749.1081065767282</v>
      </c>
      <c r="AM26" s="12">
        <v>1806.0443609572574</v>
      </c>
      <c r="AN26" s="10">
        <v>1814.6004922388249</v>
      </c>
      <c r="AO26" s="11">
        <v>1744.3229963233557</v>
      </c>
      <c r="AP26" s="11">
        <v>1749.7767689280474</v>
      </c>
      <c r="AQ26" s="12">
        <v>1810.9395991187423</v>
      </c>
      <c r="AR26" s="10">
        <v>1898.1352920554682</v>
      </c>
      <c r="AS26" s="11">
        <v>1833.4725441604419</v>
      </c>
      <c r="AT26" s="11">
        <v>1789.925446578811</v>
      </c>
      <c r="AU26" s="12">
        <v>1816.8080594078845</v>
      </c>
      <c r="AV26" s="10">
        <v>1923.711282851338</v>
      </c>
      <c r="AW26" s="11">
        <v>1828.5867303707462</v>
      </c>
      <c r="AX26" s="11">
        <v>1778.4491029045614</v>
      </c>
      <c r="AY26" s="12">
        <v>1909.2416737484621</v>
      </c>
      <c r="AZ26" s="10">
        <v>1928.8905934103836</v>
      </c>
      <c r="BA26" s="11">
        <v>1838.1604797627069</v>
      </c>
      <c r="BB26" s="11">
        <v>1785.9456012438106</v>
      </c>
      <c r="BC26" s="12">
        <v>1901.1728824202276</v>
      </c>
      <c r="BD26" s="10">
        <v>1863.8341281491621</v>
      </c>
      <c r="BE26" s="11">
        <v>1872.4235225649709</v>
      </c>
      <c r="BF26" s="11">
        <v>1819.6155806374811</v>
      </c>
      <c r="BG26" s="12">
        <v>1953.3007182349581</v>
      </c>
      <c r="BH26" s="10">
        <v>1934.1246607571454</v>
      </c>
      <c r="BI26" s="11">
        <v>1863.9869195834819</v>
      </c>
      <c r="BJ26" s="11" t="s">
        <v>69</v>
      </c>
      <c r="BK26" s="12">
        <v>1900.559240333301</v>
      </c>
      <c r="BL26" s="10">
        <v>1793.2018065122768</v>
      </c>
      <c r="BM26" s="11">
        <v>1839.3584849674301</v>
      </c>
      <c r="BN26" s="11">
        <v>1810.6024607353143</v>
      </c>
      <c r="BO26" s="12">
        <v>1878.54778542741</v>
      </c>
      <c r="BP26" s="10">
        <v>1834.6529550124112</v>
      </c>
      <c r="BQ26" s="11">
        <v>1815.523713251632</v>
      </c>
      <c r="BR26" s="11">
        <v>1781.4953849431738</v>
      </c>
      <c r="BS26" s="12">
        <v>1822.5711152717181</v>
      </c>
      <c r="BT26" s="10">
        <v>1934.0072234872439</v>
      </c>
      <c r="BU26" s="11">
        <v>1917.290272520049</v>
      </c>
      <c r="BV26" s="11">
        <v>1884.5529544861151</v>
      </c>
      <c r="BW26" s="12">
        <v>1857.5869511787826</v>
      </c>
      <c r="BX26" s="10">
        <v>1934.3863848058306</v>
      </c>
      <c r="BY26" s="11">
        <v>1871.338367736656</v>
      </c>
      <c r="BZ26" s="11">
        <v>1848.4405904806026</v>
      </c>
      <c r="CA26" s="12">
        <v>1949.1343367808249</v>
      </c>
      <c r="CB26" s="10">
        <v>1825.4732574609839</v>
      </c>
      <c r="CC26" s="11">
        <v>1761.1080910893306</v>
      </c>
      <c r="CD26" s="11">
        <v>1785.954240264587</v>
      </c>
      <c r="CE26" s="12">
        <v>1827.8265233022512</v>
      </c>
      <c r="CF26" s="10">
        <v>1856.5021361170768</v>
      </c>
      <c r="CG26" s="11">
        <v>1797.8357380437683</v>
      </c>
      <c r="CH26" s="11">
        <v>1818.1780070832731</v>
      </c>
      <c r="CI26" s="12">
        <v>1794.1828912753128</v>
      </c>
      <c r="CJ26" s="10">
        <v>1893.9474518284865</v>
      </c>
      <c r="CK26" s="11">
        <v>1841.0270983304069</v>
      </c>
      <c r="CL26" s="11">
        <v>1853.6976949914997</v>
      </c>
      <c r="CM26" s="12">
        <v>1929.4189506437465</v>
      </c>
      <c r="CN26" s="10">
        <v>1896.0356926388536</v>
      </c>
      <c r="CO26" s="11">
        <v>1795.9089534088241</v>
      </c>
      <c r="CP26" s="11">
        <v>1880.8225157531681</v>
      </c>
      <c r="CQ26" s="12">
        <v>1860.089296733473</v>
      </c>
      <c r="CR26" s="10">
        <v>1852.0616774057289</v>
      </c>
      <c r="CS26" s="11">
        <v>1778.2093442175185</v>
      </c>
      <c r="CT26" s="11">
        <v>1838.4488703856075</v>
      </c>
      <c r="CU26" s="12">
        <v>1859.2185768983099</v>
      </c>
      <c r="CV26" s="10">
        <v>1865.2862509752952</v>
      </c>
      <c r="CW26" s="11">
        <v>1867.7429843664913</v>
      </c>
      <c r="CX26" s="11">
        <v>1801.7012751235127</v>
      </c>
      <c r="CY26" s="12">
        <v>1820.5033259527493</v>
      </c>
      <c r="CZ26" s="10">
        <v>1802.9511621860381</v>
      </c>
      <c r="DA26" s="11">
        <v>1807.4845086422815</v>
      </c>
      <c r="DB26" s="11">
        <v>1778.923957976285</v>
      </c>
      <c r="DC26" s="12">
        <v>1893.1622083540246</v>
      </c>
      <c r="DD26" s="10">
        <v>1855.1527346296939</v>
      </c>
      <c r="DE26" s="11">
        <v>1838.0497851795035</v>
      </c>
      <c r="DF26" s="11">
        <v>1824.5600889206717</v>
      </c>
      <c r="DG26" s="12">
        <v>1898.2265113232588</v>
      </c>
      <c r="DH26" s="10">
        <v>1871.4752559455799</v>
      </c>
      <c r="DI26" s="11">
        <v>1813.7450855265306</v>
      </c>
      <c r="DJ26" s="11">
        <v>1819.0058898754876</v>
      </c>
      <c r="DK26" s="12">
        <v>1886.130143340557</v>
      </c>
      <c r="DL26" s="10">
        <v>1899.8065464836939</v>
      </c>
      <c r="DM26" s="11">
        <v>1769.7272927908041</v>
      </c>
      <c r="DN26" s="11">
        <v>1806.5806309673542</v>
      </c>
      <c r="DO26" s="12">
        <v>1889.5804618623667</v>
      </c>
      <c r="DP26" s="10">
        <v>1904.0090497895555</v>
      </c>
      <c r="DQ26" s="11">
        <v>1860.7964799825729</v>
      </c>
      <c r="DR26" s="11">
        <v>1852.3657297811678</v>
      </c>
      <c r="DS26" s="12">
        <v>1798.8680013593867</v>
      </c>
      <c r="DT26" s="10">
        <v>1833.4544697762178</v>
      </c>
      <c r="DU26" s="11">
        <v>1822.3075460692246</v>
      </c>
      <c r="DV26" s="11">
        <v>1751.8765930934119</v>
      </c>
      <c r="DW26" s="12">
        <v>1837.7000741630893</v>
      </c>
      <c r="DX26" s="10">
        <v>1906.9014926885695</v>
      </c>
      <c r="DY26" s="11">
        <v>1780.6409751477406</v>
      </c>
      <c r="DZ26" s="11">
        <v>1878.7425607648149</v>
      </c>
      <c r="EA26" s="12">
        <v>1861.8021298847016</v>
      </c>
      <c r="EB26" s="10">
        <v>1801.2631830510165</v>
      </c>
      <c r="EC26" s="11">
        <v>1797.2402536337008</v>
      </c>
      <c r="ED26" s="11">
        <v>1792.4826739172947</v>
      </c>
      <c r="EE26" s="12">
        <v>1849.3271695531312</v>
      </c>
      <c r="EF26" s="10">
        <v>1910.476947599371</v>
      </c>
      <c r="EG26" s="11">
        <v>1757.3374760563199</v>
      </c>
      <c r="EH26" s="11">
        <v>1811.6980692557679</v>
      </c>
      <c r="EI26" s="12">
        <v>1864.4493040586547</v>
      </c>
      <c r="EJ26" s="10">
        <v>1872.734077132113</v>
      </c>
      <c r="EK26" s="11">
        <v>1792.896577532526</v>
      </c>
      <c r="EL26" s="11">
        <v>1790.378361095017</v>
      </c>
      <c r="EM26" s="12">
        <v>1965.3104665105311</v>
      </c>
      <c r="EN26" s="10">
        <v>1852.1164568020627</v>
      </c>
      <c r="EO26" s="11">
        <v>1828.4611682335508</v>
      </c>
      <c r="EP26" s="11">
        <v>1843.3339068035284</v>
      </c>
      <c r="EQ26" s="12">
        <v>1879.5487578402508</v>
      </c>
    </row>
    <row r="27" spans="1:147" ht="21" customHeight="1" x14ac:dyDescent="0.25">
      <c r="A27" s="8">
        <v>42606</v>
      </c>
      <c r="B27" s="8">
        <v>42607</v>
      </c>
      <c r="C27" s="16">
        <v>8.3570223971605309</v>
      </c>
      <c r="D27" s="7">
        <v>1912.8448184575093</v>
      </c>
      <c r="E27" s="9">
        <v>1885.9732164855156</v>
      </c>
      <c r="F27" s="9">
        <v>1892.1574360741988</v>
      </c>
      <c r="G27" s="9">
        <v>1964.1882176889762</v>
      </c>
      <c r="H27" s="10">
        <v>1908.7333414050556</v>
      </c>
      <c r="I27" s="11">
        <v>1847.1010851364804</v>
      </c>
      <c r="J27" s="11">
        <v>1849.9963538420598</v>
      </c>
      <c r="K27" s="12">
        <v>1909.2039053410708</v>
      </c>
      <c r="L27" s="10">
        <v>1950.5049833693736</v>
      </c>
      <c r="M27" s="11">
        <v>1846.3217005467502</v>
      </c>
      <c r="N27" s="11">
        <v>1842.4565513471089</v>
      </c>
      <c r="O27" s="12">
        <v>1899.9242451245148</v>
      </c>
      <c r="P27" s="10">
        <v>1909.5635184152966</v>
      </c>
      <c r="Q27" s="11">
        <v>1846.2615339488746</v>
      </c>
      <c r="R27" s="11">
        <v>1862.414048646127</v>
      </c>
      <c r="S27" s="12">
        <v>1896.9678305193916</v>
      </c>
      <c r="T27" s="10">
        <v>1901.1714390784125</v>
      </c>
      <c r="U27" s="11">
        <v>1844.8413685801816</v>
      </c>
      <c r="V27" s="11">
        <v>1847.2622669927641</v>
      </c>
      <c r="W27" s="12">
        <v>1919.173003884654</v>
      </c>
      <c r="X27" s="10">
        <v>1909.0821478493549</v>
      </c>
      <c r="Y27" s="11">
        <v>1837.6584997853806</v>
      </c>
      <c r="Z27" s="11">
        <v>1847.7650369183716</v>
      </c>
      <c r="AA27" s="12">
        <v>1904.6513002806987</v>
      </c>
      <c r="AB27" s="10">
        <v>1927.8453717059317</v>
      </c>
      <c r="AC27" s="11">
        <v>1853.8865537688919</v>
      </c>
      <c r="AD27" s="11">
        <v>1851.4224132902982</v>
      </c>
      <c r="AE27" s="12">
        <v>1924.5376513206961</v>
      </c>
      <c r="AF27" s="10">
        <v>1904.4878524043297</v>
      </c>
      <c r="AG27" s="11">
        <v>1855.4706802298188</v>
      </c>
      <c r="AH27" s="11">
        <v>1845.5363301833374</v>
      </c>
      <c r="AI27" s="12">
        <v>1918.6161515115573</v>
      </c>
      <c r="AJ27" s="10">
        <v>1907.6931989828277</v>
      </c>
      <c r="AK27" s="11">
        <v>1843.1875684049835</v>
      </c>
      <c r="AL27" s="11">
        <v>1847.3042992488633</v>
      </c>
      <c r="AM27" s="12">
        <v>1901.5861944976359</v>
      </c>
      <c r="AN27" s="10">
        <v>1918.3537849195109</v>
      </c>
      <c r="AO27" s="11">
        <v>1843.5055656860866</v>
      </c>
      <c r="AP27" s="11">
        <v>1844.0147997258828</v>
      </c>
      <c r="AQ27" s="12">
        <v>1906.1234751818929</v>
      </c>
      <c r="AR27" s="10">
        <v>2012.680802911219</v>
      </c>
      <c r="AS27" s="11">
        <v>1943.1387910939177</v>
      </c>
      <c r="AT27" s="11">
        <v>1889.8944730402691</v>
      </c>
      <c r="AU27" s="12">
        <v>1912.5412544439966</v>
      </c>
      <c r="AV27" s="10">
        <v>2045.8163681770388</v>
      </c>
      <c r="AW27" s="11">
        <v>1942.6906245529237</v>
      </c>
      <c r="AX27" s="11">
        <v>1880.6019625577183</v>
      </c>
      <c r="AY27" s="12">
        <v>2024.2256211003605</v>
      </c>
      <c r="AZ27" s="10">
        <v>2043.65520548568</v>
      </c>
      <c r="BA27" s="11">
        <v>1950.4894445580651</v>
      </c>
      <c r="BB27" s="11">
        <v>1883.3488862133274</v>
      </c>
      <c r="BC27" s="12">
        <v>2016.4157357575682</v>
      </c>
      <c r="BD27" s="10">
        <v>1956.7544773849872</v>
      </c>
      <c r="BE27" s="11">
        <v>1987.8398345073692</v>
      </c>
      <c r="BF27" s="11">
        <v>1926.0251912581052</v>
      </c>
      <c r="BG27" s="12">
        <v>2077.524153842021</v>
      </c>
      <c r="BH27" s="10">
        <v>2043.725528916304</v>
      </c>
      <c r="BI27" s="11">
        <v>1978.2291384450359</v>
      </c>
      <c r="BJ27" s="11" t="s">
        <v>69</v>
      </c>
      <c r="BK27" s="12">
        <v>2042.2963198261518</v>
      </c>
      <c r="BL27" s="10">
        <v>1887.2230637087582</v>
      </c>
      <c r="BM27" s="11">
        <v>1943.5479400848562</v>
      </c>
      <c r="BN27" s="11">
        <v>1915.9431337734275</v>
      </c>
      <c r="BO27" s="12">
        <v>1984.6324736595507</v>
      </c>
      <c r="BP27" s="10">
        <v>1931.9301969177086</v>
      </c>
      <c r="BQ27" s="11">
        <v>1925.7110613272018</v>
      </c>
      <c r="BR27" s="11">
        <v>1877.2737723642849</v>
      </c>
      <c r="BS27" s="12">
        <v>1916.1017607870635</v>
      </c>
      <c r="BT27" s="10">
        <v>2048.9584612460467</v>
      </c>
      <c r="BU27" s="11">
        <v>2040.1228811257395</v>
      </c>
      <c r="BV27" s="11">
        <v>2000.4178010311225</v>
      </c>
      <c r="BW27" s="12">
        <v>1962.3087160482955</v>
      </c>
      <c r="BX27" s="10">
        <v>2053.1158500534366</v>
      </c>
      <c r="BY27" s="11">
        <v>1984.5942785341824</v>
      </c>
      <c r="BZ27" s="11">
        <v>1956.3238300294747</v>
      </c>
      <c r="CA27" s="12">
        <v>2070.9152361293809</v>
      </c>
      <c r="CB27" s="10">
        <v>1915.3803316628566</v>
      </c>
      <c r="CC27" s="11">
        <v>1850.1239472220286</v>
      </c>
      <c r="CD27" s="11">
        <v>1872.317807167241</v>
      </c>
      <c r="CE27" s="12">
        <v>1917.2144408677439</v>
      </c>
      <c r="CF27" s="10">
        <v>1952.8555475096043</v>
      </c>
      <c r="CG27" s="11">
        <v>1883.8755894879225</v>
      </c>
      <c r="CH27" s="11">
        <v>1909.9755613336856</v>
      </c>
      <c r="CI27" s="12">
        <v>1876.5006491638344</v>
      </c>
      <c r="CJ27" s="10">
        <v>1998.58240433009</v>
      </c>
      <c r="CK27" s="11">
        <v>1943.9336502623651</v>
      </c>
      <c r="CL27" s="11">
        <v>1951.2770914703808</v>
      </c>
      <c r="CM27" s="12">
        <v>2038.1429841020392</v>
      </c>
      <c r="CN27" s="10">
        <v>2005.7381720634451</v>
      </c>
      <c r="CO27" s="11">
        <v>1882.8864357189982</v>
      </c>
      <c r="CP27" s="11">
        <v>1991.8234221256009</v>
      </c>
      <c r="CQ27" s="12">
        <v>1959.986786519675</v>
      </c>
      <c r="CR27" s="10">
        <v>1951.7580012255396</v>
      </c>
      <c r="CS27" s="11">
        <v>1866.9359843988236</v>
      </c>
      <c r="CT27" s="11">
        <v>1937.3606889441323</v>
      </c>
      <c r="CU27" s="12">
        <v>1959.4514918056607</v>
      </c>
      <c r="CV27" s="10">
        <v>1966.9055899757636</v>
      </c>
      <c r="CW27" s="11">
        <v>1975.2022224439688</v>
      </c>
      <c r="CX27" s="11">
        <v>1894.9179717158381</v>
      </c>
      <c r="CY27" s="12">
        <v>1910.0270999542004</v>
      </c>
      <c r="CZ27" s="10">
        <v>1892.9127284703211</v>
      </c>
      <c r="DA27" s="11">
        <v>1908.1811316671165</v>
      </c>
      <c r="DB27" s="11">
        <v>1864.2085617830935</v>
      </c>
      <c r="DC27" s="12">
        <v>1997.8090283876941</v>
      </c>
      <c r="DD27" s="10">
        <v>1957.370117801097</v>
      </c>
      <c r="DE27" s="11">
        <v>1940.1571730722646</v>
      </c>
      <c r="DF27" s="11">
        <v>1923.2953799132231</v>
      </c>
      <c r="DG27" s="12">
        <v>2002.8132895148256</v>
      </c>
      <c r="DH27" s="10">
        <v>1971.9919382743963</v>
      </c>
      <c r="DI27" s="11">
        <v>1915.1125099357334</v>
      </c>
      <c r="DJ27" s="11">
        <v>1914.8589890404514</v>
      </c>
      <c r="DK27" s="12">
        <v>1989.1871752747418</v>
      </c>
      <c r="DL27" s="10">
        <v>2005.0739319004542</v>
      </c>
      <c r="DM27" s="11">
        <v>1852.9892278604696</v>
      </c>
      <c r="DN27" s="11">
        <v>1903.1911662791256</v>
      </c>
      <c r="DO27" s="12">
        <v>1996.5998653121028</v>
      </c>
      <c r="DP27" s="10">
        <v>2014.3620461013161</v>
      </c>
      <c r="DQ27" s="11">
        <v>1975.5630296022312</v>
      </c>
      <c r="DR27" s="11">
        <v>1967.4321563714111</v>
      </c>
      <c r="DS27" s="12">
        <v>1914.3600148759976</v>
      </c>
      <c r="DT27" s="10">
        <v>1929.3473171865023</v>
      </c>
      <c r="DU27" s="11">
        <v>1921.6991447405958</v>
      </c>
      <c r="DV27" s="11">
        <v>1838.3257728284759</v>
      </c>
      <c r="DW27" s="12">
        <v>1937.4768002953354</v>
      </c>
      <c r="DX27" s="10">
        <v>2014.7748599621439</v>
      </c>
      <c r="DY27" s="11">
        <v>1870.4705992429865</v>
      </c>
      <c r="DZ27" s="11">
        <v>1992.3170371562649</v>
      </c>
      <c r="EA27" s="12">
        <v>1965.476188735149</v>
      </c>
      <c r="EB27" s="10">
        <v>1892.3823530819905</v>
      </c>
      <c r="EC27" s="11">
        <v>1896.3638176423269</v>
      </c>
      <c r="ED27" s="11">
        <v>1890.0347964441432</v>
      </c>
      <c r="EE27" s="12">
        <v>1945.4053860259921</v>
      </c>
      <c r="EF27" s="10">
        <v>2020.3795346454435</v>
      </c>
      <c r="EG27" s="11">
        <v>1844.1199735735568</v>
      </c>
      <c r="EH27" s="11">
        <v>1914.4436238322687</v>
      </c>
      <c r="EI27" s="12">
        <v>1964.1759299834555</v>
      </c>
      <c r="EJ27" s="10">
        <v>1973.9618917542782</v>
      </c>
      <c r="EK27" s="11">
        <v>1888.1886912271666</v>
      </c>
      <c r="EL27" s="11">
        <v>1876.656375168754</v>
      </c>
      <c r="EM27" s="12">
        <v>2076.2622816414219</v>
      </c>
      <c r="EN27" s="10">
        <v>1949.1748337936142</v>
      </c>
      <c r="EO27" s="11">
        <v>1929.3087176865083</v>
      </c>
      <c r="EP27" s="11">
        <v>1938.3514358389123</v>
      </c>
      <c r="EQ27" s="12">
        <v>1968.8404660665312</v>
      </c>
    </row>
    <row r="28" spans="1:147" ht="21" customHeight="1" x14ac:dyDescent="0.25">
      <c r="A28" s="8">
        <v>42607</v>
      </c>
      <c r="B28" s="8">
        <v>42608</v>
      </c>
      <c r="C28" s="16">
        <v>6.7465826520919796</v>
      </c>
      <c r="D28" s="7">
        <v>1761.1218678836935</v>
      </c>
      <c r="E28" s="9">
        <v>1746.1706393128813</v>
      </c>
      <c r="F28" s="9">
        <v>1758.5083443615381</v>
      </c>
      <c r="G28" s="9">
        <v>1819.985237092545</v>
      </c>
      <c r="H28" s="10">
        <v>1744.8969574816003</v>
      </c>
      <c r="I28" s="11">
        <v>1703.6640538971913</v>
      </c>
      <c r="J28" s="11">
        <v>1704.634443029682</v>
      </c>
      <c r="K28" s="12">
        <v>1758.2395850457451</v>
      </c>
      <c r="L28" s="10">
        <v>1814.9640422436353</v>
      </c>
      <c r="M28" s="11">
        <v>1710.1142600175594</v>
      </c>
      <c r="N28" s="11">
        <v>1702.2908722570967</v>
      </c>
      <c r="O28" s="12">
        <v>1752.8166932686615</v>
      </c>
      <c r="P28" s="10">
        <v>1765.260931380712</v>
      </c>
      <c r="Q28" s="11">
        <v>1699.9292307632595</v>
      </c>
      <c r="R28" s="11">
        <v>1708.9566194572092</v>
      </c>
      <c r="S28" s="12">
        <v>1745.2110712428018</v>
      </c>
      <c r="T28" s="10">
        <v>1747.2804597024433</v>
      </c>
      <c r="U28" s="11">
        <v>1702.2709927368671</v>
      </c>
      <c r="V28" s="11">
        <v>1704.1662407205679</v>
      </c>
      <c r="W28" s="12">
        <v>1760.1070176845112</v>
      </c>
      <c r="X28" s="10">
        <v>1759.3327206376089</v>
      </c>
      <c r="Y28" s="11">
        <v>1698.6855257298514</v>
      </c>
      <c r="Z28" s="11">
        <v>1713.4569868010815</v>
      </c>
      <c r="AA28" s="12">
        <v>1765.509030164236</v>
      </c>
      <c r="AB28" s="10">
        <v>1787.4153793154444</v>
      </c>
      <c r="AC28" s="11">
        <v>1734.146588885797</v>
      </c>
      <c r="AD28" s="11">
        <v>1732.8227111911035</v>
      </c>
      <c r="AE28" s="12">
        <v>1793.7498917720345</v>
      </c>
      <c r="AF28" s="10">
        <v>1766.8185923797391</v>
      </c>
      <c r="AG28" s="11">
        <v>1725.8613531474268</v>
      </c>
      <c r="AH28" s="11">
        <v>1722.8169063918072</v>
      </c>
      <c r="AI28" s="12">
        <v>1789.8814843857433</v>
      </c>
      <c r="AJ28" s="10">
        <v>1775.9025926425584</v>
      </c>
      <c r="AK28" s="11">
        <v>1720.725351098281</v>
      </c>
      <c r="AL28" s="11">
        <v>1730.8023137820478</v>
      </c>
      <c r="AM28" s="12">
        <v>1760.5241052579952</v>
      </c>
      <c r="AN28" s="10">
        <v>1799.2195135270804</v>
      </c>
      <c r="AO28" s="11">
        <v>1731.9686410863662</v>
      </c>
      <c r="AP28" s="11">
        <v>1730.6804219413625</v>
      </c>
      <c r="AQ28" s="12">
        <v>1789.1519118402116</v>
      </c>
      <c r="AR28" s="10">
        <v>1892.8205569128652</v>
      </c>
      <c r="AS28" s="11">
        <v>1829.1378035786299</v>
      </c>
      <c r="AT28" s="11">
        <v>1781.4311528318563</v>
      </c>
      <c r="AU28" s="12">
        <v>1790.9920906166335</v>
      </c>
      <c r="AV28" s="10">
        <v>1921.4357189050434</v>
      </c>
      <c r="AW28" s="11">
        <v>1825.4797055139766</v>
      </c>
      <c r="AX28" s="11">
        <v>1765.7634376898918</v>
      </c>
      <c r="AY28" s="12">
        <v>1896.1351241272637</v>
      </c>
      <c r="AZ28" s="10">
        <v>1923.2883376006721</v>
      </c>
      <c r="BA28" s="11">
        <v>1840.5071360395266</v>
      </c>
      <c r="BB28" s="11">
        <v>1774.4841388229488</v>
      </c>
      <c r="BC28" s="12">
        <v>1896.8970239453038</v>
      </c>
      <c r="BD28" s="10">
        <v>1846.7144363485932</v>
      </c>
      <c r="BE28" s="11">
        <v>1879.5882518399578</v>
      </c>
      <c r="BF28" s="11">
        <v>1817.7614849252857</v>
      </c>
      <c r="BG28" s="12">
        <v>1957.9386225486239</v>
      </c>
      <c r="BH28" s="10">
        <v>1922.8261045561389</v>
      </c>
      <c r="BI28" s="11">
        <v>1862.4413779593381</v>
      </c>
      <c r="BJ28" s="11" t="s">
        <v>69</v>
      </c>
      <c r="BK28" s="12">
        <v>1929.5673726293394</v>
      </c>
      <c r="BL28" s="10">
        <v>1764.8323030199929</v>
      </c>
      <c r="BM28" s="11">
        <v>1830.7260669894151</v>
      </c>
      <c r="BN28" s="11">
        <v>1797.4319344830285</v>
      </c>
      <c r="BO28" s="12">
        <v>1857.7782958293103</v>
      </c>
      <c r="BP28" s="10">
        <v>1812.6992828205</v>
      </c>
      <c r="BQ28" s="11">
        <v>1809.8669749238638</v>
      </c>
      <c r="BR28" s="11">
        <v>1767.0352179956205</v>
      </c>
      <c r="BS28" s="12">
        <v>1805.715830279278</v>
      </c>
      <c r="BT28" s="10">
        <v>1922.0422037673231</v>
      </c>
      <c r="BU28" s="11">
        <v>1916.076621285086</v>
      </c>
      <c r="BV28" s="11">
        <v>1883.8907716409337</v>
      </c>
      <c r="BW28" s="12">
        <v>1840.9341874336285</v>
      </c>
      <c r="BX28" s="10">
        <v>1925.7759343291732</v>
      </c>
      <c r="BY28" s="11">
        <v>1872.1632261955476</v>
      </c>
      <c r="BZ28" s="11">
        <v>1842.4923856350324</v>
      </c>
      <c r="CA28" s="12">
        <v>1951.9252494569098</v>
      </c>
      <c r="CB28" s="10">
        <v>1794.8208037131922</v>
      </c>
      <c r="CC28" s="11">
        <v>1738.7490896898071</v>
      </c>
      <c r="CD28" s="11">
        <v>1758.397555434429</v>
      </c>
      <c r="CE28" s="12">
        <v>1794.8523775888459</v>
      </c>
      <c r="CF28" s="10">
        <v>1818.9806899993928</v>
      </c>
      <c r="CG28" s="11">
        <v>1747.7449846621478</v>
      </c>
      <c r="CH28" s="11">
        <v>1688.3112044057314</v>
      </c>
      <c r="CI28" s="12">
        <v>1727.4023266852184</v>
      </c>
      <c r="CJ28" s="10">
        <v>1864.8607417743515</v>
      </c>
      <c r="CK28" s="11">
        <v>1816.5495396295069</v>
      </c>
      <c r="CL28" s="11">
        <v>1819.1397112094528</v>
      </c>
      <c r="CM28" s="12">
        <v>1896.3011958002451</v>
      </c>
      <c r="CN28" s="10">
        <v>1876.1510142944533</v>
      </c>
      <c r="CO28" s="11">
        <v>1751.8084754046695</v>
      </c>
      <c r="CP28" s="11">
        <v>1868.3941645539883</v>
      </c>
      <c r="CQ28" s="12">
        <v>1821.8321922821779</v>
      </c>
      <c r="CR28" s="10">
        <v>1834.7350723524482</v>
      </c>
      <c r="CS28" s="11">
        <v>1745.339493390906</v>
      </c>
      <c r="CT28" s="11">
        <v>1814.3864071433177</v>
      </c>
      <c r="CU28" s="12">
        <v>1825.8964407854116</v>
      </c>
      <c r="CV28" s="10">
        <v>1851.4988461978169</v>
      </c>
      <c r="CW28" s="11">
        <v>1869.9998566858333</v>
      </c>
      <c r="CX28" s="11">
        <v>1785.3661455476633</v>
      </c>
      <c r="CY28" s="12">
        <v>1783.1866128831246</v>
      </c>
      <c r="CZ28" s="10">
        <v>1775.900645075669</v>
      </c>
      <c r="DA28" s="11">
        <v>1791.0823631918959</v>
      </c>
      <c r="DB28" s="11">
        <v>1752.988243932439</v>
      </c>
      <c r="DC28" s="12">
        <v>1885.4104546202529</v>
      </c>
      <c r="DD28" s="10">
        <v>1840.4294421526276</v>
      </c>
      <c r="DE28" s="11">
        <v>1823.9493410641851</v>
      </c>
      <c r="DF28" s="11">
        <v>1805.6593956321919</v>
      </c>
      <c r="DG28" s="12">
        <v>1878.0849550198511</v>
      </c>
      <c r="DH28" s="10">
        <v>1848.0594289603698</v>
      </c>
      <c r="DI28" s="11">
        <v>1794.757954445482</v>
      </c>
      <c r="DJ28" s="11">
        <v>1797.7339081312377</v>
      </c>
      <c r="DK28" s="12">
        <v>1857.6361490119918</v>
      </c>
      <c r="DL28" s="10">
        <v>1876.6830993727388</v>
      </c>
      <c r="DM28" s="11">
        <v>1730.009197067631</v>
      </c>
      <c r="DN28" s="11">
        <v>1781.2557519053355</v>
      </c>
      <c r="DO28" s="12">
        <v>1868.232017556895</v>
      </c>
      <c r="DP28" s="10">
        <v>1884.1623351037024</v>
      </c>
      <c r="DQ28" s="11">
        <v>1853.9965958911973</v>
      </c>
      <c r="DR28" s="11">
        <v>1783.8600132214576</v>
      </c>
      <c r="DS28" s="12">
        <v>1789.4698226938983</v>
      </c>
      <c r="DT28" s="10">
        <v>1802.7484688663749</v>
      </c>
      <c r="DU28" s="11">
        <v>1807.9170848809217</v>
      </c>
      <c r="DV28" s="11">
        <v>1720.7902922239789</v>
      </c>
      <c r="DW28" s="12">
        <v>1813.5014402588035</v>
      </c>
      <c r="DX28" s="10">
        <v>1885.310115335106</v>
      </c>
      <c r="DY28" s="11">
        <v>1748.8207214129093</v>
      </c>
      <c r="DZ28" s="11">
        <v>1870.2406860416033</v>
      </c>
      <c r="EA28" s="12">
        <v>1848.8163049105892</v>
      </c>
      <c r="EB28" s="10">
        <v>1757.8418328080268</v>
      </c>
      <c r="EC28" s="11">
        <v>1777.5179825477737</v>
      </c>
      <c r="ED28" s="11">
        <v>1760.3066574635889</v>
      </c>
      <c r="EE28" s="12">
        <v>1816.4545817736964</v>
      </c>
      <c r="EF28" s="10">
        <v>1881.9597375068511</v>
      </c>
      <c r="EG28" s="11">
        <v>1727.9702015121643</v>
      </c>
      <c r="EH28" s="11">
        <v>1799.5758969358317</v>
      </c>
      <c r="EI28" s="12">
        <v>1841.7776373135853</v>
      </c>
      <c r="EJ28" s="10">
        <v>1828.750812168141</v>
      </c>
      <c r="EK28" s="11">
        <v>1750.914892573059</v>
      </c>
      <c r="EL28" s="11">
        <v>1753.0421524245382</v>
      </c>
      <c r="EM28" s="12">
        <v>1952.1840684114766</v>
      </c>
      <c r="EN28" s="10">
        <v>1790.3232975559667</v>
      </c>
      <c r="EO28" s="11">
        <v>1789.983417984854</v>
      </c>
      <c r="EP28" s="11">
        <v>1799.1275092579876</v>
      </c>
      <c r="EQ28" s="12">
        <v>1824.1299312366541</v>
      </c>
    </row>
    <row r="29" spans="1:147" ht="21" customHeight="1" x14ac:dyDescent="0.25">
      <c r="A29" s="8">
        <v>42608</v>
      </c>
      <c r="B29" s="8">
        <v>42609</v>
      </c>
      <c r="C29" s="16">
        <v>6.0828540529012676</v>
      </c>
      <c r="D29" s="7">
        <v>1563.9855163960472</v>
      </c>
      <c r="E29" s="9">
        <v>1548.0454496379939</v>
      </c>
      <c r="F29" s="9">
        <v>1561.3943711471568</v>
      </c>
      <c r="G29" s="9">
        <v>1617.1980333822009</v>
      </c>
      <c r="H29" s="10">
        <v>1567.8356064973586</v>
      </c>
      <c r="I29" s="11">
        <v>1520.9514707271076</v>
      </c>
      <c r="J29" s="11">
        <v>1522.5921527888179</v>
      </c>
      <c r="K29" s="12">
        <v>1564.4351579353206</v>
      </c>
      <c r="L29" s="10">
        <v>1611.255883994867</v>
      </c>
      <c r="M29" s="11">
        <v>1512.756602712207</v>
      </c>
      <c r="N29" s="11">
        <v>1507.0188046579997</v>
      </c>
      <c r="O29" s="12">
        <v>1554.5414823999988</v>
      </c>
      <c r="P29" s="10">
        <v>1567.8692267533468</v>
      </c>
      <c r="Q29" s="11">
        <v>1515.2260126523711</v>
      </c>
      <c r="R29" s="11">
        <v>1528.7044220166181</v>
      </c>
      <c r="S29" s="12">
        <v>1559.5707543622661</v>
      </c>
      <c r="T29" s="10">
        <v>1549.7817243473091</v>
      </c>
      <c r="U29" s="11">
        <v>1508.2701782089509</v>
      </c>
      <c r="V29" s="11">
        <v>1514.334623328501</v>
      </c>
      <c r="W29" s="12">
        <v>1570.5941703407059</v>
      </c>
      <c r="X29" s="10">
        <v>1551.5225752997792</v>
      </c>
      <c r="Y29" s="11">
        <v>1495.0139140929268</v>
      </c>
      <c r="Z29" s="11">
        <v>1502.9426608754436</v>
      </c>
      <c r="AA29" s="12">
        <v>1557.6917114175169</v>
      </c>
      <c r="AB29" s="10">
        <v>1581.3590628643517</v>
      </c>
      <c r="AC29" s="11">
        <v>1521.0138913437406</v>
      </c>
      <c r="AD29" s="11">
        <v>1527.3916205219425</v>
      </c>
      <c r="AE29" s="12">
        <v>1589.5056112851635</v>
      </c>
      <c r="AF29" s="10">
        <v>1541.7313222256446</v>
      </c>
      <c r="AG29" s="11">
        <v>1499.6810721743243</v>
      </c>
      <c r="AH29" s="11">
        <v>1493.6146098033548</v>
      </c>
      <c r="AI29" s="12">
        <v>1559.2489104851252</v>
      </c>
      <c r="AJ29" s="10">
        <v>1538.2996458663549</v>
      </c>
      <c r="AK29" s="11">
        <v>1483.4226855382781</v>
      </c>
      <c r="AL29" s="11">
        <v>1490.4281855008896</v>
      </c>
      <c r="AM29" s="12">
        <v>1536.1621945268075</v>
      </c>
      <c r="AN29" s="10">
        <v>1548.7866497053406</v>
      </c>
      <c r="AO29" s="11">
        <v>1480.2737169719449</v>
      </c>
      <c r="AP29" s="11">
        <v>1477.369030550271</v>
      </c>
      <c r="AQ29" s="12">
        <v>1536.2237729815702</v>
      </c>
      <c r="AR29" s="10">
        <v>1635.6269807561071</v>
      </c>
      <c r="AS29" s="11">
        <v>1574.2556638379185</v>
      </c>
      <c r="AT29" s="11">
        <v>1521.262747103018</v>
      </c>
      <c r="AU29" s="12">
        <v>1535.4231672286376</v>
      </c>
      <c r="AV29" s="10">
        <v>1661.6314227690041</v>
      </c>
      <c r="AW29" s="11">
        <v>1558.1714800988887</v>
      </c>
      <c r="AX29" s="11">
        <v>1506.0367882029311</v>
      </c>
      <c r="AY29" s="12">
        <v>1632.7208660087852</v>
      </c>
      <c r="AZ29" s="10">
        <v>1654.6773575431596</v>
      </c>
      <c r="BA29" s="11">
        <v>1574.0759015776059</v>
      </c>
      <c r="BB29" s="11">
        <v>1505.3748552306843</v>
      </c>
      <c r="BC29" s="12">
        <v>1628.7123166484723</v>
      </c>
      <c r="BD29" s="10">
        <v>1583.887678084528</v>
      </c>
      <c r="BE29" s="11">
        <v>1614.1981421285777</v>
      </c>
      <c r="BF29" s="11">
        <v>1548.8045224735276</v>
      </c>
      <c r="BG29" s="12">
        <v>1684.2990589124095</v>
      </c>
      <c r="BH29" s="10">
        <v>1653.288352590431</v>
      </c>
      <c r="BI29" s="11">
        <v>1594.9545771933015</v>
      </c>
      <c r="BJ29" s="11" t="s">
        <v>69</v>
      </c>
      <c r="BK29" s="12">
        <v>1657.2366223304298</v>
      </c>
      <c r="BL29" s="10">
        <v>1515.2470892838483</v>
      </c>
      <c r="BM29" s="11">
        <v>1562.3716888029574</v>
      </c>
      <c r="BN29" s="11">
        <v>1544.1944271807561</v>
      </c>
      <c r="BO29" s="12">
        <v>1599.5772948518429</v>
      </c>
      <c r="BP29" s="10">
        <v>1560.1403932610044</v>
      </c>
      <c r="BQ29" s="11">
        <v>1552.6333173850157</v>
      </c>
      <c r="BR29" s="11">
        <v>1506.4254050289085</v>
      </c>
      <c r="BS29" s="12">
        <v>1545.5213677122392</v>
      </c>
      <c r="BT29" s="10">
        <v>1648.0232948513053</v>
      </c>
      <c r="BU29" s="11">
        <v>1643.795719730736</v>
      </c>
      <c r="BV29" s="11">
        <v>1616.4293993927429</v>
      </c>
      <c r="BW29" s="12">
        <v>1571.2472686875399</v>
      </c>
      <c r="BX29" s="10">
        <v>1647.5420900436864</v>
      </c>
      <c r="BY29" s="11">
        <v>1596.9870991541686</v>
      </c>
      <c r="BZ29" s="11">
        <v>1570.9153819283708</v>
      </c>
      <c r="CA29" s="12">
        <v>1678.0017215646844</v>
      </c>
      <c r="CB29" s="10">
        <v>1512.8858619457717</v>
      </c>
      <c r="CC29" s="11">
        <v>1475.8264803988197</v>
      </c>
      <c r="CD29" s="11">
        <v>1495.3100197882027</v>
      </c>
      <c r="CE29" s="12">
        <v>1535.9470815513869</v>
      </c>
      <c r="CF29" s="10">
        <v>1585.5328216857849</v>
      </c>
      <c r="CG29" s="11">
        <v>1519.9880336521253</v>
      </c>
      <c r="CH29" s="11">
        <v>1508.4491678059692</v>
      </c>
      <c r="CI29" s="12">
        <v>1502.1308807682321</v>
      </c>
      <c r="CJ29" s="10">
        <v>1633.8907289572398</v>
      </c>
      <c r="CK29" s="11">
        <v>1583.3225914064151</v>
      </c>
      <c r="CL29" s="11">
        <v>1584.7367920343563</v>
      </c>
      <c r="CM29" s="12">
        <v>1660.1624315730128</v>
      </c>
      <c r="CN29" s="10">
        <v>1634.5243184505134</v>
      </c>
      <c r="CO29" s="11">
        <v>1514.2418475766751</v>
      </c>
      <c r="CP29" s="11">
        <v>1627.1541233355315</v>
      </c>
      <c r="CQ29" s="12">
        <v>1608.0358589364337</v>
      </c>
      <c r="CR29" s="10">
        <v>1586.2641479636304</v>
      </c>
      <c r="CS29" s="11">
        <v>1513.4784700876455</v>
      </c>
      <c r="CT29" s="11">
        <v>1576.8594880822777</v>
      </c>
      <c r="CU29" s="12">
        <v>1596.3724886294679</v>
      </c>
      <c r="CV29" s="10">
        <v>1598.9211294808956</v>
      </c>
      <c r="CW29" s="11">
        <v>1613.4536411285937</v>
      </c>
      <c r="CX29" s="11">
        <v>1541.4417257278214</v>
      </c>
      <c r="CY29" s="12">
        <v>1548.8026661937495</v>
      </c>
      <c r="CZ29" s="10">
        <v>1529.1344059628436</v>
      </c>
      <c r="DA29" s="11">
        <v>1542.5924631616631</v>
      </c>
      <c r="DB29" s="11">
        <v>1512.5547311891769</v>
      </c>
      <c r="DC29" s="12">
        <v>1637.8929184566066</v>
      </c>
      <c r="DD29" s="10">
        <v>1581.7366785387972</v>
      </c>
      <c r="DE29" s="11">
        <v>1565.1408463712717</v>
      </c>
      <c r="DF29" s="11">
        <v>1550.6044575814985</v>
      </c>
      <c r="DG29" s="12">
        <v>1623.2013968432777</v>
      </c>
      <c r="DH29" s="10">
        <v>1603.1373246312576</v>
      </c>
      <c r="DI29" s="11">
        <v>1551.5734409486188</v>
      </c>
      <c r="DJ29" s="11">
        <v>1550.0399712060723</v>
      </c>
      <c r="DK29" s="12">
        <v>1617.0445912437235</v>
      </c>
      <c r="DL29" s="10">
        <v>1641.7791260721003</v>
      </c>
      <c r="DM29" s="11">
        <v>1494.8225677832161</v>
      </c>
      <c r="DN29" s="11">
        <v>1539.2424142346006</v>
      </c>
      <c r="DO29" s="12">
        <v>1631.7733164469166</v>
      </c>
      <c r="DP29" s="10">
        <v>1655.7729942026037</v>
      </c>
      <c r="DQ29" s="11">
        <v>1628.9805023307192</v>
      </c>
      <c r="DR29" s="11">
        <v>1597.2576169101233</v>
      </c>
      <c r="DS29" s="12">
        <v>1576.8936164591948</v>
      </c>
      <c r="DT29" s="10">
        <v>1583.6631286671429</v>
      </c>
      <c r="DU29" s="11">
        <v>1583.1908419315082</v>
      </c>
      <c r="DV29" s="11">
        <v>1497.664912208427</v>
      </c>
      <c r="DW29" s="12">
        <v>1596.1359837471639</v>
      </c>
      <c r="DX29" s="10">
        <v>1670.5039361385043</v>
      </c>
      <c r="DY29" s="11">
        <v>1534.7614009814581</v>
      </c>
      <c r="DZ29" s="11">
        <v>1652.9008007229622</v>
      </c>
      <c r="EA29" s="12">
        <v>1626.3998391708487</v>
      </c>
      <c r="EB29" s="10">
        <v>1557.0446423140427</v>
      </c>
      <c r="EC29" s="11">
        <v>1564.8066532623036</v>
      </c>
      <c r="ED29" s="11">
        <v>1553.2291308889987</v>
      </c>
      <c r="EE29" s="12">
        <v>1610.8506408515159</v>
      </c>
      <c r="EF29" s="10">
        <v>1676.7927287979942</v>
      </c>
      <c r="EG29" s="11">
        <v>1518.871393412752</v>
      </c>
      <c r="EH29" s="11">
        <v>1580.5180184516919</v>
      </c>
      <c r="EI29" s="12">
        <v>1625.2625488446354</v>
      </c>
      <c r="EJ29" s="10">
        <v>1627.6263720044335</v>
      </c>
      <c r="EK29" s="11">
        <v>1550.9998976045315</v>
      </c>
      <c r="EL29" s="11">
        <v>1552.1712817473185</v>
      </c>
      <c r="EM29" s="12">
        <v>1732.6345454844559</v>
      </c>
      <c r="EN29" s="10">
        <v>1596.5811378076135</v>
      </c>
      <c r="EO29" s="11">
        <v>1585.9266270153241</v>
      </c>
      <c r="EP29" s="11">
        <v>1589.4167629201768</v>
      </c>
      <c r="EQ29" s="12">
        <v>1614.8825145187816</v>
      </c>
    </row>
    <row r="30" spans="1:147" ht="21" customHeight="1" x14ac:dyDescent="0.25">
      <c r="A30" s="8">
        <v>42609</v>
      </c>
      <c r="B30" s="8">
        <v>42610</v>
      </c>
      <c r="C30" s="16">
        <v>7.5279827651977538</v>
      </c>
      <c r="D30" s="7">
        <v>1841.3555178034442</v>
      </c>
      <c r="E30" s="9">
        <v>1815.4964429570418</v>
      </c>
      <c r="F30" s="9">
        <v>1822.614401451465</v>
      </c>
      <c r="G30" s="9">
        <v>1888.555318672039</v>
      </c>
      <c r="H30" s="10">
        <v>1841.4854697643416</v>
      </c>
      <c r="I30" s="11">
        <v>1784.2579492848349</v>
      </c>
      <c r="J30" s="11">
        <v>1780.813670281997</v>
      </c>
      <c r="K30" s="12">
        <v>1834.5992710418088</v>
      </c>
      <c r="L30" s="10">
        <v>1871.7023714799982</v>
      </c>
      <c r="M30" s="11">
        <v>1782.6087498709942</v>
      </c>
      <c r="N30" s="11">
        <v>1775.7728615283183</v>
      </c>
      <c r="O30" s="12">
        <v>1823.6130978291098</v>
      </c>
      <c r="P30" s="10">
        <v>1836.2949788215014</v>
      </c>
      <c r="Q30" s="11">
        <v>1780.204022605838</v>
      </c>
      <c r="R30" s="11">
        <v>1796.619995691907</v>
      </c>
      <c r="S30" s="12">
        <v>1823.3378048479226</v>
      </c>
      <c r="T30" s="10">
        <v>1827.0670317604113</v>
      </c>
      <c r="U30" s="11">
        <v>1777.4805188909477</v>
      </c>
      <c r="V30" s="11">
        <v>1780.2948244505048</v>
      </c>
      <c r="W30" s="12">
        <v>1839.795138052531</v>
      </c>
      <c r="X30" s="10">
        <v>1830.5998074373172</v>
      </c>
      <c r="Y30" s="11">
        <v>1765.9995750021817</v>
      </c>
      <c r="Z30" s="11">
        <v>1772.7912655954378</v>
      </c>
      <c r="AA30" s="12">
        <v>1826.5574181858594</v>
      </c>
      <c r="AB30" s="10">
        <v>1844.6389255082688</v>
      </c>
      <c r="AC30" s="11">
        <v>1781.0191345855721</v>
      </c>
      <c r="AD30" s="11">
        <v>1779.1346402798749</v>
      </c>
      <c r="AE30" s="12">
        <v>1842.1663704875218</v>
      </c>
      <c r="AF30" s="10">
        <v>1815.2880639635528</v>
      </c>
      <c r="AG30" s="11">
        <v>1770.1261096297474</v>
      </c>
      <c r="AH30" s="11">
        <v>1769.0745675980872</v>
      </c>
      <c r="AI30" s="12">
        <v>1830.6771839765909</v>
      </c>
      <c r="AJ30" s="10">
        <v>1787.838115248911</v>
      </c>
      <c r="AK30" s="11">
        <v>1761.6128469653124</v>
      </c>
      <c r="AL30" s="11">
        <v>1769.0929685691485</v>
      </c>
      <c r="AM30" s="12">
        <v>1821.1784562277235</v>
      </c>
      <c r="AN30" s="10">
        <v>1827.8812196983115</v>
      </c>
      <c r="AO30" s="11">
        <v>1763.4766610544136</v>
      </c>
      <c r="AP30" s="11">
        <v>1757.0849489576244</v>
      </c>
      <c r="AQ30" s="12">
        <v>1816.1266839359621</v>
      </c>
      <c r="AR30" s="10">
        <v>1907.3015681082941</v>
      </c>
      <c r="AS30" s="11">
        <v>1841.809389116914</v>
      </c>
      <c r="AT30" s="11">
        <v>1802.4771380850254</v>
      </c>
      <c r="AU30" s="12">
        <v>1826.50973692357</v>
      </c>
      <c r="AV30" s="10">
        <v>1924.8899841810564</v>
      </c>
      <c r="AW30" s="11">
        <v>1831.9922992171184</v>
      </c>
      <c r="AX30" s="11">
        <v>1781.4040251714869</v>
      </c>
      <c r="AY30" s="12">
        <v>1902.6515994773065</v>
      </c>
      <c r="AZ30" s="10">
        <v>1932.601822794657</v>
      </c>
      <c r="BA30" s="11">
        <v>1844.8235604136</v>
      </c>
      <c r="BB30" s="11">
        <v>1788.527315720733</v>
      </c>
      <c r="BC30" s="12">
        <v>1900.8168996750285</v>
      </c>
      <c r="BD30" s="10">
        <v>1856.9164470885219</v>
      </c>
      <c r="BE30" s="11">
        <v>1876.5137382913388</v>
      </c>
      <c r="BF30" s="11">
        <v>1816.9051673883391</v>
      </c>
      <c r="BG30" s="12">
        <v>1941.7233911138107</v>
      </c>
      <c r="BH30" s="10">
        <v>1919.3721228473023</v>
      </c>
      <c r="BI30" s="11">
        <v>1860.4408279347565</v>
      </c>
      <c r="BJ30" s="11" t="s">
        <v>69</v>
      </c>
      <c r="BK30" s="12">
        <v>1920.8448849475233</v>
      </c>
      <c r="BL30" s="10">
        <v>1795.1589651816985</v>
      </c>
      <c r="BM30" s="11">
        <v>1832.3459424571565</v>
      </c>
      <c r="BN30" s="11">
        <v>1810.4939190267526</v>
      </c>
      <c r="BO30" s="12">
        <v>1869.2950512913119</v>
      </c>
      <c r="BP30" s="10">
        <v>1828.8681891747865</v>
      </c>
      <c r="BQ30" s="11">
        <v>1815.2935543208469</v>
      </c>
      <c r="BR30" s="11">
        <v>1780.7596066795263</v>
      </c>
      <c r="BS30" s="12">
        <v>1818.9420367035632</v>
      </c>
      <c r="BT30" s="10">
        <v>1915.9170492997475</v>
      </c>
      <c r="BU30" s="11">
        <v>1906.4828636842963</v>
      </c>
      <c r="BV30" s="11">
        <v>1876.8979085516776</v>
      </c>
      <c r="BW30" s="12">
        <v>1848.5690188517453</v>
      </c>
      <c r="BX30" s="10">
        <v>1918.3883854457124</v>
      </c>
      <c r="BY30" s="11">
        <v>1862.317209993518</v>
      </c>
      <c r="BZ30" s="11">
        <v>1843.2395697396175</v>
      </c>
      <c r="CA30" s="12">
        <v>1935.6616336052432</v>
      </c>
      <c r="CB30" s="10">
        <v>1807.8003454749071</v>
      </c>
      <c r="CC30" s="11">
        <v>1757.8231717040223</v>
      </c>
      <c r="CD30" s="11">
        <v>1772.8702031772953</v>
      </c>
      <c r="CE30" s="12">
        <v>1819.161648000043</v>
      </c>
      <c r="CF30" s="10">
        <v>1857.758495581081</v>
      </c>
      <c r="CG30" s="11">
        <v>1796.4776821016374</v>
      </c>
      <c r="CH30" s="11">
        <v>1823.8930171925085</v>
      </c>
      <c r="CI30" s="12">
        <v>1795.4937156977576</v>
      </c>
      <c r="CJ30" s="10">
        <v>1890.5344062666802</v>
      </c>
      <c r="CK30" s="11">
        <v>1842.9124151891285</v>
      </c>
      <c r="CL30" s="11">
        <v>1844.8657054723108</v>
      </c>
      <c r="CM30" s="12">
        <v>1924.3370344634698</v>
      </c>
      <c r="CN30" s="10">
        <v>1889.5492397765411</v>
      </c>
      <c r="CO30" s="11">
        <v>1786.455530289184</v>
      </c>
      <c r="CP30" s="11">
        <v>1881.8160669441972</v>
      </c>
      <c r="CQ30" s="12">
        <v>1862.1018161062145</v>
      </c>
      <c r="CR30" s="10">
        <v>1848.716971727094</v>
      </c>
      <c r="CS30" s="11">
        <v>1778.777106564216</v>
      </c>
      <c r="CT30" s="11">
        <v>1831.3559197272677</v>
      </c>
      <c r="CU30" s="12">
        <v>1856.0512679973317</v>
      </c>
      <c r="CV30" s="10">
        <v>1854.1934917456581</v>
      </c>
      <c r="CW30" s="11">
        <v>1863.9711326861805</v>
      </c>
      <c r="CX30" s="11">
        <v>1800.0074247026064</v>
      </c>
      <c r="CY30" s="12">
        <v>1818.2026607384284</v>
      </c>
      <c r="CZ30" s="10">
        <v>1797.2296629405853</v>
      </c>
      <c r="DA30" s="11">
        <v>1803.9072974430803</v>
      </c>
      <c r="DB30" s="11">
        <v>1771.0082136701426</v>
      </c>
      <c r="DC30" s="12">
        <v>1890.3243826045214</v>
      </c>
      <c r="DD30" s="10">
        <v>1853.0547058735185</v>
      </c>
      <c r="DE30" s="11">
        <v>1831.4944075955277</v>
      </c>
      <c r="DF30" s="11">
        <v>1815.6936124936647</v>
      </c>
      <c r="DG30" s="12">
        <v>1884.2158310778582</v>
      </c>
      <c r="DH30" s="10">
        <v>1870.3580339830849</v>
      </c>
      <c r="DI30" s="11">
        <v>1818.4865623830344</v>
      </c>
      <c r="DJ30" s="11">
        <v>1822.196820370451</v>
      </c>
      <c r="DK30" s="12">
        <v>1877.0624352577861</v>
      </c>
      <c r="DL30" s="10">
        <v>1905.4370318591871</v>
      </c>
      <c r="DM30" s="11">
        <v>1769.197316627798</v>
      </c>
      <c r="DN30" s="11">
        <v>1065.551870842939</v>
      </c>
      <c r="DO30" s="12">
        <v>1886.8879171500764</v>
      </c>
      <c r="DP30" s="10">
        <v>1907.864821135609</v>
      </c>
      <c r="DQ30" s="11">
        <v>1875.988820489983</v>
      </c>
      <c r="DR30" s="11">
        <v>1853.5043666319971</v>
      </c>
      <c r="DS30" s="12">
        <v>1831.8542524219915</v>
      </c>
      <c r="DT30" s="10">
        <v>1844.8183614185066</v>
      </c>
      <c r="DU30" s="11">
        <v>1834.2991541302629</v>
      </c>
      <c r="DV30" s="11">
        <v>1765.9294652835888</v>
      </c>
      <c r="DW30" s="12">
        <v>1851.9289165066552</v>
      </c>
      <c r="DX30" s="10">
        <v>1914.9299017789865</v>
      </c>
      <c r="DY30" s="11">
        <v>1794.9633044628163</v>
      </c>
      <c r="DZ30" s="11">
        <v>1898.7082849994524</v>
      </c>
      <c r="EA30" s="12">
        <v>1875.8875448021251</v>
      </c>
      <c r="EB30" s="10">
        <v>1810.8647484430214</v>
      </c>
      <c r="EC30" s="11">
        <v>1812.8331507738844</v>
      </c>
      <c r="ED30" s="11">
        <v>1803.897178923349</v>
      </c>
      <c r="EE30" s="12">
        <v>1856.3517474021346</v>
      </c>
      <c r="EF30" s="10">
        <v>1923.6303844386769</v>
      </c>
      <c r="EG30" s="11">
        <v>1773.7800420899978</v>
      </c>
      <c r="EH30" s="11">
        <v>1829.4142604923181</v>
      </c>
      <c r="EI30" s="12">
        <v>1874.3541286532177</v>
      </c>
      <c r="EJ30" s="10">
        <v>1881.8147544723874</v>
      </c>
      <c r="EK30" s="11">
        <v>1807.2742334388415</v>
      </c>
      <c r="EL30" s="11">
        <v>1802.457395549761</v>
      </c>
      <c r="EM30" s="12">
        <v>1975.9083965783889</v>
      </c>
      <c r="EN30" s="10">
        <v>1864.1761738896985</v>
      </c>
      <c r="EO30" s="11">
        <v>1843.0295226202711</v>
      </c>
      <c r="EP30" s="11">
        <v>1848.7557675391631</v>
      </c>
      <c r="EQ30" s="12">
        <v>1880.7596008797518</v>
      </c>
    </row>
    <row r="31" spans="1:147" ht="21" customHeight="1" x14ac:dyDescent="0.25">
      <c r="A31" s="8">
        <v>42610</v>
      </c>
      <c r="B31" s="8">
        <v>42611</v>
      </c>
      <c r="C31" s="16">
        <v>7.9252770882472392</v>
      </c>
      <c r="D31" s="7">
        <v>1947.8604024759366</v>
      </c>
      <c r="E31" s="9">
        <v>1929.5027468411472</v>
      </c>
      <c r="F31" s="9">
        <v>1935.8170792254668</v>
      </c>
      <c r="G31" s="9">
        <v>2005.3660862765284</v>
      </c>
      <c r="H31" s="10">
        <v>1946.7365691422292</v>
      </c>
      <c r="I31" s="11">
        <v>1888.2320085564243</v>
      </c>
      <c r="J31" s="11">
        <v>1889.1359802669244</v>
      </c>
      <c r="K31" s="12">
        <v>1942.6117128060951</v>
      </c>
      <c r="L31" s="10">
        <v>1988.7135711013871</v>
      </c>
      <c r="M31" s="11">
        <v>1884.9296702920424</v>
      </c>
      <c r="N31" s="11">
        <v>1884.2096820706897</v>
      </c>
      <c r="O31" s="12">
        <v>1935.6946731557107</v>
      </c>
      <c r="P31" s="10">
        <v>1947.3022918421761</v>
      </c>
      <c r="Q31" s="11">
        <v>1883.9941345060345</v>
      </c>
      <c r="R31" s="11">
        <v>1902.5513440181767</v>
      </c>
      <c r="S31" s="12">
        <v>1933.4376401564302</v>
      </c>
      <c r="T31" s="10">
        <v>1938.7743866783112</v>
      </c>
      <c r="U31" s="11">
        <v>1885.0652211939826</v>
      </c>
      <c r="V31" s="11">
        <v>1883.6478801567819</v>
      </c>
      <c r="W31" s="12">
        <v>1951.0345432283309</v>
      </c>
      <c r="X31" s="10">
        <v>1941.3056606445457</v>
      </c>
      <c r="Y31" s="11">
        <v>1878.2720362262453</v>
      </c>
      <c r="Z31" s="11">
        <v>1886.2980562722253</v>
      </c>
      <c r="AA31" s="12">
        <v>1941.7576929095098</v>
      </c>
      <c r="AB31" s="10">
        <v>1962.6755435030893</v>
      </c>
      <c r="AC31" s="11">
        <v>1892.4698498214609</v>
      </c>
      <c r="AD31" s="11">
        <v>1890.8369680676699</v>
      </c>
      <c r="AE31" s="12">
        <v>1962.2634726826661</v>
      </c>
      <c r="AF31" s="10">
        <v>1933.8644699179561</v>
      </c>
      <c r="AG31" s="11">
        <v>1890.7622782508374</v>
      </c>
      <c r="AH31" s="11">
        <v>1883.4745690063301</v>
      </c>
      <c r="AI31" s="12">
        <v>1951.8903614118908</v>
      </c>
      <c r="AJ31" s="10">
        <v>1925.0379244684259</v>
      </c>
      <c r="AK31" s="11">
        <v>1884.3799582126774</v>
      </c>
      <c r="AL31" s="11">
        <v>1884.89395636637</v>
      </c>
      <c r="AM31" s="12">
        <v>1939.9134354816149</v>
      </c>
      <c r="AN31" s="10">
        <v>1952.9116762915371</v>
      </c>
      <c r="AO31" s="11">
        <v>1882.5902026273918</v>
      </c>
      <c r="AP31" s="11">
        <v>1883.1412181940375</v>
      </c>
      <c r="AQ31" s="12">
        <v>1941.7330339308303</v>
      </c>
      <c r="AR31" s="10">
        <v>2047.5248439982868</v>
      </c>
      <c r="AS31" s="11">
        <v>1984.6302627490907</v>
      </c>
      <c r="AT31" s="11">
        <v>1934.3189104439971</v>
      </c>
      <c r="AU31" s="12">
        <v>1945.9700300880165</v>
      </c>
      <c r="AV31" s="10">
        <v>2077.5452009436949</v>
      </c>
      <c r="AW31" s="11">
        <v>1981.0908664019944</v>
      </c>
      <c r="AX31" s="11">
        <v>1917.5565163552033</v>
      </c>
      <c r="AY31" s="12">
        <v>2056.4224122858827</v>
      </c>
      <c r="AZ31" s="10">
        <v>2077.6342335180179</v>
      </c>
      <c r="BA31" s="11">
        <v>1992.1782183231821</v>
      </c>
      <c r="BB31" s="11">
        <v>1924.7155918449539</v>
      </c>
      <c r="BC31" s="12">
        <v>2055.27485824939</v>
      </c>
      <c r="BD31" s="10">
        <v>1993.7500002454369</v>
      </c>
      <c r="BE31" s="11">
        <v>2030.2705075810702</v>
      </c>
      <c r="BF31" s="11">
        <v>1966.5864115270999</v>
      </c>
      <c r="BG31" s="12">
        <v>2111.3707515869201</v>
      </c>
      <c r="BH31" s="10">
        <v>2084.2761897028217</v>
      </c>
      <c r="BI31" s="11">
        <v>2020.9054584717803</v>
      </c>
      <c r="BJ31" s="11" t="s">
        <v>69</v>
      </c>
      <c r="BK31" s="12">
        <v>2081.5320539550962</v>
      </c>
      <c r="BL31" s="10">
        <v>1920.4017111472981</v>
      </c>
      <c r="BM31" s="11">
        <v>1981.4325328943055</v>
      </c>
      <c r="BN31" s="11">
        <v>1953.1514779385775</v>
      </c>
      <c r="BO31" s="12">
        <v>2018.833044519477</v>
      </c>
      <c r="BP31" s="10">
        <v>1967.5537116288767</v>
      </c>
      <c r="BQ31" s="11">
        <v>1958.7766059003638</v>
      </c>
      <c r="BR31" s="11">
        <v>1913.6603298334446</v>
      </c>
      <c r="BS31" s="12">
        <v>1951.6978041632901</v>
      </c>
      <c r="BT31" s="10">
        <v>2085.4662580943796</v>
      </c>
      <c r="BU31" s="11">
        <v>2075.6768525962007</v>
      </c>
      <c r="BV31" s="11">
        <v>2037.9987247765796</v>
      </c>
      <c r="BW31" s="12">
        <v>1990.0711845881106</v>
      </c>
      <c r="BX31" s="10">
        <v>2087.4215338145991</v>
      </c>
      <c r="BY31" s="11">
        <v>2025.7971335998282</v>
      </c>
      <c r="BZ31" s="11">
        <v>1997.5894320304067</v>
      </c>
      <c r="CA31" s="12">
        <v>2100.4409225204167</v>
      </c>
      <c r="CB31" s="10">
        <v>1947.0961393333978</v>
      </c>
      <c r="CC31" s="11">
        <v>1889.8173654314544</v>
      </c>
      <c r="CD31" s="11">
        <v>1905.3059384481023</v>
      </c>
      <c r="CE31" s="12">
        <v>1950.0115997336575</v>
      </c>
      <c r="CF31" s="10">
        <v>1986.6169405837454</v>
      </c>
      <c r="CG31" s="11">
        <v>1914.5491714645088</v>
      </c>
      <c r="CH31" s="11">
        <v>1949.3269715499989</v>
      </c>
      <c r="CI31" s="12">
        <v>1905.5088228696134</v>
      </c>
      <c r="CJ31" s="10">
        <v>2027.7528270377177</v>
      </c>
      <c r="CK31" s="11">
        <v>1975.9155823793958</v>
      </c>
      <c r="CL31" s="11">
        <v>1981.4549341263839</v>
      </c>
      <c r="CM31" s="12">
        <v>2067.1063623125419</v>
      </c>
      <c r="CN31" s="10">
        <v>2038.4241503687119</v>
      </c>
      <c r="CO31" s="11">
        <v>1912.7256095119915</v>
      </c>
      <c r="CP31" s="11">
        <v>2027.7053322390111</v>
      </c>
      <c r="CQ31" s="12">
        <v>1992.5519891680201</v>
      </c>
      <c r="CR31" s="10">
        <v>1982.9103006357893</v>
      </c>
      <c r="CS31" s="11">
        <v>1903.2635973649058</v>
      </c>
      <c r="CT31" s="11">
        <v>1970.6351362602682</v>
      </c>
      <c r="CU31" s="12">
        <v>1989.5892840645965</v>
      </c>
      <c r="CV31" s="10">
        <v>1998.4921184388597</v>
      </c>
      <c r="CW31" s="11">
        <v>2012.6911377587089</v>
      </c>
      <c r="CX31" s="11">
        <v>1931.1757291203924</v>
      </c>
      <c r="CY31" s="12">
        <v>1939.2647963152649</v>
      </c>
      <c r="CZ31" s="10">
        <v>1920.3828018635622</v>
      </c>
      <c r="DA31" s="11">
        <v>1941.5008983127987</v>
      </c>
      <c r="DB31" s="11">
        <v>1900.728568348929</v>
      </c>
      <c r="DC31" s="12">
        <v>2030.5600126856582</v>
      </c>
      <c r="DD31" s="10">
        <v>1989.0610112429365</v>
      </c>
      <c r="DE31" s="11">
        <v>1972.444049976425</v>
      </c>
      <c r="DF31" s="11">
        <v>1958.1613082686183</v>
      </c>
      <c r="DG31" s="12">
        <v>2032.6721255810148</v>
      </c>
      <c r="DH31" s="10">
        <v>2004.1240694553837</v>
      </c>
      <c r="DI31" s="11">
        <v>1951.7257758922631</v>
      </c>
      <c r="DJ31" s="11">
        <v>1952.4310770730242</v>
      </c>
      <c r="DK31" s="12">
        <v>2020.9044491174011</v>
      </c>
      <c r="DL31" s="10">
        <v>2042.0786635913628</v>
      </c>
      <c r="DM31" s="11">
        <v>1885.5652141646365</v>
      </c>
      <c r="DN31" s="11">
        <v>1647.2865658338253</v>
      </c>
      <c r="DO31" s="12">
        <v>2032.2521251065173</v>
      </c>
      <c r="DP31" s="10">
        <v>2046.0050265814177</v>
      </c>
      <c r="DQ31" s="11">
        <v>2014.6236644486835</v>
      </c>
      <c r="DR31" s="11">
        <v>2000.4436631687458</v>
      </c>
      <c r="DS31" s="12">
        <v>1952.3932284539289</v>
      </c>
      <c r="DT31" s="10">
        <v>1965.0448430979934</v>
      </c>
      <c r="DU31" s="11">
        <v>1958.2536590697009</v>
      </c>
      <c r="DV31" s="11">
        <v>1876.1718140667849</v>
      </c>
      <c r="DW31" s="12">
        <v>1971.2390244338296</v>
      </c>
      <c r="DX31" s="10">
        <v>2051.1358456715921</v>
      </c>
      <c r="DY31" s="11">
        <v>1912.4546402129952</v>
      </c>
      <c r="DZ31" s="11">
        <v>2031.219277485103</v>
      </c>
      <c r="EA31" s="12">
        <v>2006.5154410587174</v>
      </c>
      <c r="EB31" s="10">
        <v>1926.7076073558567</v>
      </c>
      <c r="EC31" s="11">
        <v>1933.0691548939235</v>
      </c>
      <c r="ED31" s="11">
        <v>1925.9330153900582</v>
      </c>
      <c r="EE31" s="12">
        <v>1978.5758424676071</v>
      </c>
      <c r="EF31" s="10">
        <v>2056.8072889331097</v>
      </c>
      <c r="EG31" s="11">
        <v>1884.3693633264065</v>
      </c>
      <c r="EH31" s="11">
        <v>1955.5269616160424</v>
      </c>
      <c r="EI31" s="12">
        <v>1999.9984428224161</v>
      </c>
      <c r="EJ31" s="10">
        <v>2006.6497979851174</v>
      </c>
      <c r="EK31" s="11">
        <v>1925.0358741824934</v>
      </c>
      <c r="EL31" s="11">
        <v>1912.3356913707362</v>
      </c>
      <c r="EM31" s="12">
        <v>2113.3429688916081</v>
      </c>
      <c r="EN31" s="10">
        <v>1979.5270793051432</v>
      </c>
      <c r="EO31" s="11">
        <v>1967.4721626935022</v>
      </c>
      <c r="EP31" s="11">
        <v>1976.1407799168267</v>
      </c>
      <c r="EQ31" s="12">
        <v>2002.2501223445174</v>
      </c>
    </row>
    <row r="32" spans="1:147" ht="21" customHeight="1" x14ac:dyDescent="0.25">
      <c r="A32" s="8">
        <v>42611</v>
      </c>
      <c r="B32" s="8">
        <v>42612</v>
      </c>
      <c r="C32" s="16">
        <v>7.9332180632948877</v>
      </c>
      <c r="D32" s="7">
        <v>1944.3177717484095</v>
      </c>
      <c r="E32" s="9">
        <v>1919.3159985284244</v>
      </c>
      <c r="F32" s="9">
        <v>1927.7447432347119</v>
      </c>
      <c r="G32" s="9">
        <v>1999.6222134245766</v>
      </c>
      <c r="H32" s="10">
        <v>1818.9018568439378</v>
      </c>
      <c r="I32" s="11">
        <v>1882.6772266988339</v>
      </c>
      <c r="J32" s="11">
        <v>1882.291586688928</v>
      </c>
      <c r="K32" s="12">
        <v>1939.6073708001766</v>
      </c>
      <c r="L32" s="10">
        <v>1981.717392273883</v>
      </c>
      <c r="M32" s="11">
        <v>1880.5413756128132</v>
      </c>
      <c r="N32" s="11">
        <v>1875.946989589899</v>
      </c>
      <c r="O32" s="12">
        <v>1932.7293895414709</v>
      </c>
      <c r="P32" s="10">
        <v>1941.0323917866663</v>
      </c>
      <c r="Q32" s="11">
        <v>1878.4172441661019</v>
      </c>
      <c r="R32" s="11">
        <v>1894.8227860127217</v>
      </c>
      <c r="S32" s="12">
        <v>1929.6423208220599</v>
      </c>
      <c r="T32" s="10">
        <v>1934.7726120617058</v>
      </c>
      <c r="U32" s="11">
        <v>1880.9912548702596</v>
      </c>
      <c r="V32" s="11">
        <v>1879.2084849016264</v>
      </c>
      <c r="W32" s="12">
        <v>1953.3628048887401</v>
      </c>
      <c r="X32" s="10">
        <v>1943.037099710152</v>
      </c>
      <c r="Y32" s="11">
        <v>1870.4664709231645</v>
      </c>
      <c r="Z32" s="11">
        <v>1878.9412388195828</v>
      </c>
      <c r="AA32" s="12">
        <v>1941.4323282005641</v>
      </c>
      <c r="AB32" s="10">
        <v>1962.1293807858394</v>
      </c>
      <c r="AC32" s="11">
        <v>1891.6044748180311</v>
      </c>
      <c r="AD32" s="11">
        <v>1888.5296318262347</v>
      </c>
      <c r="AE32" s="12">
        <v>1959.1675697096821</v>
      </c>
      <c r="AF32" s="10">
        <v>1932.6650185532717</v>
      </c>
      <c r="AG32" s="11">
        <v>1887.5122524205547</v>
      </c>
      <c r="AH32" s="11">
        <v>1880.4457865984375</v>
      </c>
      <c r="AI32" s="12">
        <v>1950.7830705176586</v>
      </c>
      <c r="AJ32" s="10">
        <v>1911.2045177496127</v>
      </c>
      <c r="AK32" s="11">
        <v>1876.4253437120394</v>
      </c>
      <c r="AL32" s="11">
        <v>1882.2595525054696</v>
      </c>
      <c r="AM32" s="12">
        <v>1938.6655198374362</v>
      </c>
      <c r="AN32" s="10">
        <v>1952.3587978812327</v>
      </c>
      <c r="AO32" s="11">
        <v>1878.063410365608</v>
      </c>
      <c r="AP32" s="11">
        <v>1878.3835441222614</v>
      </c>
      <c r="AQ32" s="12">
        <v>1940.6122312432844</v>
      </c>
      <c r="AR32" s="10">
        <v>2046.5652974557809</v>
      </c>
      <c r="AS32" s="11">
        <v>1980.6887836921501</v>
      </c>
      <c r="AT32" s="11">
        <v>1928.1703984334547</v>
      </c>
      <c r="AU32" s="12">
        <v>1942.8368459777978</v>
      </c>
      <c r="AV32" s="10">
        <v>2077.2383555961151</v>
      </c>
      <c r="AW32" s="11">
        <v>1978.2076900672589</v>
      </c>
      <c r="AX32" s="11">
        <v>1914.2445214697557</v>
      </c>
      <c r="AY32" s="12">
        <v>2058.6879380317569</v>
      </c>
      <c r="AZ32" s="10">
        <v>2077.3111659893275</v>
      </c>
      <c r="BA32" s="11">
        <v>1988.2437564641943</v>
      </c>
      <c r="BB32" s="11">
        <v>1918.6653609864511</v>
      </c>
      <c r="BC32" s="12">
        <v>2051.4623665664612</v>
      </c>
      <c r="BD32" s="10">
        <v>1990.8510572877772</v>
      </c>
      <c r="BE32" s="11">
        <v>2026.7812802207143</v>
      </c>
      <c r="BF32" s="11">
        <v>1966.8025743510782</v>
      </c>
      <c r="BG32" s="12">
        <v>2115.2355776093909</v>
      </c>
      <c r="BH32" s="10">
        <v>2081.6341362691965</v>
      </c>
      <c r="BI32" s="11">
        <v>2017.5382880879001</v>
      </c>
      <c r="BJ32" s="11" t="s">
        <v>69</v>
      </c>
      <c r="BK32" s="12">
        <v>2078.9602074128115</v>
      </c>
      <c r="BL32" s="10">
        <v>1918.3270550432787</v>
      </c>
      <c r="BM32" s="11">
        <v>1982.0266969611864</v>
      </c>
      <c r="BN32" s="11">
        <v>1953.7922014635642</v>
      </c>
      <c r="BO32" s="12">
        <v>2018.4635183429532</v>
      </c>
      <c r="BP32" s="10">
        <v>1967.8747211875598</v>
      </c>
      <c r="BQ32" s="11">
        <v>1960.4599130691454</v>
      </c>
      <c r="BR32" s="11">
        <v>1911.264558150423</v>
      </c>
      <c r="BS32" s="12">
        <v>1951.695888011441</v>
      </c>
      <c r="BT32" s="10">
        <v>2084.0302507904403</v>
      </c>
      <c r="BU32" s="11">
        <v>2077.1450339065705</v>
      </c>
      <c r="BV32" s="11">
        <v>2036.5668916641796</v>
      </c>
      <c r="BW32" s="12">
        <v>1992.4437955109713</v>
      </c>
      <c r="BX32" s="10">
        <v>2085.8186817385872</v>
      </c>
      <c r="BY32" s="11">
        <v>2020.2211159485103</v>
      </c>
      <c r="BZ32" s="11">
        <v>1991.5797879478428</v>
      </c>
      <c r="CA32" s="12">
        <v>2100.9281208118691</v>
      </c>
      <c r="CB32" s="10">
        <v>1946.0259491124107</v>
      </c>
      <c r="CC32" s="11">
        <v>1882.1449571745623</v>
      </c>
      <c r="CD32" s="11">
        <v>1897.1017135199436</v>
      </c>
      <c r="CE32" s="12">
        <v>1944.2481987763626</v>
      </c>
      <c r="CF32" s="10">
        <v>1976.6272376753784</v>
      </c>
      <c r="CG32" s="11">
        <v>1904.1892724281497</v>
      </c>
      <c r="CH32" s="11">
        <v>1939.7953022910224</v>
      </c>
      <c r="CI32" s="12">
        <v>1897.9647173650217</v>
      </c>
      <c r="CJ32" s="10">
        <v>2024.1022335354394</v>
      </c>
      <c r="CK32" s="11">
        <v>1975.8459689078231</v>
      </c>
      <c r="CL32" s="11">
        <v>1982.348221968173</v>
      </c>
      <c r="CM32" s="12">
        <v>2066.4620894592144</v>
      </c>
      <c r="CN32" s="10">
        <v>2036.6518188859716</v>
      </c>
      <c r="CO32" s="11">
        <v>1910.7002038836827</v>
      </c>
      <c r="CP32" s="11">
        <v>2025.8602966521391</v>
      </c>
      <c r="CQ32" s="12">
        <v>1988.0092052302928</v>
      </c>
      <c r="CR32" s="10">
        <v>1981.3385987007462</v>
      </c>
      <c r="CS32" s="11">
        <v>1897.0101448322778</v>
      </c>
      <c r="CT32" s="11">
        <v>1969.5419338050253</v>
      </c>
      <c r="CU32" s="12">
        <v>1989.4192761171382</v>
      </c>
      <c r="CV32" s="10">
        <v>1998.6924159408243</v>
      </c>
      <c r="CW32" s="11">
        <v>2011.1893699637167</v>
      </c>
      <c r="CX32" s="11">
        <v>1927.9729038625715</v>
      </c>
      <c r="CY32" s="12">
        <v>1937.6444274219205</v>
      </c>
      <c r="CZ32" s="10">
        <v>1918.7774765345198</v>
      </c>
      <c r="DA32" s="11">
        <v>1938.4017770975152</v>
      </c>
      <c r="DB32" s="11">
        <v>1896.7899835873443</v>
      </c>
      <c r="DC32" s="12">
        <v>2035.577691068592</v>
      </c>
      <c r="DD32" s="10">
        <v>1984.6112558836276</v>
      </c>
      <c r="DE32" s="11">
        <v>1969.2774316233631</v>
      </c>
      <c r="DF32" s="11">
        <v>1954.9928376993234</v>
      </c>
      <c r="DG32" s="12">
        <v>2034.6290101100526</v>
      </c>
      <c r="DH32" s="10">
        <v>2004.6363297745102</v>
      </c>
      <c r="DI32" s="11">
        <v>1948.6930307922851</v>
      </c>
      <c r="DJ32" s="11">
        <v>1945.1716112668878</v>
      </c>
      <c r="DK32" s="12">
        <v>2019.054641087565</v>
      </c>
      <c r="DL32" s="10">
        <v>2038.7803800600582</v>
      </c>
      <c r="DM32" s="11">
        <v>1880.4263748035733</v>
      </c>
      <c r="DN32" s="11">
        <v>1942.3089746921582</v>
      </c>
      <c r="DO32" s="12">
        <v>2030.9354917053365</v>
      </c>
      <c r="DP32" s="10">
        <v>2047.7519448464611</v>
      </c>
      <c r="DQ32" s="11">
        <v>2008.0616502349112</v>
      </c>
      <c r="DR32" s="11">
        <v>2007.8769120025497</v>
      </c>
      <c r="DS32" s="12">
        <v>1945.1061819163524</v>
      </c>
      <c r="DT32" s="10">
        <v>1961.5448779767723</v>
      </c>
      <c r="DU32" s="11">
        <v>1959.8249664932794</v>
      </c>
      <c r="DV32" s="11">
        <v>1871.6632803743332</v>
      </c>
      <c r="DW32" s="12">
        <v>1968.6982053333556</v>
      </c>
      <c r="DX32" s="10">
        <v>2049.6673520445329</v>
      </c>
      <c r="DY32" s="11">
        <v>1906.0335691049013</v>
      </c>
      <c r="DZ32" s="11">
        <v>2030.7652161688729</v>
      </c>
      <c r="EA32" s="12">
        <v>1999.3086415332141</v>
      </c>
      <c r="EB32" s="10">
        <v>1925.3471977730419</v>
      </c>
      <c r="EC32" s="11">
        <v>1932.6413770526699</v>
      </c>
      <c r="ED32" s="11">
        <v>1924.8621082144527</v>
      </c>
      <c r="EE32" s="12">
        <v>1981.2853934552518</v>
      </c>
      <c r="EF32" s="10">
        <v>2054.6043310674031</v>
      </c>
      <c r="EG32" s="11">
        <v>1877.2015025328435</v>
      </c>
      <c r="EH32" s="11">
        <v>1952.2797994916634</v>
      </c>
      <c r="EI32" s="12">
        <v>2002.3715492354388</v>
      </c>
      <c r="EJ32" s="10">
        <v>2005.0428042223084</v>
      </c>
      <c r="EK32" s="11">
        <v>1920.9304888511531</v>
      </c>
      <c r="EL32" s="11">
        <v>1907.953106314711</v>
      </c>
      <c r="EM32" s="12">
        <v>2108.2927820370883</v>
      </c>
      <c r="EN32" s="10">
        <v>1979.5552746845599</v>
      </c>
      <c r="EO32" s="11">
        <v>1962.201574840946</v>
      </c>
      <c r="EP32" s="11">
        <v>1971.8689317411677</v>
      </c>
      <c r="EQ32" s="12">
        <v>2002.1011053527423</v>
      </c>
    </row>
    <row r="33" spans="1:147" ht="21" customHeight="1" x14ac:dyDescent="0.25">
      <c r="A33" s="8">
        <v>42612</v>
      </c>
      <c r="B33" s="8">
        <v>42613</v>
      </c>
      <c r="C33" s="16">
        <v>7.8992199544236064</v>
      </c>
      <c r="D33" s="7">
        <v>1944.7965481481476</v>
      </c>
      <c r="E33" s="9">
        <v>1922.4663543509212</v>
      </c>
      <c r="F33" s="9">
        <v>1925.5514961309566</v>
      </c>
      <c r="G33" s="9">
        <v>1992.6284542908761</v>
      </c>
      <c r="H33" s="10">
        <v>1893.0109299588169</v>
      </c>
      <c r="I33" s="11">
        <v>1877.3090142672875</v>
      </c>
      <c r="J33" s="11">
        <v>1828.866559401398</v>
      </c>
      <c r="K33" s="12">
        <v>1932.7687414815578</v>
      </c>
      <c r="L33" s="10">
        <v>1981.4330740779094</v>
      </c>
      <c r="M33" s="11">
        <v>1878.5592523287412</v>
      </c>
      <c r="N33" s="11">
        <v>1874.7480356157591</v>
      </c>
      <c r="O33" s="12">
        <v>1927.6162908949352</v>
      </c>
      <c r="P33" s="10">
        <v>1938.2572544209045</v>
      </c>
      <c r="Q33" s="11">
        <v>1875.6212189806156</v>
      </c>
      <c r="R33" s="11">
        <v>1892.3813060272782</v>
      </c>
      <c r="S33" s="12">
        <v>1924.7617721763675</v>
      </c>
      <c r="T33" s="10">
        <v>1931.4460007693854</v>
      </c>
      <c r="U33" s="11">
        <v>1876.867793376676</v>
      </c>
      <c r="V33" s="11">
        <v>1875.7921066134195</v>
      </c>
      <c r="W33" s="12">
        <v>1948.2258630562685</v>
      </c>
      <c r="X33" s="10">
        <v>1933.2866609653652</v>
      </c>
      <c r="Y33" s="11">
        <v>1864.9144455801481</v>
      </c>
      <c r="Z33" s="11">
        <v>1874.4654888037076</v>
      </c>
      <c r="AA33" s="12">
        <v>1932.8676467125649</v>
      </c>
      <c r="AB33" s="10">
        <v>1950.4071932558622</v>
      </c>
      <c r="AC33" s="11">
        <v>1881.4446634578042</v>
      </c>
      <c r="AD33" s="11">
        <v>1879.6631361255002</v>
      </c>
      <c r="AE33" s="12">
        <v>1952.6779099799944</v>
      </c>
      <c r="AF33" s="10">
        <v>1922.4309937951596</v>
      </c>
      <c r="AG33" s="11">
        <v>1879.5545465686746</v>
      </c>
      <c r="AH33" s="11">
        <v>1869.6293402911365</v>
      </c>
      <c r="AI33" s="12">
        <v>1940.0483765531876</v>
      </c>
      <c r="AJ33" s="10">
        <v>1856.7942323599511</v>
      </c>
      <c r="AK33" s="11">
        <v>1865.9316790151581</v>
      </c>
      <c r="AL33" s="11">
        <v>1871.3531118291769</v>
      </c>
      <c r="AM33" s="12">
        <v>1911.4120186722062</v>
      </c>
      <c r="AN33" s="10">
        <v>1935.0352899082591</v>
      </c>
      <c r="AO33" s="11">
        <v>1864.7607159621334</v>
      </c>
      <c r="AP33" s="11">
        <v>1865.0793712565903</v>
      </c>
      <c r="AQ33" s="12">
        <v>1924.598781998706</v>
      </c>
      <c r="AR33" s="10">
        <v>2020.6045292832064</v>
      </c>
      <c r="AS33" s="11">
        <v>1957.0662616943162</v>
      </c>
      <c r="AT33" s="11">
        <v>1907.2649431325854</v>
      </c>
      <c r="AU33" s="12">
        <v>1924.5977109187427</v>
      </c>
      <c r="AV33" s="10">
        <v>2054.6628643205445</v>
      </c>
      <c r="AW33" s="11">
        <v>1959.5658424644055</v>
      </c>
      <c r="AX33" s="11">
        <v>1896.8899773324549</v>
      </c>
      <c r="AY33" s="12">
        <v>2038.4580032380188</v>
      </c>
      <c r="AZ33" s="10">
        <v>2048.2752428898057</v>
      </c>
      <c r="BA33" s="11">
        <v>1961.5659001515378</v>
      </c>
      <c r="BB33" s="11">
        <v>1895.6728614438946</v>
      </c>
      <c r="BC33" s="12">
        <v>2030.6284432552548</v>
      </c>
      <c r="BD33" s="10">
        <v>1965.1649771774432</v>
      </c>
      <c r="BE33" s="11">
        <v>2000.100470591344</v>
      </c>
      <c r="BF33" s="11">
        <v>1939.664802088354</v>
      </c>
      <c r="BG33" s="12">
        <v>2084.0442885089938</v>
      </c>
      <c r="BH33" s="10">
        <v>2053.2591876669408</v>
      </c>
      <c r="BI33" s="11">
        <v>1988.538578448108</v>
      </c>
      <c r="BJ33" s="11" t="s">
        <v>69</v>
      </c>
      <c r="BK33" s="12">
        <v>2051.046462835086</v>
      </c>
      <c r="BL33" s="10">
        <v>1888.0906776339589</v>
      </c>
      <c r="BM33" s="11">
        <v>1949.7509638533775</v>
      </c>
      <c r="BN33" s="11">
        <v>1923.4370863424565</v>
      </c>
      <c r="BO33" s="12">
        <v>1990.3190861316577</v>
      </c>
      <c r="BP33" s="10">
        <v>1943.5137925575605</v>
      </c>
      <c r="BQ33" s="11">
        <v>1936.9380922766668</v>
      </c>
      <c r="BR33" s="11">
        <v>1885.8074036664818</v>
      </c>
      <c r="BS33" s="12">
        <v>1925.1804500581634</v>
      </c>
      <c r="BT33" s="10">
        <v>2055.4220178873056</v>
      </c>
      <c r="BU33" s="11">
        <v>2047.8512668007033</v>
      </c>
      <c r="BV33" s="11">
        <v>2006.6874023660689</v>
      </c>
      <c r="BW33" s="12">
        <v>1965.310576851725</v>
      </c>
      <c r="BX33" s="10">
        <v>2058.2607418000512</v>
      </c>
      <c r="BY33" s="11">
        <v>1994.1903856440456</v>
      </c>
      <c r="BZ33" s="11">
        <v>1966.7469016479529</v>
      </c>
      <c r="CA33" s="12">
        <v>2073.7542290403403</v>
      </c>
      <c r="CB33" s="10">
        <v>1916.8572411476234</v>
      </c>
      <c r="CC33" s="11">
        <v>1854.9652722856645</v>
      </c>
      <c r="CD33" s="11">
        <v>1876.1279910987098</v>
      </c>
      <c r="CE33" s="12">
        <v>1919.4190638671839</v>
      </c>
      <c r="CF33" s="10">
        <v>1961.7397076656973</v>
      </c>
      <c r="CG33" s="11">
        <v>1890.6449419745247</v>
      </c>
      <c r="CH33" s="11">
        <v>1925.5849013171062</v>
      </c>
      <c r="CI33" s="12">
        <v>1884.7482843402738</v>
      </c>
      <c r="CJ33" s="10">
        <v>2002.6549779368629</v>
      </c>
      <c r="CK33" s="11">
        <v>1960.7710346132512</v>
      </c>
      <c r="CL33" s="11">
        <v>1968.6980078256104</v>
      </c>
      <c r="CM33" s="12">
        <v>2051.7872632845679</v>
      </c>
      <c r="CN33" s="10">
        <v>2017.0593301392485</v>
      </c>
      <c r="CO33" s="11">
        <v>1895.8739869003209</v>
      </c>
      <c r="CP33" s="11">
        <v>2011.9636994776113</v>
      </c>
      <c r="CQ33" s="12">
        <v>1974.4696231087848</v>
      </c>
      <c r="CR33" s="10">
        <v>1961.173253085647</v>
      </c>
      <c r="CS33" s="11">
        <v>1879.0219263753522</v>
      </c>
      <c r="CT33" s="11">
        <v>1953.0966749034001</v>
      </c>
      <c r="CU33" s="12">
        <v>1975.3208581708816</v>
      </c>
      <c r="CV33" s="10">
        <v>1978.3517126937845</v>
      </c>
      <c r="CW33" s="11">
        <v>1996.9626048797554</v>
      </c>
      <c r="CX33" s="11">
        <v>1912.6749772735327</v>
      </c>
      <c r="CY33" s="12">
        <v>1926.8720457894722</v>
      </c>
      <c r="CZ33" s="10">
        <v>1902.3976098134365</v>
      </c>
      <c r="DA33" s="11">
        <v>1923.7626085690833</v>
      </c>
      <c r="DB33" s="11">
        <v>1884.6745897722326</v>
      </c>
      <c r="DC33" s="12">
        <v>2019.3390895879265</v>
      </c>
      <c r="DD33" s="10">
        <v>1971.242170743129</v>
      </c>
      <c r="DE33" s="11">
        <v>1934.1541717085261</v>
      </c>
      <c r="DF33" s="11">
        <v>1940.6735201451393</v>
      </c>
      <c r="DG33" s="12">
        <v>2019.4605672680266</v>
      </c>
      <c r="DH33" s="10">
        <v>1987.1693316877586</v>
      </c>
      <c r="DI33" s="11">
        <v>1931.7448946327481</v>
      </c>
      <c r="DJ33" s="11">
        <v>1932.774640845148</v>
      </c>
      <c r="DK33" s="12">
        <v>2008.2038768891975</v>
      </c>
      <c r="DL33" s="10">
        <v>2024.637760032168</v>
      </c>
      <c r="DM33" s="11">
        <v>1871.1614116560236</v>
      </c>
      <c r="DN33" s="11">
        <v>1928.9664300982622</v>
      </c>
      <c r="DO33" s="12">
        <v>2021.5224531389829</v>
      </c>
      <c r="DP33" s="10">
        <v>2035.4747986614991</v>
      </c>
      <c r="DQ33" s="11">
        <v>1999.7052962561111</v>
      </c>
      <c r="DR33" s="11">
        <v>1996.6338381620744</v>
      </c>
      <c r="DS33" s="12">
        <v>1935.4087945566803</v>
      </c>
      <c r="DT33" s="10">
        <v>1955.2036977841205</v>
      </c>
      <c r="DU33" s="11">
        <v>1951.0810057385136</v>
      </c>
      <c r="DV33" s="11">
        <v>1865.4432378177614</v>
      </c>
      <c r="DW33" s="12">
        <v>1958.7409416275736</v>
      </c>
      <c r="DX33" s="10">
        <v>2041.1742345799091</v>
      </c>
      <c r="DY33" s="11">
        <v>1900.7369480502882</v>
      </c>
      <c r="DZ33" s="11">
        <v>2022.6313614917608</v>
      </c>
      <c r="EA33" s="12">
        <v>1993.8763617598672</v>
      </c>
      <c r="EB33" s="10">
        <v>1921.4685944538144</v>
      </c>
      <c r="EC33" s="11">
        <v>1925.6283827461809</v>
      </c>
      <c r="ED33" s="11">
        <v>1917.9618737768897</v>
      </c>
      <c r="EE33" s="12">
        <v>1971.8908094139017</v>
      </c>
      <c r="EF33" s="10">
        <v>2050.3147651470404</v>
      </c>
      <c r="EG33" s="11">
        <v>1873.9897131195346</v>
      </c>
      <c r="EH33" s="11">
        <v>1945.912317398826</v>
      </c>
      <c r="EI33" s="12">
        <v>1994.5486452956991</v>
      </c>
      <c r="EJ33" s="10">
        <v>2001.5894081678393</v>
      </c>
      <c r="EK33" s="11">
        <v>1914.0623792057916</v>
      </c>
      <c r="EL33" s="11">
        <v>1903.187957289317</v>
      </c>
      <c r="EM33" s="12">
        <v>2103.8624983942887</v>
      </c>
      <c r="EN33" s="10">
        <v>1973.041922607986</v>
      </c>
      <c r="EO33" s="11">
        <v>1957.7316525820354</v>
      </c>
      <c r="EP33" s="11">
        <v>1970.2364633402715</v>
      </c>
      <c r="EQ33" s="12">
        <v>1997.2395072320876</v>
      </c>
    </row>
    <row r="34" spans="1:147" ht="21" customHeight="1" x14ac:dyDescent="0.25">
      <c r="A34" s="8">
        <v>42613</v>
      </c>
      <c r="B34" s="8">
        <v>42614</v>
      </c>
      <c r="C34" s="16">
        <v>7.468858908735216</v>
      </c>
      <c r="D34" s="7">
        <v>1822.6752066698143</v>
      </c>
      <c r="E34" s="9">
        <v>1802.3454346108902</v>
      </c>
      <c r="F34" s="9">
        <v>1815.2520266450083</v>
      </c>
      <c r="G34" s="9">
        <v>1880.5083733801262</v>
      </c>
      <c r="H34" s="10">
        <v>1825.6481169440742</v>
      </c>
      <c r="I34" s="11">
        <v>1775.6314179853252</v>
      </c>
      <c r="J34" s="11">
        <v>1763.4914454051418</v>
      </c>
      <c r="K34" s="12">
        <v>1823.3094369181836</v>
      </c>
      <c r="L34" s="10">
        <v>1858.8815536124534</v>
      </c>
      <c r="M34" s="11">
        <v>1762.1682202711543</v>
      </c>
      <c r="N34" s="11">
        <v>1760.1509479412425</v>
      </c>
      <c r="O34" s="12">
        <v>1812.8975681461179</v>
      </c>
      <c r="P34" s="10">
        <v>1816.0757203243618</v>
      </c>
      <c r="Q34" s="11">
        <v>1763.6310985590642</v>
      </c>
      <c r="R34" s="11">
        <v>1777.4046344820297</v>
      </c>
      <c r="S34" s="12">
        <v>1809.751960343513</v>
      </c>
      <c r="T34" s="10">
        <v>1809.9885692190228</v>
      </c>
      <c r="U34" s="11">
        <v>1761.1626723018876</v>
      </c>
      <c r="V34" s="11">
        <v>1759.8226453169773</v>
      </c>
      <c r="W34" s="12">
        <v>1831.0738071684209</v>
      </c>
      <c r="X34" s="10">
        <v>1813.8706445161681</v>
      </c>
      <c r="Y34" s="11">
        <v>1747.9246260482394</v>
      </c>
      <c r="Z34" s="11">
        <v>1762.6504839976919</v>
      </c>
      <c r="AA34" s="12">
        <v>1818.5619872952477</v>
      </c>
      <c r="AB34" s="10">
        <v>1835.6942750617616</v>
      </c>
      <c r="AC34" s="11">
        <v>1773.7325313137549</v>
      </c>
      <c r="AD34" s="11">
        <v>1775.9389396838637</v>
      </c>
      <c r="AE34" s="12">
        <v>1842.8838650764969</v>
      </c>
      <c r="AF34" s="10">
        <v>1807.1957540803603</v>
      </c>
      <c r="AG34" s="11">
        <v>1772.0714779207344</v>
      </c>
      <c r="AH34" s="11">
        <v>1760.3385368532277</v>
      </c>
      <c r="AI34" s="12">
        <v>1829.2180803383001</v>
      </c>
      <c r="AJ34" s="10">
        <v>1786.6462287238853</v>
      </c>
      <c r="AK34" s="11">
        <v>1754.4090354690297</v>
      </c>
      <c r="AL34" s="11">
        <v>1759.3959796434865</v>
      </c>
      <c r="AM34" s="12">
        <v>1811.7540722169638</v>
      </c>
      <c r="AN34" s="10">
        <v>1821.4103474161952</v>
      </c>
      <c r="AO34" s="11">
        <v>1759.2804425932088</v>
      </c>
      <c r="AP34" s="11">
        <v>1758.8631095436774</v>
      </c>
      <c r="AQ34" s="12">
        <v>1814.4678876700625</v>
      </c>
      <c r="AR34" s="10">
        <v>1909.762890343693</v>
      </c>
      <c r="AS34" s="11">
        <v>1858.1815069785353</v>
      </c>
      <c r="AT34" s="11">
        <v>1804.4246485743486</v>
      </c>
      <c r="AU34" s="12">
        <v>1815.4462788475023</v>
      </c>
      <c r="AV34" s="10">
        <v>1950.1868963411264</v>
      </c>
      <c r="AW34" s="11">
        <v>1860.0809561472427</v>
      </c>
      <c r="AX34" s="11">
        <v>1804.354264380725</v>
      </c>
      <c r="AY34" s="12">
        <v>1942.1085263088798</v>
      </c>
      <c r="AZ34" s="10">
        <v>1945.8520811434541</v>
      </c>
      <c r="BA34" s="11">
        <v>1864.9640127431119</v>
      </c>
      <c r="BB34" s="11">
        <v>1797.7054792307752</v>
      </c>
      <c r="BC34" s="12">
        <v>1926.5541502181386</v>
      </c>
      <c r="BD34" s="10">
        <v>1864.8944820331458</v>
      </c>
      <c r="BE34" s="11">
        <v>1901.3159684696707</v>
      </c>
      <c r="BF34" s="11">
        <v>1844.6963228941383</v>
      </c>
      <c r="BG34" s="12">
        <v>1986.2478128997589</v>
      </c>
      <c r="BH34" s="10">
        <v>1954.1837896627967</v>
      </c>
      <c r="BI34" s="11">
        <v>1893.1415181590291</v>
      </c>
      <c r="BJ34" s="11" t="s">
        <v>69</v>
      </c>
      <c r="BK34" s="12">
        <v>1952.3310697337588</v>
      </c>
      <c r="BL34" s="10">
        <v>1798.7303272493928</v>
      </c>
      <c r="BM34" s="11">
        <v>1862.5600992657264</v>
      </c>
      <c r="BN34" s="11">
        <v>1839.9151577492614</v>
      </c>
      <c r="BO34" s="12">
        <v>1899.5943180264253</v>
      </c>
      <c r="BP34" s="10">
        <v>1854.4782044775757</v>
      </c>
      <c r="BQ34" s="11">
        <v>1855.7264346876395</v>
      </c>
      <c r="BR34" s="11">
        <v>1808.2144886793237</v>
      </c>
      <c r="BS34" s="12">
        <v>1842.6879587496621</v>
      </c>
      <c r="BT34" s="10">
        <v>1966.2846443122812</v>
      </c>
      <c r="BU34" s="11">
        <v>1965.1616484256533</v>
      </c>
      <c r="BV34" s="11">
        <v>1925.4460392413444</v>
      </c>
      <c r="BW34" s="12">
        <v>1884.0529488348113</v>
      </c>
      <c r="BX34" s="10">
        <v>1975.895458131446</v>
      </c>
      <c r="BY34" s="11">
        <v>1914.4327354510895</v>
      </c>
      <c r="BZ34" s="11">
        <v>1887.4054570118069</v>
      </c>
      <c r="CA34" s="12">
        <v>1995.6329598410696</v>
      </c>
      <c r="CB34" s="10">
        <v>1838.6653948180979</v>
      </c>
      <c r="CC34" s="11">
        <v>1782.6908367430349</v>
      </c>
      <c r="CD34" s="11">
        <v>1805.9269480534788</v>
      </c>
      <c r="CE34" s="12">
        <v>1848.3074337044807</v>
      </c>
      <c r="CF34" s="10">
        <v>1885.9366118156051</v>
      </c>
      <c r="CG34" s="11">
        <v>1821.3352775238122</v>
      </c>
      <c r="CH34" s="11">
        <v>1853.1526075734625</v>
      </c>
      <c r="CI34" s="12">
        <v>1809.1119774183878</v>
      </c>
      <c r="CJ34" s="10">
        <v>1927.7606037972625</v>
      </c>
      <c r="CK34" s="11">
        <v>1882.3977580233343</v>
      </c>
      <c r="CL34" s="11">
        <v>1885.9042953683288</v>
      </c>
      <c r="CM34" s="12">
        <v>1970.1787337158978</v>
      </c>
      <c r="CN34" s="10">
        <v>1938.0192327073869</v>
      </c>
      <c r="CO34" s="11">
        <v>1813.4783722162613</v>
      </c>
      <c r="CP34" s="11">
        <v>1925.8460101902112</v>
      </c>
      <c r="CQ34" s="12">
        <v>1889.9975632623148</v>
      </c>
      <c r="CR34" s="10">
        <v>1881.647856655173</v>
      </c>
      <c r="CS34" s="11">
        <v>1800.1689773277817</v>
      </c>
      <c r="CT34" s="11">
        <v>1870.8037345247812</v>
      </c>
      <c r="CU34" s="12">
        <v>1887.6603663734454</v>
      </c>
      <c r="CV34" s="10">
        <v>1891.5579056049041</v>
      </c>
      <c r="CW34" s="11">
        <v>1907.1914115699967</v>
      </c>
      <c r="CX34" s="11">
        <v>1823.2288444725048</v>
      </c>
      <c r="CY34" s="12">
        <v>1833.2989300385464</v>
      </c>
      <c r="CZ34" s="10">
        <v>1815.442895273467</v>
      </c>
      <c r="DA34" s="11">
        <v>1832.8917975470886</v>
      </c>
      <c r="DB34" s="11">
        <v>1793.1721202344154</v>
      </c>
      <c r="DC34" s="12">
        <v>1923.2237232815405</v>
      </c>
      <c r="DD34" s="10">
        <v>1874.0720865186897</v>
      </c>
      <c r="DE34" s="11">
        <v>1852.1683053348465</v>
      </c>
      <c r="DF34" s="11">
        <v>1850.4210823696042</v>
      </c>
      <c r="DG34" s="12">
        <v>1921.9543775715706</v>
      </c>
      <c r="DH34" s="10">
        <v>1894.9994742686902</v>
      </c>
      <c r="DI34" s="11">
        <v>1839.738128175783</v>
      </c>
      <c r="DJ34" s="11">
        <v>1839.0600137624558</v>
      </c>
      <c r="DK34" s="12">
        <v>1908.5285709632865</v>
      </c>
      <c r="DL34" s="10">
        <v>1918.0594502329755</v>
      </c>
      <c r="DM34" s="11">
        <v>1777.4246545109338</v>
      </c>
      <c r="DN34" s="11">
        <v>1835.1454428665756</v>
      </c>
      <c r="DO34" s="12">
        <v>1920.0909167377974</v>
      </c>
      <c r="DP34" s="10">
        <v>1927.4229383133456</v>
      </c>
      <c r="DQ34" s="11">
        <v>1903.0540773528262</v>
      </c>
      <c r="DR34" s="11">
        <v>1901.0698650155948</v>
      </c>
      <c r="DS34" s="12">
        <v>1706.4408517027123</v>
      </c>
      <c r="DT34" s="10">
        <v>1842.948506634094</v>
      </c>
      <c r="DU34" s="11">
        <v>1845.6990061834131</v>
      </c>
      <c r="DV34" s="11">
        <v>1764.3789768603799</v>
      </c>
      <c r="DW34" s="12">
        <v>1854.1300769666655</v>
      </c>
      <c r="DX34" s="10">
        <v>1930.7564099953424</v>
      </c>
      <c r="DY34" s="11">
        <v>1798.295939366438</v>
      </c>
      <c r="DZ34" s="11">
        <v>1919.2540074079984</v>
      </c>
      <c r="EA34" s="12">
        <v>1891.096476032219</v>
      </c>
      <c r="EB34" s="10">
        <v>1810.935690585243</v>
      </c>
      <c r="EC34" s="11">
        <v>1818.3065015039717</v>
      </c>
      <c r="ED34" s="11">
        <v>1815.8992494004051</v>
      </c>
      <c r="EE34" s="12">
        <v>1867.8913120889301</v>
      </c>
      <c r="EF34" s="10">
        <v>1939.1570311682106</v>
      </c>
      <c r="EG34" s="11">
        <v>1767.0874061051538</v>
      </c>
      <c r="EH34" s="11">
        <v>1845.3418649321768</v>
      </c>
      <c r="EI34" s="12">
        <v>1887.7124622235481</v>
      </c>
      <c r="EJ34" s="10">
        <v>1889.476892278278</v>
      </c>
      <c r="EK34" s="11">
        <v>1808.8390574937073</v>
      </c>
      <c r="EL34" s="11">
        <v>1801.0428949352574</v>
      </c>
      <c r="EM34" s="12">
        <v>1994.1524361850243</v>
      </c>
      <c r="EN34" s="10">
        <v>1862.1421735603458</v>
      </c>
      <c r="EO34" s="11">
        <v>1854.2075530860211</v>
      </c>
      <c r="EP34" s="11">
        <v>1867.6034927207645</v>
      </c>
      <c r="EQ34" s="12">
        <v>1893.1389939861303</v>
      </c>
    </row>
  </sheetData>
  <mergeCells count="36">
    <mergeCell ref="AV2:AY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CR2:CU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EN2:EQ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</mergeCells>
  <conditionalFormatting sqref="D4:O4">
    <cfRule type="top10" dxfId="2738" priority="556" percent="1" bottom="1" rank="20"/>
    <cfRule type="aboveAverage" dxfId="2737" priority="557" aboveAverage="0"/>
    <cfRule type="aboveAverage" dxfId="2736" priority="558"/>
  </conditionalFormatting>
  <conditionalFormatting sqref="D5:O5">
    <cfRule type="top10" dxfId="2735" priority="553" percent="1" bottom="1" rank="20"/>
    <cfRule type="aboveAverage" dxfId="2734" priority="554" aboveAverage="0"/>
    <cfRule type="aboveAverage" dxfId="2733" priority="555"/>
  </conditionalFormatting>
  <conditionalFormatting sqref="D6:O6">
    <cfRule type="top10" dxfId="2732" priority="550" percent="1" bottom="1" rank="20"/>
    <cfRule type="aboveAverage" dxfId="2731" priority="551" aboveAverage="0"/>
    <cfRule type="aboveAverage" dxfId="2730" priority="552"/>
  </conditionalFormatting>
  <conditionalFormatting sqref="D7:O7">
    <cfRule type="top10" dxfId="2729" priority="547" percent="1" bottom="1" rank="20"/>
    <cfRule type="aboveAverage" dxfId="2728" priority="548" aboveAverage="0"/>
    <cfRule type="aboveAverage" dxfId="2727" priority="549"/>
  </conditionalFormatting>
  <conditionalFormatting sqref="D8:O8">
    <cfRule type="top10" dxfId="2726" priority="544" percent="1" bottom="1" rank="20"/>
    <cfRule type="aboveAverage" dxfId="2725" priority="545" aboveAverage="0"/>
    <cfRule type="aboveAverage" dxfId="2724" priority="546"/>
  </conditionalFormatting>
  <conditionalFormatting sqref="D9:O9">
    <cfRule type="top10" dxfId="2723" priority="541" percent="1" bottom="1" rank="20"/>
    <cfRule type="aboveAverage" dxfId="2722" priority="542" aboveAverage="0"/>
    <cfRule type="aboveAverage" dxfId="2721" priority="543"/>
  </conditionalFormatting>
  <conditionalFormatting sqref="D10:O10">
    <cfRule type="top10" dxfId="2720" priority="538" percent="1" bottom="1" rank="20"/>
    <cfRule type="aboveAverage" dxfId="2719" priority="539" aboveAverage="0"/>
    <cfRule type="aboveAverage" dxfId="2718" priority="540"/>
  </conditionalFormatting>
  <conditionalFormatting sqref="D11:O11">
    <cfRule type="top10" dxfId="2717" priority="535" percent="1" bottom="1" rank="20"/>
    <cfRule type="aboveAverage" dxfId="2716" priority="536" aboveAverage="0"/>
    <cfRule type="aboveAverage" dxfId="2715" priority="537"/>
  </conditionalFormatting>
  <conditionalFormatting sqref="D12:O12">
    <cfRule type="top10" dxfId="2714" priority="532" percent="1" bottom="1" rank="20"/>
    <cfRule type="aboveAverage" dxfId="2713" priority="533" aboveAverage="0"/>
    <cfRule type="aboveAverage" dxfId="2712" priority="534"/>
  </conditionalFormatting>
  <conditionalFormatting sqref="D13:O13">
    <cfRule type="top10" dxfId="2711" priority="529" percent="1" bottom="1" rank="20"/>
    <cfRule type="aboveAverage" dxfId="2710" priority="530" aboveAverage="0"/>
    <cfRule type="aboveAverage" dxfId="2709" priority="531"/>
  </conditionalFormatting>
  <conditionalFormatting sqref="D14:O14">
    <cfRule type="top10" dxfId="2708" priority="526" percent="1" bottom="1" rank="20"/>
    <cfRule type="aboveAverage" dxfId="2707" priority="527" aboveAverage="0"/>
    <cfRule type="aboveAverage" dxfId="2706" priority="528"/>
  </conditionalFormatting>
  <conditionalFormatting sqref="D15:O15">
    <cfRule type="top10" dxfId="2705" priority="523" percent="1" bottom="1" rank="20"/>
    <cfRule type="aboveAverage" dxfId="2704" priority="524" aboveAverage="0"/>
    <cfRule type="aboveAverage" dxfId="2703" priority="525"/>
  </conditionalFormatting>
  <conditionalFormatting sqref="D16:O16">
    <cfRule type="top10" dxfId="2702" priority="520" percent="1" bottom="1" rank="20"/>
    <cfRule type="aboveAverage" dxfId="2701" priority="521" aboveAverage="0"/>
    <cfRule type="aboveAverage" dxfId="2700" priority="522"/>
  </conditionalFormatting>
  <conditionalFormatting sqref="D17:O17">
    <cfRule type="top10" dxfId="2699" priority="517" percent="1" bottom="1" rank="20"/>
    <cfRule type="aboveAverage" dxfId="2698" priority="518" aboveAverage="0"/>
    <cfRule type="aboveAverage" dxfId="2697" priority="519"/>
  </conditionalFormatting>
  <conditionalFormatting sqref="D18:O18">
    <cfRule type="top10" dxfId="2696" priority="514" percent="1" bottom="1" rank="20"/>
    <cfRule type="aboveAverage" dxfId="2695" priority="515" aboveAverage="0"/>
    <cfRule type="aboveAverage" dxfId="2694" priority="516"/>
  </conditionalFormatting>
  <conditionalFormatting sqref="D19:O19">
    <cfRule type="top10" dxfId="2693" priority="511" percent="1" bottom="1" rank="20"/>
    <cfRule type="aboveAverage" dxfId="2692" priority="512" aboveAverage="0"/>
    <cfRule type="aboveAverage" dxfId="2691" priority="513"/>
  </conditionalFormatting>
  <conditionalFormatting sqref="D20:O20">
    <cfRule type="top10" dxfId="2690" priority="508" percent="1" bottom="1" rank="20"/>
    <cfRule type="aboveAverage" dxfId="2689" priority="509" aboveAverage="0"/>
    <cfRule type="aboveAverage" dxfId="2688" priority="510"/>
  </conditionalFormatting>
  <conditionalFormatting sqref="D21:O21">
    <cfRule type="top10" dxfId="2687" priority="505" percent="1" bottom="1" rank="20"/>
    <cfRule type="aboveAverage" dxfId="2686" priority="506" aboveAverage="0"/>
    <cfRule type="aboveAverage" dxfId="2685" priority="507"/>
  </conditionalFormatting>
  <conditionalFormatting sqref="D22:O22">
    <cfRule type="top10" dxfId="2684" priority="502" percent="1" bottom="1" rank="20"/>
    <cfRule type="aboveAverage" dxfId="2683" priority="503" aboveAverage="0"/>
    <cfRule type="aboveAverage" dxfId="2682" priority="504"/>
  </conditionalFormatting>
  <conditionalFormatting sqref="D23:O23">
    <cfRule type="top10" dxfId="2681" priority="499" percent="1" bottom="1" rank="20"/>
    <cfRule type="aboveAverage" dxfId="2680" priority="500" aboveAverage="0"/>
    <cfRule type="aboveAverage" dxfId="2679" priority="501"/>
  </conditionalFormatting>
  <conditionalFormatting sqref="D24:O24">
    <cfRule type="top10" dxfId="2678" priority="496" percent="1" bottom="1" rank="20"/>
    <cfRule type="aboveAverage" dxfId="2677" priority="497" aboveAverage="0"/>
    <cfRule type="aboveAverage" dxfId="2676" priority="498"/>
  </conditionalFormatting>
  <conditionalFormatting sqref="D25:O25">
    <cfRule type="top10" dxfId="2675" priority="493" percent="1" bottom="1" rank="20"/>
    <cfRule type="aboveAverage" dxfId="2674" priority="494" aboveAverage="0"/>
    <cfRule type="aboveAverage" dxfId="2673" priority="495"/>
  </conditionalFormatting>
  <conditionalFormatting sqref="D26:O26">
    <cfRule type="top10" dxfId="2672" priority="490" percent="1" bottom="1" rank="20"/>
    <cfRule type="aboveAverage" dxfId="2671" priority="491" aboveAverage="0"/>
    <cfRule type="aboveAverage" dxfId="2670" priority="492"/>
  </conditionalFormatting>
  <conditionalFormatting sqref="D27:O27">
    <cfRule type="top10" dxfId="2669" priority="487" percent="1" bottom="1" rank="20"/>
    <cfRule type="aboveAverage" dxfId="2668" priority="488" aboveAverage="0"/>
    <cfRule type="aboveAverage" dxfId="2667" priority="489"/>
  </conditionalFormatting>
  <conditionalFormatting sqref="D28:O28">
    <cfRule type="top10" dxfId="2666" priority="484" percent="1" bottom="1" rank="20"/>
    <cfRule type="aboveAverage" dxfId="2665" priority="485" aboveAverage="0"/>
    <cfRule type="aboveAverage" dxfId="2664" priority="486"/>
  </conditionalFormatting>
  <conditionalFormatting sqref="D29:O29">
    <cfRule type="top10" dxfId="2663" priority="481" percent="1" bottom="1" rank="20"/>
    <cfRule type="aboveAverage" dxfId="2662" priority="482" aboveAverage="0"/>
    <cfRule type="aboveAverage" dxfId="2661" priority="483"/>
  </conditionalFormatting>
  <conditionalFormatting sqref="D30:O30">
    <cfRule type="top10" dxfId="2660" priority="478" percent="1" bottom="1" rank="20"/>
    <cfRule type="aboveAverage" dxfId="2659" priority="479" aboveAverage="0"/>
    <cfRule type="aboveAverage" dxfId="2658" priority="480"/>
  </conditionalFormatting>
  <conditionalFormatting sqref="D31:O31">
    <cfRule type="top10" dxfId="2657" priority="475" percent="1" bottom="1" rank="20"/>
    <cfRule type="aboveAverage" dxfId="2656" priority="476" aboveAverage="0"/>
    <cfRule type="aboveAverage" dxfId="2655" priority="477"/>
  </conditionalFormatting>
  <conditionalFormatting sqref="D32:O32">
    <cfRule type="top10" dxfId="2654" priority="472" percent="1" bottom="1" rank="20"/>
    <cfRule type="aboveAverage" dxfId="2653" priority="473" aboveAverage="0"/>
    <cfRule type="aboveAverage" dxfId="2652" priority="474"/>
  </conditionalFormatting>
  <conditionalFormatting sqref="D33:O33">
    <cfRule type="top10" dxfId="2651" priority="469" percent="1" bottom="1" rank="20"/>
    <cfRule type="aboveAverage" dxfId="2650" priority="470" aboveAverage="0"/>
    <cfRule type="aboveAverage" dxfId="2649" priority="471"/>
  </conditionalFormatting>
  <conditionalFormatting sqref="D34:O34">
    <cfRule type="top10" dxfId="2648" priority="466" percent="1" bottom="1" rank="20"/>
    <cfRule type="aboveAverage" dxfId="2647" priority="467" aboveAverage="0"/>
    <cfRule type="aboveAverage" dxfId="2646" priority="468"/>
  </conditionalFormatting>
  <conditionalFormatting sqref="P4:AI4">
    <cfRule type="top10" dxfId="2645" priority="463" percent="1" bottom="1" rank="20"/>
    <cfRule type="aboveAverage" dxfId="2644" priority="464" aboveAverage="0"/>
    <cfRule type="aboveAverage" dxfId="2643" priority="465"/>
  </conditionalFormatting>
  <conditionalFormatting sqref="P5:AI5">
    <cfRule type="top10" dxfId="2642" priority="460" percent="1" bottom="1" rank="20"/>
    <cfRule type="aboveAverage" dxfId="2641" priority="461" aboveAverage="0"/>
    <cfRule type="aboveAverage" dxfId="2640" priority="462"/>
  </conditionalFormatting>
  <conditionalFormatting sqref="P6:AI6">
    <cfRule type="top10" dxfId="2639" priority="457" percent="1" bottom="1" rank="20"/>
    <cfRule type="aboveAverage" dxfId="2638" priority="458" aboveAverage="0"/>
    <cfRule type="aboveAverage" dxfId="2637" priority="459"/>
  </conditionalFormatting>
  <conditionalFormatting sqref="P7:AI7">
    <cfRule type="top10" dxfId="2636" priority="454" percent="1" bottom="1" rank="20"/>
    <cfRule type="aboveAverage" dxfId="2635" priority="455" aboveAverage="0"/>
    <cfRule type="aboveAverage" dxfId="2634" priority="456"/>
  </conditionalFormatting>
  <conditionalFormatting sqref="P8:AI8">
    <cfRule type="top10" dxfId="2633" priority="451" percent="1" bottom="1" rank="20"/>
    <cfRule type="aboveAverage" dxfId="2632" priority="452" aboveAverage="0"/>
    <cfRule type="aboveAverage" dxfId="2631" priority="453"/>
  </conditionalFormatting>
  <conditionalFormatting sqref="P9:AI9">
    <cfRule type="top10" dxfId="2630" priority="448" percent="1" bottom="1" rank="20"/>
    <cfRule type="aboveAverage" dxfId="2629" priority="449" aboveAverage="0"/>
    <cfRule type="aboveAverage" dxfId="2628" priority="450"/>
  </conditionalFormatting>
  <conditionalFormatting sqref="P10:AI10">
    <cfRule type="top10" dxfId="2627" priority="445" percent="1" bottom="1" rank="20"/>
    <cfRule type="aboveAverage" dxfId="2626" priority="446" aboveAverage="0"/>
    <cfRule type="aboveAverage" dxfId="2625" priority="447"/>
  </conditionalFormatting>
  <conditionalFormatting sqref="P11:AI11">
    <cfRule type="top10" dxfId="2624" priority="442" percent="1" bottom="1" rank="20"/>
    <cfRule type="aboveAverage" dxfId="2623" priority="443" aboveAverage="0"/>
    <cfRule type="aboveAverage" dxfId="2622" priority="444"/>
  </conditionalFormatting>
  <conditionalFormatting sqref="P12:AI12">
    <cfRule type="top10" dxfId="2621" priority="439" percent="1" bottom="1" rank="20"/>
    <cfRule type="aboveAverage" dxfId="2620" priority="440" aboveAverage="0"/>
    <cfRule type="aboveAverage" dxfId="2619" priority="441"/>
  </conditionalFormatting>
  <conditionalFormatting sqref="P13:AI13">
    <cfRule type="top10" dxfId="2618" priority="436" percent="1" bottom="1" rank="20"/>
    <cfRule type="aboveAverage" dxfId="2617" priority="437" aboveAverage="0"/>
    <cfRule type="aboveAverage" dxfId="2616" priority="438"/>
  </conditionalFormatting>
  <conditionalFormatting sqref="P14:AI14">
    <cfRule type="top10" dxfId="2615" priority="433" percent="1" bottom="1" rank="20"/>
    <cfRule type="aboveAverage" dxfId="2614" priority="434" aboveAverage="0"/>
    <cfRule type="aboveAverage" dxfId="2613" priority="435"/>
  </conditionalFormatting>
  <conditionalFormatting sqref="P15:AI15">
    <cfRule type="top10" dxfId="2612" priority="430" percent="1" bottom="1" rank="20"/>
    <cfRule type="aboveAverage" dxfId="2611" priority="431" aboveAverage="0"/>
    <cfRule type="aboveAverage" dxfId="2610" priority="432"/>
  </conditionalFormatting>
  <conditionalFormatting sqref="P16:AI16">
    <cfRule type="top10" dxfId="2609" priority="427" percent="1" bottom="1" rank="20"/>
    <cfRule type="aboveAverage" dxfId="2608" priority="428" aboveAverage="0"/>
    <cfRule type="aboveAverage" dxfId="2607" priority="429"/>
  </conditionalFormatting>
  <conditionalFormatting sqref="P17:AI17">
    <cfRule type="top10" dxfId="2606" priority="424" percent="1" bottom="1" rank="20"/>
    <cfRule type="aboveAverage" dxfId="2605" priority="425" aboveAverage="0"/>
    <cfRule type="aboveAverage" dxfId="2604" priority="426"/>
  </conditionalFormatting>
  <conditionalFormatting sqref="P18:AI18">
    <cfRule type="top10" dxfId="2603" priority="421" percent="1" bottom="1" rank="20"/>
    <cfRule type="aboveAverage" dxfId="2602" priority="422" aboveAverage="0"/>
    <cfRule type="aboveAverage" dxfId="2601" priority="423"/>
  </conditionalFormatting>
  <conditionalFormatting sqref="P19:AI19">
    <cfRule type="top10" dxfId="2600" priority="418" percent="1" bottom="1" rank="20"/>
    <cfRule type="aboveAverage" dxfId="2599" priority="419" aboveAverage="0"/>
    <cfRule type="aboveAverage" dxfId="2598" priority="420"/>
  </conditionalFormatting>
  <conditionalFormatting sqref="P20:AI20">
    <cfRule type="top10" dxfId="2597" priority="415" percent="1" bottom="1" rank="20"/>
    <cfRule type="aboveAverage" dxfId="2596" priority="416" aboveAverage="0"/>
    <cfRule type="aboveAverage" dxfId="2595" priority="417"/>
  </conditionalFormatting>
  <conditionalFormatting sqref="P21:AI21">
    <cfRule type="top10" dxfId="2594" priority="412" percent="1" bottom="1" rank="20"/>
    <cfRule type="aboveAverage" dxfId="2593" priority="413" aboveAverage="0"/>
    <cfRule type="aboveAverage" dxfId="2592" priority="414"/>
  </conditionalFormatting>
  <conditionalFormatting sqref="P22:AI22">
    <cfRule type="top10" dxfId="2591" priority="409" percent="1" bottom="1" rank="20"/>
    <cfRule type="aboveAverage" dxfId="2590" priority="410" aboveAverage="0"/>
    <cfRule type="aboveAverage" dxfId="2589" priority="411"/>
  </conditionalFormatting>
  <conditionalFormatting sqref="P23:AI23">
    <cfRule type="top10" dxfId="2588" priority="406" percent="1" bottom="1" rank="20"/>
    <cfRule type="aboveAverage" dxfId="2587" priority="407" aboveAverage="0"/>
    <cfRule type="aboveAverage" dxfId="2586" priority="408"/>
  </conditionalFormatting>
  <conditionalFormatting sqref="P24:AI24">
    <cfRule type="top10" dxfId="2585" priority="403" percent="1" bottom="1" rank="20"/>
    <cfRule type="aboveAverage" dxfId="2584" priority="404" aboveAverage="0"/>
    <cfRule type="aboveAverage" dxfId="2583" priority="405"/>
  </conditionalFormatting>
  <conditionalFormatting sqref="P25:AI25">
    <cfRule type="top10" dxfId="2582" priority="400" percent="1" bottom="1" rank="20"/>
    <cfRule type="aboveAverage" dxfId="2581" priority="401" aboveAverage="0"/>
    <cfRule type="aboveAverage" dxfId="2580" priority="402"/>
  </conditionalFormatting>
  <conditionalFormatting sqref="P26:AI26">
    <cfRule type="top10" dxfId="2579" priority="397" percent="1" bottom="1" rank="20"/>
    <cfRule type="aboveAverage" dxfId="2578" priority="398" aboveAverage="0"/>
    <cfRule type="aboveAverage" dxfId="2577" priority="399"/>
  </conditionalFormatting>
  <conditionalFormatting sqref="P27:AI27">
    <cfRule type="top10" dxfId="2576" priority="394" percent="1" bottom="1" rank="20"/>
    <cfRule type="aboveAverage" dxfId="2575" priority="395" aboveAverage="0"/>
    <cfRule type="aboveAverage" dxfId="2574" priority="396"/>
  </conditionalFormatting>
  <conditionalFormatting sqref="P28:AI28">
    <cfRule type="top10" dxfId="2573" priority="391" percent="1" bottom="1" rank="20"/>
    <cfRule type="aboveAverage" dxfId="2572" priority="392" aboveAverage="0"/>
    <cfRule type="aboveAverage" dxfId="2571" priority="393"/>
  </conditionalFormatting>
  <conditionalFormatting sqref="P29:AI29">
    <cfRule type="top10" dxfId="2570" priority="388" percent="1" bottom="1" rank="20"/>
    <cfRule type="aboveAverage" dxfId="2569" priority="389" aboveAverage="0"/>
    <cfRule type="aboveAverage" dxfId="2568" priority="390"/>
  </conditionalFormatting>
  <conditionalFormatting sqref="P30:AI30">
    <cfRule type="top10" dxfId="2567" priority="385" percent="1" bottom="1" rank="20"/>
    <cfRule type="aboveAverage" dxfId="2566" priority="386" aboveAverage="0"/>
    <cfRule type="aboveAverage" dxfId="2565" priority="387"/>
  </conditionalFormatting>
  <conditionalFormatting sqref="P31:AI31">
    <cfRule type="top10" dxfId="2564" priority="382" percent="1" bottom="1" rank="20"/>
    <cfRule type="aboveAverage" dxfId="2563" priority="383" aboveAverage="0"/>
    <cfRule type="aboveAverage" dxfId="2562" priority="384"/>
  </conditionalFormatting>
  <conditionalFormatting sqref="P32:AI32">
    <cfRule type="top10" dxfId="2561" priority="379" percent="1" bottom="1" rank="20"/>
    <cfRule type="aboveAverage" dxfId="2560" priority="380" aboveAverage="0"/>
    <cfRule type="aboveAverage" dxfId="2559" priority="381"/>
  </conditionalFormatting>
  <conditionalFormatting sqref="P33:AI33">
    <cfRule type="top10" dxfId="2558" priority="376" percent="1" bottom="1" rank="20"/>
    <cfRule type="aboveAverage" dxfId="2557" priority="377" aboveAverage="0"/>
    <cfRule type="aboveAverage" dxfId="2556" priority="378"/>
  </conditionalFormatting>
  <conditionalFormatting sqref="P34:AI34">
    <cfRule type="top10" dxfId="2555" priority="373" percent="1" bottom="1" rank="20"/>
    <cfRule type="aboveAverage" dxfId="2554" priority="374" aboveAverage="0"/>
    <cfRule type="aboveAverage" dxfId="2553" priority="375"/>
  </conditionalFormatting>
  <conditionalFormatting sqref="AJ4:BG4">
    <cfRule type="top10" dxfId="2552" priority="370" percent="1" bottom="1" rank="20"/>
    <cfRule type="aboveAverage" dxfId="2551" priority="371" aboveAverage="0"/>
    <cfRule type="aboveAverage" dxfId="2550" priority="372"/>
  </conditionalFormatting>
  <conditionalFormatting sqref="AJ5:BG5">
    <cfRule type="top10" dxfId="2549" priority="367" percent="1" bottom="1" rank="20"/>
    <cfRule type="aboveAverage" dxfId="2548" priority="368" aboveAverage="0"/>
    <cfRule type="aboveAverage" dxfId="2547" priority="369"/>
  </conditionalFormatting>
  <conditionalFormatting sqref="AJ6:BG6">
    <cfRule type="top10" dxfId="2546" priority="364" percent="1" bottom="1" rank="20"/>
    <cfRule type="aboveAverage" dxfId="2545" priority="365" aboveAverage="0"/>
    <cfRule type="aboveAverage" dxfId="2544" priority="366"/>
  </conditionalFormatting>
  <conditionalFormatting sqref="AJ7:BG7">
    <cfRule type="top10" dxfId="2543" priority="361" percent="1" bottom="1" rank="20"/>
    <cfRule type="aboveAverage" dxfId="2542" priority="362" aboveAverage="0"/>
    <cfRule type="aboveAverage" dxfId="2541" priority="363"/>
  </conditionalFormatting>
  <conditionalFormatting sqref="AJ8:BG8">
    <cfRule type="top10" dxfId="2540" priority="358" percent="1" bottom="1" rank="20"/>
    <cfRule type="aboveAverage" dxfId="2539" priority="359" aboveAverage="0"/>
    <cfRule type="aboveAverage" dxfId="2538" priority="360"/>
  </conditionalFormatting>
  <conditionalFormatting sqref="AJ9:BG9">
    <cfRule type="top10" dxfId="2537" priority="355" percent="1" bottom="1" rank="20"/>
    <cfRule type="aboveAverage" dxfId="2536" priority="356" aboveAverage="0"/>
    <cfRule type="aboveAverage" dxfId="2535" priority="357"/>
  </conditionalFormatting>
  <conditionalFormatting sqref="AJ10:BG10">
    <cfRule type="top10" dxfId="2534" priority="352" percent="1" bottom="1" rank="20"/>
    <cfRule type="aboveAverage" dxfId="2533" priority="353" aboveAverage="0"/>
    <cfRule type="aboveAverage" dxfId="2532" priority="354"/>
  </conditionalFormatting>
  <conditionalFormatting sqref="AJ11:BG11">
    <cfRule type="top10" dxfId="2531" priority="349" percent="1" bottom="1" rank="20"/>
    <cfRule type="aboveAverage" dxfId="2530" priority="350" aboveAverage="0"/>
    <cfRule type="aboveAverage" dxfId="2529" priority="351"/>
  </conditionalFormatting>
  <conditionalFormatting sqref="AJ12:BG12">
    <cfRule type="top10" dxfId="2528" priority="346" percent="1" bottom="1" rank="20"/>
    <cfRule type="aboveAverage" dxfId="2527" priority="347" aboveAverage="0"/>
    <cfRule type="aboveAverage" dxfId="2526" priority="348"/>
  </conditionalFormatting>
  <conditionalFormatting sqref="AJ13:BG13">
    <cfRule type="top10" dxfId="2525" priority="343" percent="1" bottom="1" rank="20"/>
    <cfRule type="aboveAverage" dxfId="2524" priority="344" aboveAverage="0"/>
    <cfRule type="aboveAverage" dxfId="2523" priority="345"/>
  </conditionalFormatting>
  <conditionalFormatting sqref="AJ14:BG14">
    <cfRule type="top10" dxfId="2522" priority="340" percent="1" bottom="1" rank="20"/>
    <cfRule type="aboveAverage" dxfId="2521" priority="341" aboveAverage="0"/>
    <cfRule type="aboveAverage" dxfId="2520" priority="342"/>
  </conditionalFormatting>
  <conditionalFormatting sqref="AJ15:BG15">
    <cfRule type="top10" dxfId="2519" priority="337" percent="1" bottom="1" rank="20"/>
    <cfRule type="aboveAverage" dxfId="2518" priority="338" aboveAverage="0"/>
    <cfRule type="aboveAverage" dxfId="2517" priority="339"/>
  </conditionalFormatting>
  <conditionalFormatting sqref="AJ16:BG16">
    <cfRule type="top10" dxfId="2516" priority="334" percent="1" bottom="1" rank="20"/>
    <cfRule type="aboveAverage" dxfId="2515" priority="335" aboveAverage="0"/>
    <cfRule type="aboveAverage" dxfId="2514" priority="336"/>
  </conditionalFormatting>
  <conditionalFormatting sqref="AJ17:BG17">
    <cfRule type="top10" dxfId="2513" priority="331" percent="1" bottom="1" rank="20"/>
    <cfRule type="aboveAverage" dxfId="2512" priority="332" aboveAverage="0"/>
    <cfRule type="aboveAverage" dxfId="2511" priority="333"/>
  </conditionalFormatting>
  <conditionalFormatting sqref="AJ18:BG18">
    <cfRule type="top10" dxfId="2510" priority="328" percent="1" bottom="1" rank="20"/>
    <cfRule type="aboveAverage" dxfId="2509" priority="329" aboveAverage="0"/>
    <cfRule type="aboveAverage" dxfId="2508" priority="330"/>
  </conditionalFormatting>
  <conditionalFormatting sqref="AJ19:BG19">
    <cfRule type="top10" dxfId="2507" priority="325" percent="1" bottom="1" rank="20"/>
    <cfRule type="aboveAverage" dxfId="2506" priority="326" aboveAverage="0"/>
    <cfRule type="aboveAverage" dxfId="2505" priority="327"/>
  </conditionalFormatting>
  <conditionalFormatting sqref="AJ20:BG20">
    <cfRule type="top10" dxfId="2504" priority="322" percent="1" bottom="1" rank="20"/>
    <cfRule type="aboveAverage" dxfId="2503" priority="323" aboveAverage="0"/>
    <cfRule type="aboveAverage" dxfId="2502" priority="324"/>
  </conditionalFormatting>
  <conditionalFormatting sqref="AJ21:BG21">
    <cfRule type="top10" dxfId="2501" priority="319" percent="1" bottom="1" rank="20"/>
    <cfRule type="aboveAverage" dxfId="2500" priority="320" aboveAverage="0"/>
    <cfRule type="aboveAverage" dxfId="2499" priority="321"/>
  </conditionalFormatting>
  <conditionalFormatting sqref="AJ22:BG22">
    <cfRule type="top10" dxfId="2498" priority="316" percent="1" bottom="1" rank="20"/>
    <cfRule type="aboveAverage" dxfId="2497" priority="317" aboveAverage="0"/>
    <cfRule type="aboveAverage" dxfId="2496" priority="318"/>
  </conditionalFormatting>
  <conditionalFormatting sqref="AJ23:BG23">
    <cfRule type="top10" dxfId="2495" priority="313" percent="1" bottom="1" rank="20"/>
    <cfRule type="aboveAverage" dxfId="2494" priority="314" aboveAverage="0"/>
    <cfRule type="aboveAverage" dxfId="2493" priority="315"/>
  </conditionalFormatting>
  <conditionalFormatting sqref="AJ24:BG24">
    <cfRule type="top10" dxfId="2492" priority="310" percent="1" bottom="1" rank="20"/>
    <cfRule type="aboveAverage" dxfId="2491" priority="311" aboveAverage="0"/>
    <cfRule type="aboveAverage" dxfId="2490" priority="312"/>
  </conditionalFormatting>
  <conditionalFormatting sqref="AJ25:BG25">
    <cfRule type="top10" dxfId="2489" priority="307" percent="1" bottom="1" rank="20"/>
    <cfRule type="aboveAverage" dxfId="2488" priority="308" aboveAverage="0"/>
    <cfRule type="aboveAverage" dxfId="2487" priority="309"/>
  </conditionalFormatting>
  <conditionalFormatting sqref="AJ26:BG26">
    <cfRule type="top10" dxfId="2486" priority="304" percent="1" bottom="1" rank="20"/>
    <cfRule type="aboveAverage" dxfId="2485" priority="305" aboveAverage="0"/>
    <cfRule type="aboveAverage" dxfId="2484" priority="306"/>
  </conditionalFormatting>
  <conditionalFormatting sqref="AJ27:BG27">
    <cfRule type="top10" dxfId="2483" priority="301" percent="1" bottom="1" rank="20"/>
    <cfRule type="aboveAverage" dxfId="2482" priority="302" aboveAverage="0"/>
    <cfRule type="aboveAverage" dxfId="2481" priority="303"/>
  </conditionalFormatting>
  <conditionalFormatting sqref="AJ28:BG28">
    <cfRule type="top10" dxfId="2480" priority="298" percent="1" bottom="1" rank="20"/>
    <cfRule type="aboveAverage" dxfId="2479" priority="299" aboveAverage="0"/>
    <cfRule type="aboveAverage" dxfId="2478" priority="300"/>
  </conditionalFormatting>
  <conditionalFormatting sqref="AJ29:BG29">
    <cfRule type="top10" dxfId="2477" priority="295" percent="1" bottom="1" rank="20"/>
    <cfRule type="aboveAverage" dxfId="2476" priority="296" aboveAverage="0"/>
    <cfRule type="aboveAverage" dxfId="2475" priority="297"/>
  </conditionalFormatting>
  <conditionalFormatting sqref="AJ30:BG30">
    <cfRule type="top10" dxfId="2474" priority="292" percent="1" bottom="1" rank="20"/>
    <cfRule type="aboveAverage" dxfId="2473" priority="293" aboveAverage="0"/>
    <cfRule type="aboveAverage" dxfId="2472" priority="294"/>
  </conditionalFormatting>
  <conditionalFormatting sqref="AJ31:BG31">
    <cfRule type="top10" dxfId="2471" priority="289" percent="1" bottom="1" rank="20"/>
    <cfRule type="aboveAverage" dxfId="2470" priority="290" aboveAverage="0"/>
    <cfRule type="aboveAverage" dxfId="2469" priority="291"/>
  </conditionalFormatting>
  <conditionalFormatting sqref="AJ32:BG32">
    <cfRule type="top10" dxfId="2468" priority="286" percent="1" bottom="1" rank="20"/>
    <cfRule type="aboveAverage" dxfId="2467" priority="287" aboveAverage="0"/>
    <cfRule type="aboveAverage" dxfId="2466" priority="288"/>
  </conditionalFormatting>
  <conditionalFormatting sqref="AJ33:BG33">
    <cfRule type="top10" dxfId="2465" priority="283" percent="1" bottom="1" rank="20"/>
    <cfRule type="aboveAverage" dxfId="2464" priority="284" aboveAverage="0"/>
    <cfRule type="aboveAverage" dxfId="2463" priority="285"/>
  </conditionalFormatting>
  <conditionalFormatting sqref="AJ34:BG34">
    <cfRule type="top10" dxfId="2462" priority="280" percent="1" bottom="1" rank="20"/>
    <cfRule type="aboveAverage" dxfId="2461" priority="281" aboveAverage="0"/>
    <cfRule type="aboveAverage" dxfId="2460" priority="282"/>
  </conditionalFormatting>
  <conditionalFormatting sqref="BH4:CA4">
    <cfRule type="top10" dxfId="2459" priority="277" percent="1" bottom="1" rank="20"/>
    <cfRule type="aboveAverage" dxfId="2458" priority="278" aboveAverage="0"/>
    <cfRule type="aboveAverage" dxfId="2457" priority="279"/>
  </conditionalFormatting>
  <conditionalFormatting sqref="BH5:CA5">
    <cfRule type="top10" dxfId="2456" priority="274" percent="1" bottom="1" rank="20"/>
    <cfRule type="aboveAverage" dxfId="2455" priority="275" aboveAverage="0"/>
    <cfRule type="aboveAverage" dxfId="2454" priority="276"/>
  </conditionalFormatting>
  <conditionalFormatting sqref="BH6:CA6">
    <cfRule type="top10" dxfId="2453" priority="271" percent="1" bottom="1" rank="20"/>
    <cfRule type="aboveAverage" dxfId="2452" priority="272" aboveAverage="0"/>
    <cfRule type="aboveAverage" dxfId="2451" priority="273"/>
  </conditionalFormatting>
  <conditionalFormatting sqref="BH7:CA7">
    <cfRule type="top10" dxfId="2450" priority="268" percent="1" bottom="1" rank="20"/>
    <cfRule type="aboveAverage" dxfId="2449" priority="269" aboveAverage="0"/>
    <cfRule type="aboveAverage" dxfId="2448" priority="270"/>
  </conditionalFormatting>
  <conditionalFormatting sqref="BH8:CA8">
    <cfRule type="top10" dxfId="2447" priority="265" percent="1" bottom="1" rank="20"/>
    <cfRule type="aboveAverage" dxfId="2446" priority="266" aboveAverage="0"/>
    <cfRule type="aboveAverage" dxfId="2445" priority="267"/>
  </conditionalFormatting>
  <conditionalFormatting sqref="BH9:CA9">
    <cfRule type="top10" dxfId="2444" priority="262" percent="1" bottom="1" rank="20"/>
    <cfRule type="aboveAverage" dxfId="2443" priority="263" aboveAverage="0"/>
    <cfRule type="aboveAverage" dxfId="2442" priority="264"/>
  </conditionalFormatting>
  <conditionalFormatting sqref="BH10:CA10">
    <cfRule type="top10" dxfId="2441" priority="259" percent="1" bottom="1" rank="20"/>
    <cfRule type="aboveAverage" dxfId="2440" priority="260" aboveAverage="0"/>
    <cfRule type="aboveAverage" dxfId="2439" priority="261"/>
  </conditionalFormatting>
  <conditionalFormatting sqref="BH11:CA11">
    <cfRule type="top10" dxfId="2438" priority="256" percent="1" bottom="1" rank="20"/>
    <cfRule type="aboveAverage" dxfId="2437" priority="257" aboveAverage="0"/>
    <cfRule type="aboveAverage" dxfId="2436" priority="258"/>
  </conditionalFormatting>
  <conditionalFormatting sqref="BH12:CA12">
    <cfRule type="top10" dxfId="2435" priority="253" percent="1" bottom="1" rank="20"/>
    <cfRule type="aboveAverage" dxfId="2434" priority="254" aboveAverage="0"/>
    <cfRule type="aboveAverage" dxfId="2433" priority="255"/>
  </conditionalFormatting>
  <conditionalFormatting sqref="BH13:CA13">
    <cfRule type="top10" dxfId="2432" priority="250" percent="1" bottom="1" rank="20"/>
    <cfRule type="aboveAverage" dxfId="2431" priority="251" aboveAverage="0"/>
    <cfRule type="aboveAverage" dxfId="2430" priority="252"/>
  </conditionalFormatting>
  <conditionalFormatting sqref="BH14:CA14">
    <cfRule type="top10" dxfId="2429" priority="247" percent="1" bottom="1" rank="20"/>
    <cfRule type="aboveAverage" dxfId="2428" priority="248" aboveAverage="0"/>
    <cfRule type="aboveAverage" dxfId="2427" priority="249"/>
  </conditionalFormatting>
  <conditionalFormatting sqref="BH15:CA15">
    <cfRule type="top10" dxfId="2426" priority="244" percent="1" bottom="1" rank="20"/>
    <cfRule type="aboveAverage" dxfId="2425" priority="245" aboveAverage="0"/>
    <cfRule type="aboveAverage" dxfId="2424" priority="246"/>
  </conditionalFormatting>
  <conditionalFormatting sqref="BH16:CA16">
    <cfRule type="top10" dxfId="2423" priority="241" percent="1" bottom="1" rank="20"/>
    <cfRule type="aboveAverage" dxfId="2422" priority="242" aboveAverage="0"/>
    <cfRule type="aboveAverage" dxfId="2421" priority="243"/>
  </conditionalFormatting>
  <conditionalFormatting sqref="BH17:CA17">
    <cfRule type="top10" dxfId="2420" priority="238" percent="1" bottom="1" rank="20"/>
    <cfRule type="aboveAverage" dxfId="2419" priority="239" aboveAverage="0"/>
    <cfRule type="aboveAverage" dxfId="2418" priority="240"/>
  </conditionalFormatting>
  <conditionalFormatting sqref="BH18:CA18">
    <cfRule type="top10" dxfId="2417" priority="235" percent="1" bottom="1" rank="20"/>
    <cfRule type="aboveAverage" dxfId="2416" priority="236" aboveAverage="0"/>
    <cfRule type="aboveAverage" dxfId="2415" priority="237"/>
  </conditionalFormatting>
  <conditionalFormatting sqref="BH19:CA19">
    <cfRule type="top10" dxfId="2414" priority="232" percent="1" bottom="1" rank="20"/>
    <cfRule type="aboveAverage" dxfId="2413" priority="233" aboveAverage="0"/>
    <cfRule type="aboveAverage" dxfId="2412" priority="234"/>
  </conditionalFormatting>
  <conditionalFormatting sqref="BH20:CA20">
    <cfRule type="top10" dxfId="2411" priority="229" percent="1" bottom="1" rank="20"/>
    <cfRule type="aboveAverage" dxfId="2410" priority="230" aboveAverage="0"/>
    <cfRule type="aboveAverage" dxfId="2409" priority="231"/>
  </conditionalFormatting>
  <conditionalFormatting sqref="BH21:CA21">
    <cfRule type="top10" dxfId="2408" priority="226" percent="1" bottom="1" rank="20"/>
    <cfRule type="aboveAverage" dxfId="2407" priority="227" aboveAverage="0"/>
    <cfRule type="aboveAverage" dxfId="2406" priority="228"/>
  </conditionalFormatting>
  <conditionalFormatting sqref="BH22:CA22">
    <cfRule type="top10" dxfId="2405" priority="223" percent="1" bottom="1" rank="20"/>
    <cfRule type="aboveAverage" dxfId="2404" priority="224" aboveAverage="0"/>
    <cfRule type="aboveAverage" dxfId="2403" priority="225"/>
  </conditionalFormatting>
  <conditionalFormatting sqref="BH23:CA23">
    <cfRule type="top10" dxfId="2402" priority="220" percent="1" bottom="1" rank="20"/>
    <cfRule type="aboveAverage" dxfId="2401" priority="221" aboveAverage="0"/>
    <cfRule type="aboveAverage" dxfId="2400" priority="222"/>
  </conditionalFormatting>
  <conditionalFormatting sqref="BH24:CA24">
    <cfRule type="top10" dxfId="2399" priority="217" percent="1" bottom="1" rank="20"/>
    <cfRule type="aboveAverage" dxfId="2398" priority="218" aboveAverage="0"/>
    <cfRule type="aboveAverage" dxfId="2397" priority="219"/>
  </conditionalFormatting>
  <conditionalFormatting sqref="BH25:CA25">
    <cfRule type="top10" dxfId="2396" priority="214" percent="1" bottom="1" rank="20"/>
    <cfRule type="aboveAverage" dxfId="2395" priority="215" aboveAverage="0"/>
    <cfRule type="aboveAverage" dxfId="2394" priority="216"/>
  </conditionalFormatting>
  <conditionalFormatting sqref="BH26:CA26">
    <cfRule type="top10" dxfId="2393" priority="211" percent="1" bottom="1" rank="20"/>
    <cfRule type="aboveAverage" dxfId="2392" priority="212" aboveAverage="0"/>
    <cfRule type="aboveAverage" dxfId="2391" priority="213"/>
  </conditionalFormatting>
  <conditionalFormatting sqref="BH27:CA27">
    <cfRule type="top10" dxfId="2390" priority="208" percent="1" bottom="1" rank="20"/>
    <cfRule type="aboveAverage" dxfId="2389" priority="209" aboveAverage="0"/>
    <cfRule type="aboveAverage" dxfId="2388" priority="210"/>
  </conditionalFormatting>
  <conditionalFormatting sqref="BH28:CA28">
    <cfRule type="top10" dxfId="2387" priority="205" percent="1" bottom="1" rank="20"/>
    <cfRule type="aboveAverage" dxfId="2386" priority="206" aboveAverage="0"/>
    <cfRule type="aboveAverage" dxfId="2385" priority="207"/>
  </conditionalFormatting>
  <conditionalFormatting sqref="BH29:CA29">
    <cfRule type="top10" dxfId="2384" priority="202" percent="1" bottom="1" rank="20"/>
    <cfRule type="aboveAverage" dxfId="2383" priority="203" aboveAverage="0"/>
    <cfRule type="aboveAverage" dxfId="2382" priority="204"/>
  </conditionalFormatting>
  <conditionalFormatting sqref="BH30:CA30">
    <cfRule type="top10" dxfId="2381" priority="199" percent="1" bottom="1" rank="20"/>
    <cfRule type="aboveAverage" dxfId="2380" priority="200" aboveAverage="0"/>
    <cfRule type="aboveAverage" dxfId="2379" priority="201"/>
  </conditionalFormatting>
  <conditionalFormatting sqref="BH31:CA31">
    <cfRule type="top10" dxfId="2378" priority="196" percent="1" bottom="1" rank="20"/>
    <cfRule type="aboveAverage" dxfId="2377" priority="197" aboveAverage="0"/>
    <cfRule type="aboveAverage" dxfId="2376" priority="198"/>
  </conditionalFormatting>
  <conditionalFormatting sqref="BH32:CA32">
    <cfRule type="top10" dxfId="2375" priority="193" percent="1" bottom="1" rank="20"/>
    <cfRule type="aboveAverage" dxfId="2374" priority="194" aboveAverage="0"/>
    <cfRule type="aboveAverage" dxfId="2373" priority="195"/>
  </conditionalFormatting>
  <conditionalFormatting sqref="BH33:CA33">
    <cfRule type="top10" dxfId="2372" priority="190" percent="1" bottom="1" rank="20"/>
    <cfRule type="aboveAverage" dxfId="2371" priority="191" aboveAverage="0"/>
    <cfRule type="aboveAverage" dxfId="2370" priority="192"/>
  </conditionalFormatting>
  <conditionalFormatting sqref="BH34:CA34">
    <cfRule type="top10" dxfId="2369" priority="187" percent="1" bottom="1" rank="20"/>
    <cfRule type="aboveAverage" dxfId="2368" priority="188" aboveAverage="0"/>
    <cfRule type="aboveAverage" dxfId="2367" priority="189"/>
  </conditionalFormatting>
  <conditionalFormatting sqref="CB4:DO4">
    <cfRule type="top10" dxfId="2366" priority="184" percent="1" bottom="1" rank="20"/>
    <cfRule type="aboveAverage" dxfId="2365" priority="185" aboveAverage="0"/>
    <cfRule type="aboveAverage" dxfId="2364" priority="186"/>
  </conditionalFormatting>
  <conditionalFormatting sqref="CB5:DO5">
    <cfRule type="top10" dxfId="2363" priority="181" percent="1" bottom="1" rank="20"/>
    <cfRule type="aboveAverage" dxfId="2362" priority="182" aboveAverage="0"/>
    <cfRule type="aboveAverage" dxfId="2361" priority="183"/>
  </conditionalFormatting>
  <conditionalFormatting sqref="CB6:DO6">
    <cfRule type="top10" dxfId="2360" priority="178" percent="1" bottom="1" rank="20"/>
    <cfRule type="aboveAverage" dxfId="2359" priority="179" aboveAverage="0"/>
    <cfRule type="aboveAverage" dxfId="2358" priority="180"/>
  </conditionalFormatting>
  <conditionalFormatting sqref="CB7:DO7">
    <cfRule type="top10" dxfId="2357" priority="175" percent="1" bottom="1" rank="20"/>
    <cfRule type="aboveAverage" dxfId="2356" priority="176" aboveAverage="0"/>
    <cfRule type="aboveAverage" dxfId="2355" priority="177"/>
  </conditionalFormatting>
  <conditionalFormatting sqref="CB8:DO8">
    <cfRule type="top10" dxfId="2354" priority="172" percent="1" bottom="1" rank="20"/>
    <cfRule type="aboveAverage" dxfId="2353" priority="173" aboveAverage="0"/>
    <cfRule type="aboveAverage" dxfId="2352" priority="174"/>
  </conditionalFormatting>
  <conditionalFormatting sqref="CB9:DO9">
    <cfRule type="top10" dxfId="2351" priority="169" percent="1" bottom="1" rank="20"/>
    <cfRule type="aboveAverage" dxfId="2350" priority="170" aboveAverage="0"/>
    <cfRule type="aboveAverage" dxfId="2349" priority="171"/>
  </conditionalFormatting>
  <conditionalFormatting sqref="CB10:DO10">
    <cfRule type="top10" dxfId="2348" priority="166" percent="1" bottom="1" rank="20"/>
    <cfRule type="aboveAverage" dxfId="2347" priority="167" aboveAverage="0"/>
    <cfRule type="aboveAverage" dxfId="2346" priority="168"/>
  </conditionalFormatting>
  <conditionalFormatting sqref="CB11:DO11">
    <cfRule type="top10" dxfId="2345" priority="163" percent="1" bottom="1" rank="20"/>
    <cfRule type="aboveAverage" dxfId="2344" priority="164" aboveAverage="0"/>
    <cfRule type="aboveAverage" dxfId="2343" priority="165"/>
  </conditionalFormatting>
  <conditionalFormatting sqref="CB12:DO12">
    <cfRule type="top10" dxfId="2342" priority="160" percent="1" bottom="1" rank="20"/>
    <cfRule type="aboveAverage" dxfId="2341" priority="161" aboveAverage="0"/>
    <cfRule type="aboveAverage" dxfId="2340" priority="162"/>
  </conditionalFormatting>
  <conditionalFormatting sqref="CB13:DO13">
    <cfRule type="top10" dxfId="2339" priority="157" percent="1" bottom="1" rank="20"/>
    <cfRule type="aboveAverage" dxfId="2338" priority="158" aboveAverage="0"/>
    <cfRule type="aboveAverage" dxfId="2337" priority="159"/>
  </conditionalFormatting>
  <conditionalFormatting sqref="CB14:DO14">
    <cfRule type="top10" dxfId="2336" priority="154" percent="1" bottom="1" rank="20"/>
    <cfRule type="aboveAverage" dxfId="2335" priority="155" aboveAverage="0"/>
    <cfRule type="aboveAverage" dxfId="2334" priority="156"/>
  </conditionalFormatting>
  <conditionalFormatting sqref="CB15:DO15">
    <cfRule type="top10" dxfId="2333" priority="151" percent="1" bottom="1" rank="20"/>
    <cfRule type="aboveAverage" dxfId="2332" priority="152" aboveAverage="0"/>
    <cfRule type="aboveAverage" dxfId="2331" priority="153"/>
  </conditionalFormatting>
  <conditionalFormatting sqref="CB16:DO16">
    <cfRule type="top10" dxfId="2330" priority="148" percent="1" bottom="1" rank="20"/>
    <cfRule type="aboveAverage" dxfId="2329" priority="149" aboveAverage="0"/>
    <cfRule type="aboveAverage" dxfId="2328" priority="150"/>
  </conditionalFormatting>
  <conditionalFormatting sqref="CB17:DO17">
    <cfRule type="top10" dxfId="2327" priority="145" percent="1" bottom="1" rank="20"/>
    <cfRule type="aboveAverage" dxfId="2326" priority="146" aboveAverage="0"/>
    <cfRule type="aboveAverage" dxfId="2325" priority="147"/>
  </conditionalFormatting>
  <conditionalFormatting sqref="CB18:DO18">
    <cfRule type="top10" dxfId="2324" priority="142" percent="1" bottom="1" rank="20"/>
    <cfRule type="aboveAverage" dxfId="2323" priority="143" aboveAverage="0"/>
    <cfRule type="aboveAverage" dxfId="2322" priority="144"/>
  </conditionalFormatting>
  <conditionalFormatting sqref="CB19:DO19">
    <cfRule type="top10" dxfId="2321" priority="139" percent="1" bottom="1" rank="20"/>
    <cfRule type="aboveAverage" dxfId="2320" priority="140" aboveAverage="0"/>
    <cfRule type="aboveAverage" dxfId="2319" priority="141"/>
  </conditionalFormatting>
  <conditionalFormatting sqref="CB20:DO20">
    <cfRule type="top10" dxfId="2318" priority="136" percent="1" bottom="1" rank="20"/>
    <cfRule type="aboveAverage" dxfId="2317" priority="137" aboveAverage="0"/>
    <cfRule type="aboveAverage" dxfId="2316" priority="138"/>
  </conditionalFormatting>
  <conditionalFormatting sqref="CB21:DO21">
    <cfRule type="top10" dxfId="2315" priority="133" percent="1" bottom="1" rank="20"/>
    <cfRule type="aboveAverage" dxfId="2314" priority="134" aboveAverage="0"/>
    <cfRule type="aboveAverage" dxfId="2313" priority="135"/>
  </conditionalFormatting>
  <conditionalFormatting sqref="CB22:DO22">
    <cfRule type="top10" dxfId="2312" priority="130" percent="1" bottom="1" rank="20"/>
    <cfRule type="aboveAverage" dxfId="2311" priority="131" aboveAverage="0"/>
    <cfRule type="aboveAverage" dxfId="2310" priority="132"/>
  </conditionalFormatting>
  <conditionalFormatting sqref="CB23:DO23">
    <cfRule type="top10" dxfId="2309" priority="127" percent="1" bottom="1" rank="20"/>
    <cfRule type="aboveAverage" dxfId="2308" priority="128" aboveAverage="0"/>
    <cfRule type="aboveAverage" dxfId="2307" priority="129"/>
  </conditionalFormatting>
  <conditionalFormatting sqref="CB24:DO24">
    <cfRule type="top10" dxfId="2306" priority="124" percent="1" bottom="1" rank="20"/>
    <cfRule type="aboveAverage" dxfId="2305" priority="125" aboveAverage="0"/>
    <cfRule type="aboveAverage" dxfId="2304" priority="126"/>
  </conditionalFormatting>
  <conditionalFormatting sqref="CB25:DO25">
    <cfRule type="top10" dxfId="2303" priority="121" percent="1" bottom="1" rank="20"/>
    <cfRule type="aboveAverage" dxfId="2302" priority="122" aboveAverage="0"/>
    <cfRule type="aboveAverage" dxfId="2301" priority="123"/>
  </conditionalFormatting>
  <conditionalFormatting sqref="CB26:DO26">
    <cfRule type="top10" dxfId="2300" priority="118" percent="1" bottom="1" rank="20"/>
    <cfRule type="aboveAverage" dxfId="2299" priority="119" aboveAverage="0"/>
    <cfRule type="aboveAverage" dxfId="2298" priority="120"/>
  </conditionalFormatting>
  <conditionalFormatting sqref="CB27:DO27">
    <cfRule type="top10" dxfId="2297" priority="115" percent="1" bottom="1" rank="20"/>
    <cfRule type="aboveAverage" dxfId="2296" priority="116" aboveAverage="0"/>
    <cfRule type="aboveAverage" dxfId="2295" priority="117"/>
  </conditionalFormatting>
  <conditionalFormatting sqref="CB28:DO28">
    <cfRule type="top10" dxfId="2294" priority="112" percent="1" bottom="1" rank="20"/>
    <cfRule type="aboveAverage" dxfId="2293" priority="113" aboveAverage="0"/>
    <cfRule type="aboveAverage" dxfId="2292" priority="114"/>
  </conditionalFormatting>
  <conditionalFormatting sqref="CB29:DO29">
    <cfRule type="top10" dxfId="2291" priority="109" percent="1" bottom="1" rank="20"/>
    <cfRule type="aboveAverage" dxfId="2290" priority="110" aboveAverage="0"/>
    <cfRule type="aboveAverage" dxfId="2289" priority="111"/>
  </conditionalFormatting>
  <conditionalFormatting sqref="CB30:DO30">
    <cfRule type="top10" dxfId="2288" priority="106" percent="1" bottom="1" rank="20"/>
    <cfRule type="aboveAverage" dxfId="2287" priority="107" aboveAverage="0"/>
    <cfRule type="aboveAverage" dxfId="2286" priority="108"/>
  </conditionalFormatting>
  <conditionalFormatting sqref="CB31:DO31">
    <cfRule type="top10" dxfId="2285" priority="103" percent="1" bottom="1" rank="20"/>
    <cfRule type="aboveAverage" dxfId="2284" priority="104" aboveAverage="0"/>
    <cfRule type="aboveAverage" dxfId="2283" priority="105"/>
  </conditionalFormatting>
  <conditionalFormatting sqref="CB32:DO32">
    <cfRule type="top10" dxfId="2282" priority="100" percent="1" bottom="1" rank="20"/>
    <cfRule type="aboveAverage" dxfId="2281" priority="101" aboveAverage="0"/>
    <cfRule type="aboveAverage" dxfId="2280" priority="102"/>
  </conditionalFormatting>
  <conditionalFormatting sqref="CB33:DO33">
    <cfRule type="top10" dxfId="2279" priority="97" percent="1" bottom="1" rank="20"/>
    <cfRule type="aboveAverage" dxfId="2278" priority="98" aboveAverage="0"/>
    <cfRule type="aboveAverage" dxfId="2277" priority="99"/>
  </conditionalFormatting>
  <conditionalFormatting sqref="CB34:DO34">
    <cfRule type="top10" dxfId="2276" priority="94" percent="1" bottom="1" rank="20"/>
    <cfRule type="aboveAverage" dxfId="2275" priority="95" aboveAverage="0"/>
    <cfRule type="aboveAverage" dxfId="2274" priority="96"/>
  </conditionalFormatting>
  <conditionalFormatting sqref="DP4:EQ4">
    <cfRule type="top10" dxfId="2273" priority="91" percent="1" bottom="1" rank="20"/>
    <cfRule type="aboveAverage" dxfId="2272" priority="92" aboveAverage="0"/>
    <cfRule type="aboveAverage" dxfId="2271" priority="93"/>
  </conditionalFormatting>
  <conditionalFormatting sqref="DP5:EQ5">
    <cfRule type="top10" dxfId="2270" priority="88" percent="1" bottom="1" rank="20"/>
    <cfRule type="aboveAverage" dxfId="2269" priority="89" aboveAverage="0"/>
    <cfRule type="aboveAverage" dxfId="2268" priority="90"/>
  </conditionalFormatting>
  <conditionalFormatting sqref="DP6:EQ6">
    <cfRule type="top10" dxfId="2267" priority="85" percent="1" bottom="1" rank="20"/>
    <cfRule type="aboveAverage" dxfId="2266" priority="86" aboveAverage="0"/>
    <cfRule type="aboveAverage" dxfId="2265" priority="87"/>
  </conditionalFormatting>
  <conditionalFormatting sqref="DP7:EQ7">
    <cfRule type="top10" dxfId="2264" priority="82" percent="1" bottom="1" rank="20"/>
    <cfRule type="aboveAverage" dxfId="2263" priority="83" aboveAverage="0"/>
    <cfRule type="aboveAverage" dxfId="2262" priority="84"/>
  </conditionalFormatting>
  <conditionalFormatting sqref="DP8:EQ8">
    <cfRule type="top10" dxfId="2261" priority="79" percent="1" bottom="1" rank="20"/>
    <cfRule type="aboveAverage" dxfId="2260" priority="80" aboveAverage="0"/>
    <cfRule type="aboveAverage" dxfId="2259" priority="81"/>
  </conditionalFormatting>
  <conditionalFormatting sqref="DP9:EQ9">
    <cfRule type="top10" dxfId="2258" priority="76" percent="1" bottom="1" rank="20"/>
    <cfRule type="aboveAverage" dxfId="2257" priority="77" aboveAverage="0"/>
    <cfRule type="aboveAverage" dxfId="2256" priority="78"/>
  </conditionalFormatting>
  <conditionalFormatting sqref="DP10:EQ10">
    <cfRule type="top10" dxfId="2255" priority="73" percent="1" bottom="1" rank="20"/>
    <cfRule type="aboveAverage" dxfId="2254" priority="74" aboveAverage="0"/>
    <cfRule type="aboveAverage" dxfId="2253" priority="75"/>
  </conditionalFormatting>
  <conditionalFormatting sqref="DP11:EQ11">
    <cfRule type="top10" dxfId="2252" priority="70" percent="1" bottom="1" rank="20"/>
    <cfRule type="aboveAverage" dxfId="2251" priority="71" aboveAverage="0"/>
    <cfRule type="aboveAverage" dxfId="2250" priority="72"/>
  </conditionalFormatting>
  <conditionalFormatting sqref="DP12:EQ12">
    <cfRule type="top10" dxfId="2249" priority="67" percent="1" bottom="1" rank="20"/>
    <cfRule type="aboveAverage" dxfId="2248" priority="68" aboveAverage="0"/>
    <cfRule type="aboveAverage" dxfId="2247" priority="69"/>
  </conditionalFormatting>
  <conditionalFormatting sqref="DP13:EQ13">
    <cfRule type="top10" dxfId="2246" priority="64" percent="1" bottom="1" rank="20"/>
    <cfRule type="aboveAverage" dxfId="2245" priority="65" aboveAverage="0"/>
    <cfRule type="aboveAverage" dxfId="2244" priority="66"/>
  </conditionalFormatting>
  <conditionalFormatting sqref="DP14:EQ14">
    <cfRule type="top10" dxfId="2243" priority="61" percent="1" bottom="1" rank="20"/>
    <cfRule type="aboveAverage" dxfId="2242" priority="62" aboveAverage="0"/>
    <cfRule type="aboveAverage" dxfId="2241" priority="63"/>
  </conditionalFormatting>
  <conditionalFormatting sqref="DP15:EQ15">
    <cfRule type="top10" dxfId="2240" priority="58" percent="1" bottom="1" rank="20"/>
    <cfRule type="aboveAverage" dxfId="2239" priority="59" aboveAverage="0"/>
    <cfRule type="aboveAverage" dxfId="2238" priority="60"/>
  </conditionalFormatting>
  <conditionalFormatting sqref="DP16:EQ16">
    <cfRule type="top10" dxfId="2237" priority="55" percent="1" bottom="1" rank="20"/>
    <cfRule type="aboveAverage" dxfId="2236" priority="56" aboveAverage="0"/>
    <cfRule type="aboveAverage" dxfId="2235" priority="57"/>
  </conditionalFormatting>
  <conditionalFormatting sqref="DP17:EQ17">
    <cfRule type="top10" dxfId="2234" priority="52" percent="1" bottom="1" rank="20"/>
    <cfRule type="aboveAverage" dxfId="2233" priority="53" aboveAverage="0"/>
    <cfRule type="aboveAverage" dxfId="2232" priority="54"/>
  </conditionalFormatting>
  <conditionalFormatting sqref="DP18:EQ18">
    <cfRule type="top10" dxfId="2231" priority="49" percent="1" bottom="1" rank="20"/>
    <cfRule type="aboveAverage" dxfId="2230" priority="50" aboveAverage="0"/>
    <cfRule type="aboveAverage" dxfId="2229" priority="51"/>
  </conditionalFormatting>
  <conditionalFormatting sqref="DP19:EQ19">
    <cfRule type="top10" dxfId="2228" priority="46" percent="1" bottom="1" rank="20"/>
    <cfRule type="aboveAverage" dxfId="2227" priority="47" aboveAverage="0"/>
    <cfRule type="aboveAverage" dxfId="2226" priority="48"/>
  </conditionalFormatting>
  <conditionalFormatting sqref="DP20:EQ20">
    <cfRule type="top10" dxfId="2225" priority="43" percent="1" bottom="1" rank="20"/>
    <cfRule type="aboveAverage" dxfId="2224" priority="44" aboveAverage="0"/>
    <cfRule type="aboveAverage" dxfId="2223" priority="45"/>
  </conditionalFormatting>
  <conditionalFormatting sqref="DP21:EQ21">
    <cfRule type="top10" dxfId="2222" priority="40" percent="1" bottom="1" rank="20"/>
    <cfRule type="aboveAverage" dxfId="2221" priority="41" aboveAverage="0"/>
    <cfRule type="aboveAverage" dxfId="2220" priority="42"/>
  </conditionalFormatting>
  <conditionalFormatting sqref="DP22:EQ22">
    <cfRule type="top10" dxfId="2219" priority="37" percent="1" bottom="1" rank="20"/>
    <cfRule type="aboveAverage" dxfId="2218" priority="38" aboveAverage="0"/>
    <cfRule type="aboveAverage" dxfId="2217" priority="39"/>
  </conditionalFormatting>
  <conditionalFormatting sqref="DP23:EQ23">
    <cfRule type="top10" dxfId="2216" priority="34" percent="1" bottom="1" rank="20"/>
    <cfRule type="aboveAverage" dxfId="2215" priority="35" aboveAverage="0"/>
    <cfRule type="aboveAverage" dxfId="2214" priority="36"/>
  </conditionalFormatting>
  <conditionalFormatting sqref="DP24:EQ24">
    <cfRule type="top10" dxfId="2213" priority="31" percent="1" bottom="1" rank="20"/>
    <cfRule type="aboveAverage" dxfId="2212" priority="32" aboveAverage="0"/>
    <cfRule type="aboveAverage" dxfId="2211" priority="33"/>
  </conditionalFormatting>
  <conditionalFormatting sqref="DP25:EQ25">
    <cfRule type="top10" dxfId="2210" priority="28" percent="1" bottom="1" rank="20"/>
    <cfRule type="aboveAverage" dxfId="2209" priority="29" aboveAverage="0"/>
    <cfRule type="aboveAverage" dxfId="2208" priority="30"/>
  </conditionalFormatting>
  <conditionalFormatting sqref="DP26:EQ26">
    <cfRule type="top10" dxfId="2207" priority="25" percent="1" bottom="1" rank="20"/>
    <cfRule type="aboveAverage" dxfId="2206" priority="26" aboveAverage="0"/>
    <cfRule type="aboveAverage" dxfId="2205" priority="27"/>
  </conditionalFormatting>
  <conditionalFormatting sqref="DP27:EQ27">
    <cfRule type="top10" dxfId="2204" priority="22" percent="1" bottom="1" rank="20"/>
    <cfRule type="aboveAverage" dxfId="2203" priority="23" aboveAverage="0"/>
    <cfRule type="aboveAverage" dxfId="2202" priority="24"/>
  </conditionalFormatting>
  <conditionalFormatting sqref="DP28:EQ28">
    <cfRule type="top10" dxfId="2201" priority="19" percent="1" bottom="1" rank="20"/>
    <cfRule type="aboveAverage" dxfId="2200" priority="20" aboveAverage="0"/>
    <cfRule type="aboveAverage" dxfId="2199" priority="21"/>
  </conditionalFormatting>
  <conditionalFormatting sqref="DP29:EQ29">
    <cfRule type="top10" dxfId="2198" priority="16" percent="1" bottom="1" rank="20"/>
    <cfRule type="aboveAverage" dxfId="2197" priority="17" aboveAverage="0"/>
    <cfRule type="aboveAverage" dxfId="2196" priority="18"/>
  </conditionalFormatting>
  <conditionalFormatting sqref="DP30:EQ30">
    <cfRule type="top10" dxfId="2195" priority="13" percent="1" bottom="1" rank="20"/>
    <cfRule type="aboveAverage" dxfId="2194" priority="14" aboveAverage="0"/>
    <cfRule type="aboveAverage" dxfId="2193" priority="15"/>
  </conditionalFormatting>
  <conditionalFormatting sqref="DP31:EQ31">
    <cfRule type="top10" dxfId="2192" priority="10" percent="1" bottom="1" rank="20"/>
    <cfRule type="aboveAverage" dxfId="2191" priority="11" aboveAverage="0"/>
    <cfRule type="aboveAverage" dxfId="2190" priority="12"/>
  </conditionalFormatting>
  <conditionalFormatting sqref="DP32:EQ32">
    <cfRule type="top10" dxfId="2189" priority="7" percent="1" bottom="1" rank="20"/>
    <cfRule type="aboveAverage" dxfId="2188" priority="8" aboveAverage="0"/>
    <cfRule type="aboveAverage" dxfId="2187" priority="9"/>
  </conditionalFormatting>
  <conditionalFormatting sqref="DP33:EQ33">
    <cfRule type="top10" dxfId="2186" priority="4" percent="1" bottom="1" rank="20"/>
    <cfRule type="aboveAverage" dxfId="2185" priority="5" aboveAverage="0"/>
    <cfRule type="aboveAverage" dxfId="2184" priority="6"/>
  </conditionalFormatting>
  <conditionalFormatting sqref="DP34:EQ34">
    <cfRule type="top10" dxfId="2183" priority="1" percent="1" bottom="1" rank="20"/>
    <cfRule type="aboveAverage" dxfId="2182" priority="2" aboveAverage="0"/>
    <cfRule type="aboveAverage" dxfId="2181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"/>
  <sheetViews>
    <sheetView topLeftCell="R1" zoomScale="85" zoomScaleNormal="85" workbookViewId="0">
      <selection activeCell="AY3" activeCellId="11" sqref="G3:G34 K3:K34 O3:O34 S3:S34 W3:W34 AA3:AA34 AE3:AE34 AI3:AI34 AM3:AM34 AQ3:AQ34 AU3:AU34 AY3:AY34"/>
    </sheetView>
  </sheetViews>
  <sheetFormatPr defaultRowHeight="15" x14ac:dyDescent="0.25"/>
  <cols>
    <col min="1" max="1" width="11.140625" customWidth="1"/>
    <col min="2" max="2" width="9.85546875" customWidth="1"/>
  </cols>
  <sheetData>
    <row r="1" spans="1:51" ht="15.75" thickBot="1" x14ac:dyDescent="0.3"/>
    <row r="2" spans="1:51" ht="15.75" thickBot="1" x14ac:dyDescent="0.3">
      <c r="D2" s="34" t="s">
        <v>42</v>
      </c>
      <c r="E2" s="35"/>
      <c r="F2" s="35"/>
      <c r="G2" s="36"/>
      <c r="H2" s="34" t="s">
        <v>43</v>
      </c>
      <c r="I2" s="35"/>
      <c r="J2" s="35"/>
      <c r="K2" s="36"/>
      <c r="L2" s="34" t="s">
        <v>44</v>
      </c>
      <c r="M2" s="35"/>
      <c r="N2" s="35"/>
      <c r="O2" s="36"/>
      <c r="P2" s="34" t="s">
        <v>45</v>
      </c>
      <c r="Q2" s="35"/>
      <c r="R2" s="35"/>
      <c r="S2" s="36"/>
      <c r="T2" s="34" t="s">
        <v>46</v>
      </c>
      <c r="U2" s="35"/>
      <c r="V2" s="35"/>
      <c r="W2" s="36"/>
      <c r="X2" s="34" t="s">
        <v>47</v>
      </c>
      <c r="Y2" s="35"/>
      <c r="Z2" s="35"/>
      <c r="AA2" s="36"/>
      <c r="AB2" s="34" t="s">
        <v>48</v>
      </c>
      <c r="AC2" s="35"/>
      <c r="AD2" s="35"/>
      <c r="AE2" s="36"/>
      <c r="AF2" s="34" t="s">
        <v>49</v>
      </c>
      <c r="AG2" s="35"/>
      <c r="AH2" s="35"/>
      <c r="AI2" s="36"/>
      <c r="AJ2" s="34" t="s">
        <v>50</v>
      </c>
      <c r="AK2" s="35"/>
      <c r="AL2" s="35"/>
      <c r="AM2" s="36"/>
      <c r="AN2" s="34" t="s">
        <v>51</v>
      </c>
      <c r="AO2" s="35"/>
      <c r="AP2" s="35"/>
      <c r="AQ2" s="36"/>
      <c r="AR2" s="34" t="s">
        <v>52</v>
      </c>
      <c r="AS2" s="35"/>
      <c r="AT2" s="35"/>
      <c r="AU2" s="36"/>
      <c r="AV2" s="34" t="s">
        <v>53</v>
      </c>
      <c r="AW2" s="35"/>
      <c r="AX2" s="35"/>
      <c r="AY2" s="36"/>
    </row>
    <row r="3" spans="1:51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  <c r="AJ3" s="2" t="s">
        <v>0</v>
      </c>
      <c r="AK3" s="3" t="s">
        <v>1</v>
      </c>
      <c r="AL3" s="3" t="s">
        <v>2</v>
      </c>
      <c r="AM3" s="6" t="s">
        <v>3</v>
      </c>
      <c r="AN3" s="2" t="s">
        <v>0</v>
      </c>
      <c r="AO3" s="3" t="s">
        <v>1</v>
      </c>
      <c r="AP3" s="3" t="s">
        <v>2</v>
      </c>
      <c r="AQ3" s="6" t="s">
        <v>3</v>
      </c>
      <c r="AR3" s="2" t="s">
        <v>0</v>
      </c>
      <c r="AS3" s="3" t="s">
        <v>1</v>
      </c>
      <c r="AT3" s="3" t="s">
        <v>2</v>
      </c>
      <c r="AU3" s="6" t="s">
        <v>3</v>
      </c>
      <c r="AV3" s="2" t="s">
        <v>0</v>
      </c>
      <c r="AW3" s="3" t="s">
        <v>1</v>
      </c>
      <c r="AX3" s="3" t="s">
        <v>2</v>
      </c>
      <c r="AY3" s="6" t="s">
        <v>3</v>
      </c>
    </row>
    <row r="4" spans="1:51" ht="22.5" customHeight="1" x14ac:dyDescent="0.25">
      <c r="A4" s="8">
        <v>42583</v>
      </c>
      <c r="B4" s="8">
        <v>42584</v>
      </c>
      <c r="C4" s="16">
        <v>7.8739856944084163</v>
      </c>
      <c r="D4" s="10">
        <v>1818.3308043678535</v>
      </c>
      <c r="E4" s="11">
        <v>1765.5063518697393</v>
      </c>
      <c r="F4" s="11">
        <v>1762.4693388331607</v>
      </c>
      <c r="G4" s="12">
        <v>1819.1847594459734</v>
      </c>
      <c r="H4" s="10">
        <v>1828.2300796730649</v>
      </c>
      <c r="I4" s="11">
        <v>1766.677061355469</v>
      </c>
      <c r="J4" s="11">
        <v>1756.6842348161429</v>
      </c>
      <c r="K4" s="12">
        <v>1817.3946948817788</v>
      </c>
      <c r="L4" s="10">
        <v>1820.468674799951</v>
      </c>
      <c r="M4" s="11">
        <v>1767.3558236322924</v>
      </c>
      <c r="N4" s="11">
        <v>1763.7589623518659</v>
      </c>
      <c r="O4" s="12">
        <v>1801.2991963187033</v>
      </c>
      <c r="P4" s="10">
        <v>1832.0744307230509</v>
      </c>
      <c r="Q4" s="11">
        <v>1773.3699946611835</v>
      </c>
      <c r="R4" s="11">
        <v>1740.2642861976119</v>
      </c>
      <c r="S4" s="12">
        <v>1790.2311722731292</v>
      </c>
      <c r="T4" s="10">
        <v>1822.0345550858804</v>
      </c>
      <c r="U4" s="11">
        <v>1795.3752475537863</v>
      </c>
      <c r="V4" s="11">
        <v>1747.3416777361622</v>
      </c>
      <c r="W4" s="12">
        <v>1810.0455716943718</v>
      </c>
      <c r="X4" s="10">
        <v>1824.0265250049808</v>
      </c>
      <c r="Y4" s="11">
        <v>1784.2308300891634</v>
      </c>
      <c r="Z4" s="11">
        <v>1762.2366008452748</v>
      </c>
      <c r="AA4" s="12">
        <v>1805.7201535491181</v>
      </c>
      <c r="AB4" s="10">
        <v>1879.8943359306204</v>
      </c>
      <c r="AC4" s="11">
        <v>1775.9658608424529</v>
      </c>
      <c r="AD4" s="11">
        <v>1747.6691190480763</v>
      </c>
      <c r="AE4" s="12">
        <v>1917.3088579134164</v>
      </c>
      <c r="AF4" s="10">
        <v>1928.9858324900015</v>
      </c>
      <c r="AG4" s="11">
        <v>1827.2645628092012</v>
      </c>
      <c r="AH4" s="11">
        <v>1701.2981004549385</v>
      </c>
      <c r="AI4" s="12">
        <v>1862.7088463142484</v>
      </c>
      <c r="AJ4" s="10">
        <v>1912.4965919862138</v>
      </c>
      <c r="AK4" s="11">
        <v>1878.3711408886425</v>
      </c>
      <c r="AL4" s="11">
        <v>1845.7309531742692</v>
      </c>
      <c r="AM4" s="12">
        <v>1782.7324850348164</v>
      </c>
      <c r="AN4" s="10">
        <v>1910.1412204414407</v>
      </c>
      <c r="AO4" s="11">
        <v>1735.2270779946211</v>
      </c>
      <c r="AP4" s="11">
        <v>1806.2538571457374</v>
      </c>
      <c r="AQ4" s="12">
        <v>1859.050606151075</v>
      </c>
      <c r="AR4" s="10">
        <v>1964.9526136487298</v>
      </c>
      <c r="AS4" s="11">
        <v>1865.0661824043598</v>
      </c>
      <c r="AT4" s="11">
        <v>1888.2948467978576</v>
      </c>
      <c r="AU4" s="12">
        <v>1918.0764238963977</v>
      </c>
      <c r="AV4" s="10">
        <v>1918.4231147297505</v>
      </c>
      <c r="AW4" s="11">
        <v>1834.8608196007208</v>
      </c>
      <c r="AX4" s="11">
        <v>1816.1075113450872</v>
      </c>
      <c r="AY4" s="12" t="s">
        <v>6</v>
      </c>
    </row>
    <row r="5" spans="1:51" x14ac:dyDescent="0.25">
      <c r="A5" s="8">
        <v>42584</v>
      </c>
      <c r="B5" s="8">
        <v>42585</v>
      </c>
      <c r="C5" s="16">
        <v>7.1203376026153569</v>
      </c>
      <c r="D5" s="10">
        <v>1884.5389550545547</v>
      </c>
      <c r="E5" s="11">
        <v>1809.2658938474294</v>
      </c>
      <c r="F5" s="11">
        <v>1802.4937098230957</v>
      </c>
      <c r="G5" s="12">
        <v>1862.175960708189</v>
      </c>
      <c r="H5" s="10">
        <v>1891.1797624882747</v>
      </c>
      <c r="I5" s="11">
        <v>1809.2263594053732</v>
      </c>
      <c r="J5" s="11">
        <v>1801.0831648876765</v>
      </c>
      <c r="K5" s="12">
        <v>1858.4551186947624</v>
      </c>
      <c r="L5" s="10">
        <v>1872.0915797691353</v>
      </c>
      <c r="M5" s="11">
        <v>1806.8302957234921</v>
      </c>
      <c r="N5" s="11">
        <v>1795.9007602232664</v>
      </c>
      <c r="O5" s="12">
        <v>1838.5946679577307</v>
      </c>
      <c r="P5" s="10">
        <v>1841.0011080437589</v>
      </c>
      <c r="Q5" s="11">
        <v>1781.7301498504412</v>
      </c>
      <c r="R5" s="11">
        <v>1745.1372918221414</v>
      </c>
      <c r="S5" s="12">
        <v>1798.0242597652459</v>
      </c>
      <c r="T5" s="10">
        <v>1832.6485768260955</v>
      </c>
      <c r="U5" s="11">
        <v>1799.3779055382765</v>
      </c>
      <c r="V5" s="11">
        <v>1741.3684780973531</v>
      </c>
      <c r="W5" s="12">
        <v>1808.790323358694</v>
      </c>
      <c r="X5" s="10">
        <v>1835.186368071295</v>
      </c>
      <c r="Y5" s="11">
        <v>1791.6404814786665</v>
      </c>
      <c r="Z5" s="11">
        <v>1750.9879560003785</v>
      </c>
      <c r="AA5" s="12">
        <v>1822.996802395493</v>
      </c>
      <c r="AB5" s="10">
        <v>1871.3387998491567</v>
      </c>
      <c r="AC5" s="11">
        <v>1810.9305683223072</v>
      </c>
      <c r="AD5" s="11">
        <v>1801.3639650243736</v>
      </c>
      <c r="AE5" s="12">
        <v>1859.7224253577397</v>
      </c>
      <c r="AF5" s="10">
        <v>1887.9343488031207</v>
      </c>
      <c r="AG5" s="11">
        <v>1808.9518312302505</v>
      </c>
      <c r="AH5" s="11">
        <v>1788.0954645506938</v>
      </c>
      <c r="AI5" s="12">
        <v>1868.572161226949</v>
      </c>
      <c r="AJ5" s="10">
        <v>1902.1731423338892</v>
      </c>
      <c r="AK5" s="11">
        <v>1837.9098142233686</v>
      </c>
      <c r="AL5" s="11">
        <v>1803.8559794591156</v>
      </c>
      <c r="AM5" s="12">
        <v>1881.8207452582583</v>
      </c>
      <c r="AN5" s="10">
        <v>1876.0769162793219</v>
      </c>
      <c r="AO5" s="11">
        <v>1820.6094807808927</v>
      </c>
      <c r="AP5" s="11">
        <v>1817.557244820804</v>
      </c>
      <c r="AQ5" s="12">
        <v>1877.2688225647953</v>
      </c>
      <c r="AR5" s="10">
        <v>1884.7729786962618</v>
      </c>
      <c r="AS5" s="11">
        <v>1827.5558178978913</v>
      </c>
      <c r="AT5" s="11">
        <v>1811.0476674888573</v>
      </c>
      <c r="AU5" s="12">
        <v>1878.8882830827793</v>
      </c>
      <c r="AV5" s="10">
        <v>1892.9470507863923</v>
      </c>
      <c r="AW5" s="11">
        <v>1826.5845653941903</v>
      </c>
      <c r="AX5" s="11">
        <v>1841.7523809731526</v>
      </c>
      <c r="AY5" s="12">
        <v>987.1756853888354</v>
      </c>
    </row>
    <row r="6" spans="1:51" x14ac:dyDescent="0.25">
      <c r="A6" s="8">
        <v>42585</v>
      </c>
      <c r="B6" s="8">
        <v>42586</v>
      </c>
      <c r="C6" s="16">
        <v>6.4199563636779784</v>
      </c>
      <c r="D6" s="10">
        <v>1540.0881077240144</v>
      </c>
      <c r="E6" s="11">
        <v>1494.5924458143413</v>
      </c>
      <c r="F6" s="11">
        <v>1488.2838419006528</v>
      </c>
      <c r="G6" s="12">
        <v>1531.4986323926323</v>
      </c>
      <c r="H6" s="10">
        <v>1549.74766401598</v>
      </c>
      <c r="I6" s="11">
        <v>1502.8083791020035</v>
      </c>
      <c r="J6" s="11">
        <v>1498.7631386322632</v>
      </c>
      <c r="K6" s="12">
        <v>1541.8072126211312</v>
      </c>
      <c r="L6" s="10">
        <v>1547.1715572111289</v>
      </c>
      <c r="M6" s="11">
        <v>1502.2048150891389</v>
      </c>
      <c r="N6" s="11">
        <v>1491.6898822502685</v>
      </c>
      <c r="O6" s="12">
        <v>1523.6764686696367</v>
      </c>
      <c r="P6" s="10">
        <v>1176.7124611503341</v>
      </c>
      <c r="Q6" s="11">
        <v>1509.3914839860718</v>
      </c>
      <c r="R6" s="11">
        <v>1477.1370091091892</v>
      </c>
      <c r="S6" s="12">
        <v>1515.1115563802191</v>
      </c>
      <c r="T6" s="10">
        <v>1543.9171779171743</v>
      </c>
      <c r="U6" s="11">
        <v>1522.1006301048005</v>
      </c>
      <c r="V6" s="11">
        <v>1479.0631859672096</v>
      </c>
      <c r="W6" s="12">
        <v>1531.4100454549011</v>
      </c>
      <c r="X6" s="10">
        <v>1547.3930187513497</v>
      </c>
      <c r="Y6" s="11">
        <v>1517.9411657063572</v>
      </c>
      <c r="Z6" s="11">
        <v>1439.5659669675713</v>
      </c>
      <c r="AA6" s="12">
        <v>1532.6656380105655</v>
      </c>
      <c r="AB6" s="10">
        <v>1530.7188322333691</v>
      </c>
      <c r="AC6" s="11">
        <v>1486.292406968817</v>
      </c>
      <c r="AD6" s="11">
        <v>1479.1028121583556</v>
      </c>
      <c r="AE6" s="12">
        <v>1521.1889908364928</v>
      </c>
      <c r="AF6" s="10">
        <v>1527.0404559437779</v>
      </c>
      <c r="AG6" s="11">
        <v>1473.2207888853688</v>
      </c>
      <c r="AH6" s="11">
        <v>1453.159681294703</v>
      </c>
      <c r="AI6" s="12">
        <v>1512.3081517506214</v>
      </c>
      <c r="AJ6" s="10">
        <v>1534.3962529276901</v>
      </c>
      <c r="AK6" s="11">
        <v>1491.9632197743656</v>
      </c>
      <c r="AL6" s="11">
        <v>1462.670121899379</v>
      </c>
      <c r="AM6" s="12">
        <v>1505.5113657686513</v>
      </c>
      <c r="AN6" s="10">
        <v>1510.6586946429031</v>
      </c>
      <c r="AO6" s="11">
        <v>1473.0146628904156</v>
      </c>
      <c r="AP6" s="11">
        <v>1465.0648616260405</v>
      </c>
      <c r="AQ6" s="12">
        <v>1501.0756114086591</v>
      </c>
      <c r="AR6" s="10">
        <v>1513.4247213030837</v>
      </c>
      <c r="AS6" s="11">
        <v>1479.4872597219307</v>
      </c>
      <c r="AT6" s="11">
        <v>1464.9359085254616</v>
      </c>
      <c r="AU6" s="12">
        <v>1501.519768050727</v>
      </c>
      <c r="AV6" s="10">
        <v>1517.2551386406471</v>
      </c>
      <c r="AW6" s="11">
        <v>1474.392860957103</v>
      </c>
      <c r="AX6" s="11">
        <v>1477.2495049716451</v>
      </c>
      <c r="AY6" s="12">
        <v>1503.9891763044855</v>
      </c>
    </row>
    <row r="7" spans="1:51" x14ac:dyDescent="0.25">
      <c r="A7" s="8">
        <v>42586</v>
      </c>
      <c r="B7" s="8">
        <v>42587</v>
      </c>
      <c r="C7" s="16">
        <v>7.2486125240325929</v>
      </c>
      <c r="D7" s="10">
        <v>1750.9096048913343</v>
      </c>
      <c r="E7" s="11">
        <v>1702.1749265633541</v>
      </c>
      <c r="F7" s="11">
        <v>1700.0327051380207</v>
      </c>
      <c r="G7" s="12">
        <v>1752.0393481010708</v>
      </c>
      <c r="H7" s="10">
        <v>1766.3994901303415</v>
      </c>
      <c r="I7" s="11">
        <v>1711.9265870141307</v>
      </c>
      <c r="J7" s="11">
        <v>1711.5682046211011</v>
      </c>
      <c r="K7" s="12">
        <v>1759.1698913405342</v>
      </c>
      <c r="L7" s="10">
        <v>1766.733447344199</v>
      </c>
      <c r="M7" s="11">
        <v>1725.7848001543371</v>
      </c>
      <c r="N7" s="11">
        <v>1719.8087045099551</v>
      </c>
      <c r="O7" s="12">
        <v>1753.8910641357461</v>
      </c>
      <c r="P7" s="10">
        <v>0</v>
      </c>
      <c r="Q7" s="11">
        <v>1729.9716550990063</v>
      </c>
      <c r="R7" s="11">
        <v>1699.9260144682321</v>
      </c>
      <c r="S7" s="12">
        <v>1746.8906827891203</v>
      </c>
      <c r="T7" s="10">
        <v>1771.7987379043252</v>
      </c>
      <c r="U7" s="11">
        <v>1748.2421563101216</v>
      </c>
      <c r="V7" s="11">
        <v>1699.4186441987915</v>
      </c>
      <c r="W7" s="12">
        <v>1754.4611216315666</v>
      </c>
      <c r="X7" s="10">
        <v>1780.5833543934721</v>
      </c>
      <c r="Y7" s="11">
        <v>1743.6712362629071</v>
      </c>
      <c r="Z7" s="11">
        <v>1719.9340244097539</v>
      </c>
      <c r="AA7" s="12">
        <v>1764.1432405288276</v>
      </c>
      <c r="AB7" s="10">
        <v>1821.9399665719434</v>
      </c>
      <c r="AC7" s="11">
        <v>1730.9769407403448</v>
      </c>
      <c r="AD7" s="11">
        <v>1709.8154508955604</v>
      </c>
      <c r="AE7" s="12">
        <v>1867.920600887584</v>
      </c>
      <c r="AF7" s="10">
        <v>1858.0925376418634</v>
      </c>
      <c r="AG7" s="11">
        <v>1772.7465104887569</v>
      </c>
      <c r="AH7" s="11">
        <v>1668.8014882608761</v>
      </c>
      <c r="AI7" s="12">
        <v>1816.6780360342</v>
      </c>
      <c r="AJ7" s="10">
        <v>1842.1621827044323</v>
      </c>
      <c r="AK7" s="11">
        <v>1812.5910245912287</v>
      </c>
      <c r="AL7" s="11">
        <v>1786.3472746670809</v>
      </c>
      <c r="AM7" s="12">
        <v>1738.6574103818716</v>
      </c>
      <c r="AN7" s="10">
        <v>1865.7699045387635</v>
      </c>
      <c r="AO7" s="11">
        <v>1718.0382960754823</v>
      </c>
      <c r="AP7" s="11">
        <v>1774.362130349733</v>
      </c>
      <c r="AQ7" s="12">
        <v>1813.4076752317708</v>
      </c>
      <c r="AR7" s="10">
        <v>1920.2600503483786</v>
      </c>
      <c r="AS7" s="11">
        <v>1839.7895228677746</v>
      </c>
      <c r="AT7" s="11">
        <v>1845.844820715377</v>
      </c>
      <c r="AU7" s="12">
        <v>1869.0499495024796</v>
      </c>
      <c r="AV7" s="10">
        <v>1871.744604523331</v>
      </c>
      <c r="AW7" s="11">
        <v>1808.6193172487879</v>
      </c>
      <c r="AX7" s="11">
        <v>1792.5992824446394</v>
      </c>
      <c r="AY7" s="12">
        <v>1836.8353774515012</v>
      </c>
    </row>
    <row r="8" spans="1:51" ht="22.5" customHeight="1" x14ac:dyDescent="0.25">
      <c r="A8" s="8">
        <v>42587</v>
      </c>
      <c r="B8" s="8">
        <v>42588</v>
      </c>
      <c r="C8" s="16">
        <v>6.9139870529174807</v>
      </c>
      <c r="D8" s="10">
        <v>1640.792826131569</v>
      </c>
      <c r="E8" s="11">
        <v>1593.961172314732</v>
      </c>
      <c r="F8" s="11">
        <v>1595.4997954705677</v>
      </c>
      <c r="G8" s="12">
        <v>1645.9442211340074</v>
      </c>
      <c r="H8" s="10">
        <v>1649.3400260427293</v>
      </c>
      <c r="I8" s="11">
        <v>1592.4387728111035</v>
      </c>
      <c r="J8" s="11">
        <v>1595.94215085005</v>
      </c>
      <c r="K8" s="12">
        <v>1642.6233752717196</v>
      </c>
      <c r="L8" s="10">
        <v>1649.6851030005016</v>
      </c>
      <c r="M8" s="11">
        <v>1608.1701806462527</v>
      </c>
      <c r="N8" s="11">
        <v>1605.5898450945363</v>
      </c>
      <c r="O8" s="12">
        <v>1636.6965937335758</v>
      </c>
      <c r="P8" s="10" t="s">
        <v>6</v>
      </c>
      <c r="Q8" s="11">
        <v>1632.5115349454047</v>
      </c>
      <c r="R8" s="11">
        <v>1607.2672721381614</v>
      </c>
      <c r="S8" s="12">
        <v>1650.1819904439826</v>
      </c>
      <c r="T8" s="10">
        <v>1669.672005216541</v>
      </c>
      <c r="U8" s="11">
        <v>1645.5868689074368</v>
      </c>
      <c r="V8" s="11">
        <v>1608.6881971490566</v>
      </c>
      <c r="W8" s="12">
        <v>1656.8993707423292</v>
      </c>
      <c r="X8" s="10">
        <v>1670.4957232915187</v>
      </c>
      <c r="Y8" s="11">
        <v>1628.8481810529356</v>
      </c>
      <c r="Z8" s="11">
        <v>1623.1226964136722</v>
      </c>
      <c r="AA8" s="12">
        <v>1660.0510414594416</v>
      </c>
      <c r="AB8" s="10">
        <v>1749.0748389694659</v>
      </c>
      <c r="AC8" s="11">
        <v>1651.3603914493442</v>
      </c>
      <c r="AD8" s="11">
        <v>1622.2057293751959</v>
      </c>
      <c r="AE8" s="12">
        <v>1784.8161047391038</v>
      </c>
      <c r="AF8" s="10">
        <v>1800.9289319196396</v>
      </c>
      <c r="AG8" s="11">
        <v>1706.6423512732879</v>
      </c>
      <c r="AH8" s="11">
        <v>1590.6913012819612</v>
      </c>
      <c r="AI8" s="12">
        <v>1739.1574961642461</v>
      </c>
      <c r="AJ8" s="10">
        <v>1786.8011155384615</v>
      </c>
      <c r="AK8" s="11">
        <v>1756.1182112784995</v>
      </c>
      <c r="AL8" s="11">
        <v>1724.2560009888014</v>
      </c>
      <c r="AM8" s="12">
        <v>1667.4323338694187</v>
      </c>
      <c r="AN8" s="10">
        <v>1804.8633857484381</v>
      </c>
      <c r="AO8" s="11">
        <v>1645.957335175663</v>
      </c>
      <c r="AP8" s="11">
        <v>1712.6743150835746</v>
      </c>
      <c r="AQ8" s="12">
        <v>1758.7078420923481</v>
      </c>
      <c r="AR8" s="10">
        <v>1862.8275341787323</v>
      </c>
      <c r="AS8" s="11">
        <v>1775.9486788836907</v>
      </c>
      <c r="AT8" s="11">
        <v>1790.9246949911035</v>
      </c>
      <c r="AU8" s="12">
        <v>1815.7844079267993</v>
      </c>
      <c r="AV8" s="10">
        <v>1816.9634251446673</v>
      </c>
      <c r="AW8" s="11">
        <v>1745.0987911159123</v>
      </c>
      <c r="AX8" s="11">
        <v>1732.5525655271324</v>
      </c>
      <c r="AY8" s="12">
        <v>1784.1164268854436</v>
      </c>
    </row>
    <row r="9" spans="1:51" ht="22.5" customHeight="1" x14ac:dyDescent="0.25">
      <c r="A9" s="8">
        <v>42588</v>
      </c>
      <c r="B9" s="8">
        <v>42589</v>
      </c>
      <c r="C9" s="16">
        <v>7.3179626827239987</v>
      </c>
      <c r="D9" s="10">
        <v>1841.7579020830992</v>
      </c>
      <c r="E9" s="11">
        <v>1785.5971008520626</v>
      </c>
      <c r="F9" s="11">
        <v>1779.8069604062716</v>
      </c>
      <c r="G9" s="12">
        <v>1833.7009995975786</v>
      </c>
      <c r="H9" s="10">
        <v>1857.6215912255489</v>
      </c>
      <c r="I9" s="11">
        <v>1789.2615640125196</v>
      </c>
      <c r="J9" s="11">
        <v>1787.7889466876929</v>
      </c>
      <c r="K9" s="12">
        <v>1834.3257967470183</v>
      </c>
      <c r="L9" s="10">
        <v>1854.9586047469811</v>
      </c>
      <c r="M9" s="11">
        <v>1801.3198579672851</v>
      </c>
      <c r="N9" s="11">
        <v>1793.8047584639608</v>
      </c>
      <c r="O9" s="12">
        <v>1827.8490636547231</v>
      </c>
      <c r="P9" s="10" t="s">
        <v>6</v>
      </c>
      <c r="Q9" s="11">
        <v>1819.2229910712365</v>
      </c>
      <c r="R9" s="11">
        <v>1787.6555673322957</v>
      </c>
      <c r="S9" s="12">
        <v>1836.8147463767168</v>
      </c>
      <c r="T9" s="10">
        <v>1863.3382777431152</v>
      </c>
      <c r="U9" s="11">
        <v>1834.1006939197598</v>
      </c>
      <c r="V9" s="11">
        <v>1791.6411805018031</v>
      </c>
      <c r="W9" s="12">
        <v>1848.4824132861545</v>
      </c>
      <c r="X9" s="10">
        <v>1855.5262244641281</v>
      </c>
      <c r="Y9" s="11">
        <v>1811.6033882111794</v>
      </c>
      <c r="Z9" s="11">
        <v>1811.6736115911954</v>
      </c>
      <c r="AA9" s="12">
        <v>1842.7652538612685</v>
      </c>
      <c r="AB9" s="10">
        <v>1921.7961731759535</v>
      </c>
      <c r="AC9" s="11">
        <v>1808.5480252749694</v>
      </c>
      <c r="AD9" s="11">
        <v>1780.5450447700787</v>
      </c>
      <c r="AE9" s="12">
        <v>1945.4962187404892</v>
      </c>
      <c r="AF9" s="10">
        <v>1974.7550873566006</v>
      </c>
      <c r="AG9" s="11">
        <v>1866.2940494714292</v>
      </c>
      <c r="AH9" s="11">
        <v>1743.2307785170515</v>
      </c>
      <c r="AI9" s="12">
        <v>1891.4958332803387</v>
      </c>
      <c r="AJ9" s="10">
        <v>1951.0046660136018</v>
      </c>
      <c r="AK9" s="11">
        <v>1913.4856747058407</v>
      </c>
      <c r="AL9" s="11">
        <v>1870.6440367359723</v>
      </c>
      <c r="AM9" s="12">
        <v>1815.3821679639443</v>
      </c>
      <c r="AN9" s="10">
        <v>1948.7987783871076</v>
      </c>
      <c r="AO9" s="11">
        <v>1781.170233105219</v>
      </c>
      <c r="AP9" s="11">
        <v>1843.7578170452896</v>
      </c>
      <c r="AQ9" s="12">
        <v>1892.2146909312635</v>
      </c>
      <c r="AR9" s="10">
        <v>2002.4713336174934</v>
      </c>
      <c r="AS9" s="11">
        <v>1908.8264173082766</v>
      </c>
      <c r="AT9" s="11">
        <v>1917.0660849468895</v>
      </c>
      <c r="AU9" s="12">
        <v>1950.4336970936652</v>
      </c>
      <c r="AV9" s="10">
        <v>1959.9023630960903</v>
      </c>
      <c r="AW9" s="11">
        <v>1878.6950977956269</v>
      </c>
      <c r="AX9" s="11">
        <v>1858.3166533046194</v>
      </c>
      <c r="AY9" s="12">
        <v>1918.0448793240691</v>
      </c>
    </row>
    <row r="10" spans="1:51" ht="22.5" customHeight="1" x14ac:dyDescent="0.25">
      <c r="A10" s="8">
        <v>42589</v>
      </c>
      <c r="B10" s="8">
        <v>42590</v>
      </c>
      <c r="C10" s="16">
        <v>8.0764415092468269</v>
      </c>
      <c r="D10" s="10">
        <v>1893.0175862307899</v>
      </c>
      <c r="E10" s="11">
        <v>1829.4566368332432</v>
      </c>
      <c r="F10" s="11">
        <v>1821.827195588847</v>
      </c>
      <c r="G10" s="12">
        <v>1882.9745483977167</v>
      </c>
      <c r="H10" s="10">
        <v>1907.4409467722803</v>
      </c>
      <c r="I10" s="11">
        <v>1830.7877149459512</v>
      </c>
      <c r="J10" s="11">
        <v>1827.822285382611</v>
      </c>
      <c r="K10" s="12">
        <v>1877.5183328127441</v>
      </c>
      <c r="L10" s="10">
        <v>1898.4972035762337</v>
      </c>
      <c r="M10" s="11">
        <v>1842.9515228350758</v>
      </c>
      <c r="N10" s="11">
        <v>1836.7712639317979</v>
      </c>
      <c r="O10" s="12">
        <v>1873.6983882961649</v>
      </c>
      <c r="P10" s="10" t="s">
        <v>6</v>
      </c>
      <c r="Q10" s="11">
        <v>1860.8031443004379</v>
      </c>
      <c r="R10" s="11">
        <v>1824.3304349654534</v>
      </c>
      <c r="S10" s="12">
        <v>1874.0661604776676</v>
      </c>
      <c r="T10" s="10">
        <v>1908.8698535602446</v>
      </c>
      <c r="U10" s="11">
        <v>1879.5232481554888</v>
      </c>
      <c r="V10" s="11">
        <v>1822.6354757159486</v>
      </c>
      <c r="W10" s="12">
        <v>1888.788203473141</v>
      </c>
      <c r="X10" s="10">
        <v>1910.6367310595292</v>
      </c>
      <c r="Y10" s="11">
        <v>1862.197430033897</v>
      </c>
      <c r="Z10" s="11">
        <v>1791.5378769134115</v>
      </c>
      <c r="AA10" s="12">
        <v>1888.6461941120876</v>
      </c>
      <c r="AB10" s="10">
        <v>1976.504843670283</v>
      </c>
      <c r="AC10" s="11">
        <v>1863.7748223397246</v>
      </c>
      <c r="AD10" s="11">
        <v>1832.2444150282897</v>
      </c>
      <c r="AE10" s="12">
        <v>1999.9734352186999</v>
      </c>
      <c r="AF10" s="10">
        <v>2028.190195241672</v>
      </c>
      <c r="AG10" s="11">
        <v>1914.5558290809379</v>
      </c>
      <c r="AH10" s="11">
        <v>1791.1902105654631</v>
      </c>
      <c r="AI10" s="12">
        <v>1949.6390959841333</v>
      </c>
      <c r="AJ10" s="10">
        <v>2010.0723635824024</v>
      </c>
      <c r="AK10" s="11">
        <v>1961.8117117918687</v>
      </c>
      <c r="AL10" s="11">
        <v>1926.7043017242993</v>
      </c>
      <c r="AM10" s="12">
        <v>1872.8956440552897</v>
      </c>
      <c r="AN10" s="10">
        <v>1996.933593642982</v>
      </c>
      <c r="AO10" s="11">
        <v>1824.8698076732758</v>
      </c>
      <c r="AP10" s="11">
        <v>1887.4394698376238</v>
      </c>
      <c r="AQ10" s="12">
        <v>1939.797786625114</v>
      </c>
      <c r="AR10" s="10">
        <v>2045.9398339459658</v>
      </c>
      <c r="AS10" s="11">
        <v>1949.4757947328676</v>
      </c>
      <c r="AT10" s="11">
        <v>1958.0391330973989</v>
      </c>
      <c r="AU10" s="12">
        <v>1997.8856128584373</v>
      </c>
      <c r="AV10" s="10">
        <v>2005.9712642215745</v>
      </c>
      <c r="AW10" s="11">
        <v>1920.7215077925632</v>
      </c>
      <c r="AX10" s="11">
        <v>1905.1581924874815</v>
      </c>
      <c r="AY10" s="12">
        <v>1962.8574320271691</v>
      </c>
    </row>
    <row r="11" spans="1:51" ht="22.5" customHeight="1" x14ac:dyDescent="0.25">
      <c r="A11" s="8">
        <v>42590</v>
      </c>
      <c r="B11" s="8">
        <v>42591</v>
      </c>
      <c r="C11" s="16">
        <v>8.2966216764450067</v>
      </c>
      <c r="D11" s="10">
        <v>1943.4287818539262</v>
      </c>
      <c r="E11" s="11">
        <v>1876.417816535489</v>
      </c>
      <c r="F11" s="11">
        <v>1869.6452141382415</v>
      </c>
      <c r="G11" s="12">
        <v>1279.2183640717637</v>
      </c>
      <c r="H11" s="10">
        <v>1956.4127443139937</v>
      </c>
      <c r="I11" s="11">
        <v>1877.6612083178827</v>
      </c>
      <c r="J11" s="11">
        <v>1872.4717448787299</v>
      </c>
      <c r="K11" s="12">
        <v>1931.1357007805179</v>
      </c>
      <c r="L11" s="10">
        <v>1946.8088941281269</v>
      </c>
      <c r="M11" s="11">
        <v>1888.0794072683971</v>
      </c>
      <c r="N11" s="11">
        <v>1875.8250334688967</v>
      </c>
      <c r="O11" s="12">
        <v>1917.5670751771511</v>
      </c>
      <c r="P11" s="10" t="s">
        <v>6</v>
      </c>
      <c r="Q11" s="11">
        <v>1901.3281179527062</v>
      </c>
      <c r="R11" s="11">
        <v>1856.9713906139798</v>
      </c>
      <c r="S11" s="12">
        <v>1916.4103312566194</v>
      </c>
      <c r="T11" s="10">
        <v>1951.956962255148</v>
      </c>
      <c r="U11" s="11">
        <v>1920.7603133190826</v>
      </c>
      <c r="V11" s="11">
        <v>1860.6157644679497</v>
      </c>
      <c r="W11" s="12">
        <v>1929.9871414739328</v>
      </c>
      <c r="X11" s="10">
        <v>1955.8982995860479</v>
      </c>
      <c r="Y11" s="11">
        <v>1910.1860123966335</v>
      </c>
      <c r="Z11" s="11">
        <v>1860.3668105307142</v>
      </c>
      <c r="AA11" s="12">
        <v>1938.4240905068893</v>
      </c>
      <c r="AB11" s="10">
        <v>2033.247889087115</v>
      </c>
      <c r="AC11" s="11">
        <v>1913.1442237437543</v>
      </c>
      <c r="AD11" s="11">
        <v>1883.4128081940269</v>
      </c>
      <c r="AE11" s="12">
        <v>2060.3799702639849</v>
      </c>
      <c r="AF11" s="10">
        <v>2087.4878285989585</v>
      </c>
      <c r="AG11" s="11">
        <v>1969.2290623830397</v>
      </c>
      <c r="AH11" s="11">
        <v>1838.9966359298862</v>
      </c>
      <c r="AI11" s="12">
        <v>2008.4302762131231</v>
      </c>
      <c r="AJ11" s="10">
        <v>2073.826146396329</v>
      </c>
      <c r="AK11" s="11">
        <v>2027.6044900560855</v>
      </c>
      <c r="AL11" s="11">
        <v>1982.4981540754927</v>
      </c>
      <c r="AM11" s="12">
        <v>1927.5107825944278</v>
      </c>
      <c r="AN11" s="10">
        <v>2060.6183525967067</v>
      </c>
      <c r="AO11" s="11">
        <v>1877.4068009058824</v>
      </c>
      <c r="AP11" s="11">
        <v>1944.7680570832267</v>
      </c>
      <c r="AQ11" s="12">
        <v>2000.9730641037106</v>
      </c>
      <c r="AR11" s="10">
        <v>2114.1878154597684</v>
      </c>
      <c r="AS11" s="11">
        <v>2014.4407362473626</v>
      </c>
      <c r="AT11" s="11">
        <v>2020.2893283215324</v>
      </c>
      <c r="AU11" s="12">
        <v>2059.4249362348683</v>
      </c>
      <c r="AV11" s="10">
        <v>2071.4724179635118</v>
      </c>
      <c r="AW11" s="11">
        <v>1981.430341339807</v>
      </c>
      <c r="AX11" s="11">
        <v>1958.7120909514485</v>
      </c>
      <c r="AY11" s="12">
        <v>2026.3115942255181</v>
      </c>
    </row>
    <row r="12" spans="1:51" ht="22.5" customHeight="1" x14ac:dyDescent="0.25">
      <c r="A12" s="8">
        <v>42591</v>
      </c>
      <c r="B12" s="8">
        <v>42592</v>
      </c>
      <c r="C12" s="16">
        <v>6.2678837795257571</v>
      </c>
      <c r="D12" s="10">
        <v>1725.7852930826025</v>
      </c>
      <c r="E12" s="11">
        <v>1664.0037927192532</v>
      </c>
      <c r="F12" s="11">
        <v>1659.0151168878563</v>
      </c>
      <c r="G12" s="12" t="s">
        <v>6</v>
      </c>
      <c r="H12" s="10">
        <v>1732.6434766625557</v>
      </c>
      <c r="I12" s="11">
        <v>1665.9614377641512</v>
      </c>
      <c r="J12" s="11">
        <v>1670.0696299720066</v>
      </c>
      <c r="K12" s="12">
        <v>1718.3936466750667</v>
      </c>
      <c r="L12" s="10">
        <v>1730.109856414736</v>
      </c>
      <c r="M12" s="11">
        <v>1681.4667973021376</v>
      </c>
      <c r="N12" s="11">
        <v>1676.706447496287</v>
      </c>
      <c r="O12" s="12">
        <v>1718.4396740869533</v>
      </c>
      <c r="P12" s="10" t="s">
        <v>6</v>
      </c>
      <c r="Q12" s="11">
        <v>1682.4716879160273</v>
      </c>
      <c r="R12" s="11">
        <v>1648.8938955886524</v>
      </c>
      <c r="S12" s="12">
        <v>1701.2178784445741</v>
      </c>
      <c r="T12" s="10">
        <v>1714.2812013821201</v>
      </c>
      <c r="U12" s="11">
        <v>1693.5699299471007</v>
      </c>
      <c r="V12" s="11">
        <v>1656.5083380995879</v>
      </c>
      <c r="W12" s="12">
        <v>1713.6865573208227</v>
      </c>
      <c r="X12" s="10">
        <v>1713.4119258454277</v>
      </c>
      <c r="Y12" s="11">
        <v>1677.3031789120887</v>
      </c>
      <c r="Z12" s="11">
        <v>1668.3868741788519</v>
      </c>
      <c r="AA12" s="12">
        <v>1707.6427152609349</v>
      </c>
      <c r="AB12" s="10">
        <v>1794.1794919797185</v>
      </c>
      <c r="AC12" s="11">
        <v>1688.7666269280176</v>
      </c>
      <c r="AD12" s="11">
        <v>1664.5486267530555</v>
      </c>
      <c r="AE12" s="12">
        <v>1834.6187138505763</v>
      </c>
      <c r="AF12" s="10">
        <v>1846.9385671105363</v>
      </c>
      <c r="AG12" s="11">
        <v>1743.858808042643</v>
      </c>
      <c r="AH12" s="11">
        <v>1619.802917135909</v>
      </c>
      <c r="AI12" s="12">
        <v>1776.6080941287426</v>
      </c>
      <c r="AJ12" s="10">
        <v>1830.4745443837555</v>
      </c>
      <c r="AK12" s="11">
        <v>1794.1319379669669</v>
      </c>
      <c r="AL12" s="11">
        <v>1756.7494026593836</v>
      </c>
      <c r="AM12" s="12">
        <v>1677.262992426982</v>
      </c>
      <c r="AN12" s="10">
        <v>1809.1325384511274</v>
      </c>
      <c r="AO12" s="11">
        <v>1636.7445613924911</v>
      </c>
      <c r="AP12" s="11">
        <v>1709.205848665807</v>
      </c>
      <c r="AQ12" s="12">
        <v>1757.3050480004097</v>
      </c>
      <c r="AR12" s="10">
        <v>1881.4621607177307</v>
      </c>
      <c r="AS12" s="11">
        <v>1785.3829549140833</v>
      </c>
      <c r="AT12" s="11">
        <v>1799.8432468700157</v>
      </c>
      <c r="AU12" s="12">
        <v>1830.1641566997821</v>
      </c>
      <c r="AV12" s="10">
        <v>1841.3140055351071</v>
      </c>
      <c r="AW12" s="11">
        <v>1760.1644515625019</v>
      </c>
      <c r="AX12" s="11">
        <v>1726.958298248192</v>
      </c>
      <c r="AY12" s="12">
        <v>1804.9583077047723</v>
      </c>
    </row>
    <row r="13" spans="1:51" ht="22.5" customHeight="1" x14ac:dyDescent="0.25">
      <c r="A13" s="8">
        <v>42592</v>
      </c>
      <c r="B13" s="8">
        <v>42593</v>
      </c>
      <c r="C13" s="16">
        <v>7.6570745229758321</v>
      </c>
      <c r="D13" s="10">
        <v>1714.2493866556529</v>
      </c>
      <c r="E13" s="11">
        <v>1640.9992721099641</v>
      </c>
      <c r="F13" s="11">
        <v>1634.4145633103601</v>
      </c>
      <c r="G13" s="12" t="s">
        <v>6</v>
      </c>
      <c r="H13" s="10">
        <v>1713.7105173353837</v>
      </c>
      <c r="I13" s="11">
        <v>1638.6319548972119</v>
      </c>
      <c r="J13" s="11">
        <v>1635.0107137714933</v>
      </c>
      <c r="K13" s="12">
        <v>1683.9810201860282</v>
      </c>
      <c r="L13" s="10">
        <v>1711.1177035552466</v>
      </c>
      <c r="M13" s="11">
        <v>1649.5447091167794</v>
      </c>
      <c r="N13" s="11">
        <v>1637.8351888629886</v>
      </c>
      <c r="O13" s="12">
        <v>1676.0885955511305</v>
      </c>
      <c r="P13" s="10" t="s">
        <v>6</v>
      </c>
      <c r="Q13" s="11">
        <v>1678.0581271564649</v>
      </c>
      <c r="R13" s="11">
        <v>1644.3556112508231</v>
      </c>
      <c r="S13" s="12">
        <v>1688.3549412155344</v>
      </c>
      <c r="T13" s="10">
        <v>1730.6011604725873</v>
      </c>
      <c r="U13" s="11">
        <v>1704.707181951334</v>
      </c>
      <c r="V13" s="11">
        <v>1643.2618527644543</v>
      </c>
      <c r="W13" s="12">
        <v>1705.3833728480822</v>
      </c>
      <c r="X13" s="10">
        <v>1734.9837923419159</v>
      </c>
      <c r="Y13" s="11">
        <v>1686.4470654808467</v>
      </c>
      <c r="Z13" s="11">
        <v>1605.9635310503595</v>
      </c>
      <c r="AA13" s="12">
        <v>1711.4847059224121</v>
      </c>
      <c r="AB13" s="10">
        <v>1824.6650843905663</v>
      </c>
      <c r="AC13" s="11">
        <v>1711.8579538797228</v>
      </c>
      <c r="AD13" s="11">
        <v>1685.5551193111255</v>
      </c>
      <c r="AE13" s="12">
        <v>1844.8901033657203</v>
      </c>
      <c r="AF13" s="10">
        <v>1860.2934318033688</v>
      </c>
      <c r="AG13" s="11">
        <v>1758.8986516852287</v>
      </c>
      <c r="AH13" s="11">
        <v>1643.8512773060147</v>
      </c>
      <c r="AI13" s="12">
        <v>1786.6479762096772</v>
      </c>
      <c r="AJ13" s="10">
        <v>1845.1421528564479</v>
      </c>
      <c r="AK13" s="11">
        <v>1798.9726764227601</v>
      </c>
      <c r="AL13" s="11">
        <v>1758.7655404522802</v>
      </c>
      <c r="AM13" s="12">
        <v>1711.2000415103637</v>
      </c>
      <c r="AN13" s="10">
        <v>1844.7836334067297</v>
      </c>
      <c r="AO13" s="11">
        <v>1686.4845076523413</v>
      </c>
      <c r="AP13" s="11">
        <v>1747.7251791076089</v>
      </c>
      <c r="AQ13" s="12">
        <v>1800.8332321816069</v>
      </c>
      <c r="AR13" s="10">
        <v>1912.6304300483457</v>
      </c>
      <c r="AS13" s="11">
        <v>1818.7656504164095</v>
      </c>
      <c r="AT13" s="11">
        <v>1824.4557429655827</v>
      </c>
      <c r="AU13" s="12">
        <v>1865.4408401647377</v>
      </c>
      <c r="AV13" s="10">
        <v>1894.4710235641774</v>
      </c>
      <c r="AW13" s="11">
        <v>1812.1597912727154</v>
      </c>
      <c r="AX13" s="11">
        <v>1779.5514785239284</v>
      </c>
      <c r="AY13" s="12">
        <v>1862.8058899465418</v>
      </c>
    </row>
    <row r="14" spans="1:51" ht="22.5" customHeight="1" x14ac:dyDescent="0.25">
      <c r="A14" s="8">
        <v>42593</v>
      </c>
      <c r="B14" s="8">
        <v>42594</v>
      </c>
      <c r="C14" s="16">
        <v>6.6788114709854129</v>
      </c>
      <c r="D14" s="10">
        <v>1679.5914455379432</v>
      </c>
      <c r="E14" s="11">
        <v>1618.2061032112722</v>
      </c>
      <c r="F14" s="11">
        <v>1611.6431737946446</v>
      </c>
      <c r="G14" s="12" t="s">
        <v>6</v>
      </c>
      <c r="H14" s="10">
        <v>1684.0621059276516</v>
      </c>
      <c r="I14" s="11">
        <v>1615.7238155686709</v>
      </c>
      <c r="J14" s="11">
        <v>1623.3473421333367</v>
      </c>
      <c r="K14" s="12">
        <v>1671.575546256867</v>
      </c>
      <c r="L14" s="10">
        <v>1691.4016922229578</v>
      </c>
      <c r="M14" s="11">
        <v>1635.0115047528823</v>
      </c>
      <c r="N14" s="11">
        <v>1629.3543289868844</v>
      </c>
      <c r="O14" s="12">
        <v>1668.6464034346602</v>
      </c>
      <c r="P14" s="10" t="s">
        <v>6</v>
      </c>
      <c r="Q14" s="11">
        <v>1675.2345886520131</v>
      </c>
      <c r="R14" s="11">
        <v>1650.6715013554451</v>
      </c>
      <c r="S14" s="12">
        <v>1696.2335392484456</v>
      </c>
      <c r="T14" s="10">
        <v>1724.8147060753843</v>
      </c>
      <c r="U14" s="11">
        <v>1698.1295913290394</v>
      </c>
      <c r="V14" s="11">
        <v>1644.0639354944433</v>
      </c>
      <c r="W14" s="12">
        <v>1706.8705497453866</v>
      </c>
      <c r="X14" s="10">
        <v>1719.9070482135389</v>
      </c>
      <c r="Y14" s="11">
        <v>1667.2302401704214</v>
      </c>
      <c r="Z14" s="11">
        <v>1647.2646263138834</v>
      </c>
      <c r="AA14" s="12">
        <v>1701.1039062563641</v>
      </c>
      <c r="AB14" s="10">
        <v>1796.9587791071547</v>
      </c>
      <c r="AC14" s="11">
        <v>1679.0939784734969</v>
      </c>
      <c r="AD14" s="11">
        <v>1646.2495958996408</v>
      </c>
      <c r="AE14" s="12">
        <v>1813.2866464148717</v>
      </c>
      <c r="AF14" s="10">
        <v>1841.1560695646326</v>
      </c>
      <c r="AG14" s="11">
        <v>1734.9837602316727</v>
      </c>
      <c r="AH14" s="11">
        <v>1612.2592700598634</v>
      </c>
      <c r="AI14" s="12">
        <v>1755.2548537182518</v>
      </c>
      <c r="AJ14" s="10">
        <v>1817.1957688408318</v>
      </c>
      <c r="AK14" s="11">
        <v>1777.657876586577</v>
      </c>
      <c r="AL14" s="11">
        <v>1732.6785030357837</v>
      </c>
      <c r="AM14" s="12">
        <v>1684.94813092919</v>
      </c>
      <c r="AN14" s="10">
        <v>1812.1305600290073</v>
      </c>
      <c r="AO14" s="11">
        <v>1648.2818620398457</v>
      </c>
      <c r="AP14" s="11">
        <v>1707.5284186702181</v>
      </c>
      <c r="AQ14" s="12">
        <v>1761.6714712084395</v>
      </c>
      <c r="AR14" s="10">
        <v>1865.5017428180138</v>
      </c>
      <c r="AS14" s="11">
        <v>1767.5992288590373</v>
      </c>
      <c r="AT14" s="11">
        <v>1774.7054146648456</v>
      </c>
      <c r="AU14" s="12">
        <v>1806.5530081260556</v>
      </c>
      <c r="AV14" s="10">
        <v>1823.2027149347048</v>
      </c>
      <c r="AW14" s="11">
        <v>1740.7222606089017</v>
      </c>
      <c r="AX14" s="11">
        <v>1714.4505820786535</v>
      </c>
      <c r="AY14" s="12">
        <v>1775.6685685615755</v>
      </c>
    </row>
    <row r="15" spans="1:51" ht="22.5" customHeight="1" x14ac:dyDescent="0.25">
      <c r="A15" s="8">
        <v>42594</v>
      </c>
      <c r="B15" s="8">
        <v>42595</v>
      </c>
      <c r="C15" s="16">
        <v>7.9459913539886475</v>
      </c>
      <c r="D15" s="10">
        <v>1871.6549519102823</v>
      </c>
      <c r="E15" s="11">
        <v>1811.0710835424411</v>
      </c>
      <c r="F15" s="11">
        <v>1807.2075918887895</v>
      </c>
      <c r="G15" s="12" t="s">
        <v>6</v>
      </c>
      <c r="H15" s="10">
        <v>1886.9131329260281</v>
      </c>
      <c r="I15" s="11">
        <v>1812.9423768191771</v>
      </c>
      <c r="J15" s="11">
        <v>1814.363527567602</v>
      </c>
      <c r="K15" s="12">
        <v>1868.61466119225</v>
      </c>
      <c r="L15" s="10">
        <v>1885.1110175927624</v>
      </c>
      <c r="M15" s="11">
        <v>1826.9054247474573</v>
      </c>
      <c r="N15" s="11">
        <v>1819.861619734465</v>
      </c>
      <c r="O15" s="12">
        <v>1859.6937436201147</v>
      </c>
      <c r="P15" s="10" t="s">
        <v>6</v>
      </c>
      <c r="Q15" s="11">
        <v>1841.6248219550787</v>
      </c>
      <c r="R15" s="11">
        <v>1808.5862352837507</v>
      </c>
      <c r="S15" s="12">
        <v>1857.2389223991547</v>
      </c>
      <c r="T15" s="10">
        <v>1888.9627956691925</v>
      </c>
      <c r="U15" s="11">
        <v>1853.5146889615733</v>
      </c>
      <c r="V15" s="11">
        <v>1802.0757648639285</v>
      </c>
      <c r="W15" s="12">
        <v>1870.2099300488546</v>
      </c>
      <c r="X15" s="10">
        <v>1877.2515230312636</v>
      </c>
      <c r="Y15" s="11">
        <v>1825.9371794631443</v>
      </c>
      <c r="Z15" s="11">
        <v>1826.4421499344924</v>
      </c>
      <c r="AA15" s="12">
        <v>1863.2601779918061</v>
      </c>
      <c r="AB15" s="10">
        <v>1934.2275299448386</v>
      </c>
      <c r="AC15" s="11">
        <v>1821.5013613210267</v>
      </c>
      <c r="AD15" s="11">
        <v>1795.3346318818119</v>
      </c>
      <c r="AE15" s="12">
        <v>1959.9209384184517</v>
      </c>
      <c r="AF15" s="10">
        <v>1986.9854510878506</v>
      </c>
      <c r="AG15" s="11">
        <v>1874.863180928231</v>
      </c>
      <c r="AH15" s="11">
        <v>1762.5547776349024</v>
      </c>
      <c r="AI15" s="12">
        <v>1917.1148813279763</v>
      </c>
      <c r="AJ15" s="10">
        <v>1976.1813791595416</v>
      </c>
      <c r="AK15" s="11">
        <v>1929.6077004065257</v>
      </c>
      <c r="AL15" s="11">
        <v>1884.996818059687</v>
      </c>
      <c r="AM15" s="12">
        <v>1840.4919243830125</v>
      </c>
      <c r="AN15" s="10">
        <v>1962.7363611133535</v>
      </c>
      <c r="AO15" s="11">
        <v>1796.3942276281066</v>
      </c>
      <c r="AP15" s="11">
        <v>1853.3526212102813</v>
      </c>
      <c r="AQ15" s="12">
        <v>1907.27009173853</v>
      </c>
      <c r="AR15" s="10">
        <v>2010.4942064426266</v>
      </c>
      <c r="AS15" s="11">
        <v>1913.9016435286219</v>
      </c>
      <c r="AT15" s="11">
        <v>1919.1542188517656</v>
      </c>
      <c r="AU15" s="12">
        <v>1957.4491292712416</v>
      </c>
      <c r="AV15" s="10">
        <v>1970.5334440601289</v>
      </c>
      <c r="AW15" s="11">
        <v>1886.9133804285002</v>
      </c>
      <c r="AX15" s="11">
        <v>1868.9082680467823</v>
      </c>
      <c r="AY15" s="12">
        <v>1931.7697619389546</v>
      </c>
    </row>
    <row r="16" spans="1:51" ht="22.5" customHeight="1" x14ac:dyDescent="0.25">
      <c r="A16" s="8">
        <v>42595</v>
      </c>
      <c r="B16" s="8">
        <v>42596</v>
      </c>
      <c r="C16" s="16">
        <v>7.5745585923194882</v>
      </c>
      <c r="D16" s="10">
        <v>1822.6028024571699</v>
      </c>
      <c r="E16" s="11">
        <v>1767.0681268978346</v>
      </c>
      <c r="F16" s="11">
        <v>1763.0139250237626</v>
      </c>
      <c r="G16" s="12" t="s">
        <v>6</v>
      </c>
      <c r="H16" s="10">
        <v>1839.8683283903194</v>
      </c>
      <c r="I16" s="11">
        <v>1769.0910229538001</v>
      </c>
      <c r="J16" s="11">
        <v>1767.2945735595376</v>
      </c>
      <c r="K16" s="12">
        <v>1823.8635998101947</v>
      </c>
      <c r="L16" s="10">
        <v>1832.4589533568471</v>
      </c>
      <c r="M16" s="11">
        <v>1775.2497461658816</v>
      </c>
      <c r="N16" s="11">
        <v>1767.4063132083509</v>
      </c>
      <c r="O16" s="12">
        <v>1804.8591667907065</v>
      </c>
      <c r="P16" s="10" t="s">
        <v>6</v>
      </c>
      <c r="Q16" s="11">
        <v>1792.3419123823949</v>
      </c>
      <c r="R16" s="11">
        <v>1752.1782734296139</v>
      </c>
      <c r="S16" s="12">
        <v>1808.2003384964112</v>
      </c>
      <c r="T16" s="10">
        <v>1841.2929115992515</v>
      </c>
      <c r="U16" s="11">
        <v>1805.0853322986211</v>
      </c>
      <c r="V16" s="11">
        <v>1752.2871392477232</v>
      </c>
      <c r="W16" s="12">
        <v>1824.0438563122027</v>
      </c>
      <c r="X16" s="10">
        <v>1840.4935425973911</v>
      </c>
      <c r="Y16" s="11">
        <v>1796.9135152510705</v>
      </c>
      <c r="Z16" s="11">
        <v>1793.3925454549058</v>
      </c>
      <c r="AA16" s="12">
        <v>1825.341963460058</v>
      </c>
      <c r="AB16" s="10">
        <v>1919.2852908851937</v>
      </c>
      <c r="AC16" s="11">
        <v>1807.2952161730602</v>
      </c>
      <c r="AD16" s="11">
        <v>1780.3874924062295</v>
      </c>
      <c r="AE16" s="12">
        <v>1955.5845960352883</v>
      </c>
      <c r="AF16" s="10">
        <v>1979.1650893900119</v>
      </c>
      <c r="AG16" s="11">
        <v>1869.9503156908143</v>
      </c>
      <c r="AH16" s="11">
        <v>1741.7154131297852</v>
      </c>
      <c r="AI16" s="12">
        <v>1908.8036039943324</v>
      </c>
      <c r="AJ16" s="10">
        <v>1959.6842700585526</v>
      </c>
      <c r="AK16" s="11">
        <v>1923.3414368645272</v>
      </c>
      <c r="AL16" s="11">
        <v>1878.068016719147</v>
      </c>
      <c r="AM16" s="12">
        <v>1821.53927241104</v>
      </c>
      <c r="AN16" s="10">
        <v>1954.71425587352</v>
      </c>
      <c r="AO16" s="11">
        <v>1777.714014983615</v>
      </c>
      <c r="AP16" s="11">
        <v>1845.2852831520236</v>
      </c>
      <c r="AQ16" s="12">
        <v>1901.3091379502812</v>
      </c>
      <c r="AR16" s="10">
        <v>2007.368293876485</v>
      </c>
      <c r="AS16" s="11">
        <v>1909.833633244428</v>
      </c>
      <c r="AT16" s="11">
        <v>1920.2369537364011</v>
      </c>
      <c r="AU16" s="12">
        <v>1962.4960686133695</v>
      </c>
      <c r="AV16" s="10">
        <v>1964.1946768489584</v>
      </c>
      <c r="AW16" s="11">
        <v>1880.2274970429507</v>
      </c>
      <c r="AX16" s="11">
        <v>1862.9351190562061</v>
      </c>
      <c r="AY16" s="12">
        <v>1927.5459767301988</v>
      </c>
    </row>
    <row r="17" spans="1:51" ht="22.5" customHeight="1" x14ac:dyDescent="0.25">
      <c r="A17" s="8">
        <v>42596</v>
      </c>
      <c r="B17" s="8">
        <v>42597</v>
      </c>
      <c r="C17" s="16">
        <v>7.934746195793152</v>
      </c>
      <c r="D17" s="10">
        <v>1893.3416003844204</v>
      </c>
      <c r="E17" s="11">
        <v>1830.7059873351793</v>
      </c>
      <c r="F17" s="11">
        <v>1825.3743818043092</v>
      </c>
      <c r="G17" s="12" t="s">
        <v>6</v>
      </c>
      <c r="H17" s="10">
        <v>1905.173319662018</v>
      </c>
      <c r="I17" s="11">
        <v>1832.2244550246166</v>
      </c>
      <c r="J17" s="11">
        <v>1827.4727523529232</v>
      </c>
      <c r="K17" s="12">
        <v>1884.8538171795617</v>
      </c>
      <c r="L17" s="10">
        <v>1894.8921617905385</v>
      </c>
      <c r="M17" s="11">
        <v>1838.473610866411</v>
      </c>
      <c r="N17" s="11">
        <v>1831.4888394788552</v>
      </c>
      <c r="O17" s="12">
        <v>1867.6926183394471</v>
      </c>
      <c r="P17" s="10" t="s">
        <v>6</v>
      </c>
      <c r="Q17" s="11">
        <v>1852.3224326396544</v>
      </c>
      <c r="R17" s="11">
        <v>1816.9000172398185</v>
      </c>
      <c r="S17" s="12">
        <v>1869.5921370970302</v>
      </c>
      <c r="T17" s="10">
        <v>1904.3672297035396</v>
      </c>
      <c r="U17" s="11">
        <v>1870.380704033498</v>
      </c>
      <c r="V17" s="11">
        <v>1816.7464170998701</v>
      </c>
      <c r="W17" s="12">
        <v>1885.1045613236456</v>
      </c>
      <c r="X17" s="10">
        <v>1908.0683997624478</v>
      </c>
      <c r="Y17" s="11">
        <v>1859.4913816273902</v>
      </c>
      <c r="Z17" s="11">
        <v>1767.4709988353457</v>
      </c>
      <c r="AA17" s="12">
        <v>1888.9961141205363</v>
      </c>
      <c r="AB17" s="10">
        <v>1977.5093903022564</v>
      </c>
      <c r="AC17" s="11">
        <v>1867.8307137953179</v>
      </c>
      <c r="AD17" s="11">
        <v>610.30109411421176</v>
      </c>
      <c r="AE17" s="12">
        <v>2003.9610651064722</v>
      </c>
      <c r="AF17" s="10">
        <v>2031.425772684875</v>
      </c>
      <c r="AG17" s="11">
        <v>1919.8526673465371</v>
      </c>
      <c r="AH17" s="11">
        <v>1800.6580742951101</v>
      </c>
      <c r="AI17" s="12">
        <v>1959.5788800766568</v>
      </c>
      <c r="AJ17" s="10">
        <v>2014.859235594216</v>
      </c>
      <c r="AK17" s="11">
        <v>1970.8243036694519</v>
      </c>
      <c r="AL17" s="11">
        <v>1929.1335406738558</v>
      </c>
      <c r="AM17" s="12">
        <v>1881.6947347316711</v>
      </c>
      <c r="AN17" s="10">
        <v>2003.764123907813</v>
      </c>
      <c r="AO17" s="11">
        <v>1835.6259427162547</v>
      </c>
      <c r="AP17" s="11">
        <v>1897.5214867149305</v>
      </c>
      <c r="AQ17" s="12">
        <v>1949.4680492473015</v>
      </c>
      <c r="AR17" s="10">
        <v>2054.4199883256379</v>
      </c>
      <c r="AS17" s="11">
        <v>1957.0831097076002</v>
      </c>
      <c r="AT17" s="11">
        <v>1967.6899316702263</v>
      </c>
      <c r="AU17" s="12">
        <v>2007.3356695939956</v>
      </c>
      <c r="AV17" s="10">
        <v>2010.8176883018368</v>
      </c>
      <c r="AW17" s="11">
        <v>1923.8844289868698</v>
      </c>
      <c r="AX17" s="11">
        <v>1912.3191577171362</v>
      </c>
      <c r="AY17" s="12">
        <v>1971.540469776178</v>
      </c>
    </row>
    <row r="18" spans="1:51" ht="22.5" customHeight="1" x14ac:dyDescent="0.25">
      <c r="A18" s="8">
        <v>42597</v>
      </c>
      <c r="B18" s="8">
        <v>42598</v>
      </c>
      <c r="C18" s="16">
        <v>6.7690968604087827</v>
      </c>
      <c r="D18" s="10">
        <v>1906.2453326744569</v>
      </c>
      <c r="E18" s="11">
        <v>1834.4087656029883</v>
      </c>
      <c r="F18" s="11">
        <v>1826.628485472866</v>
      </c>
      <c r="G18" s="12" t="s">
        <v>6</v>
      </c>
      <c r="H18" s="10">
        <v>1917.2075207772862</v>
      </c>
      <c r="I18" s="11">
        <v>1837.3434177909651</v>
      </c>
      <c r="J18" s="11">
        <v>1828.5271405326382</v>
      </c>
      <c r="K18" s="12">
        <v>1888.8769028708286</v>
      </c>
      <c r="L18" s="10">
        <v>1906.1355493705125</v>
      </c>
      <c r="M18" s="11">
        <v>1843.6239266893667</v>
      </c>
      <c r="N18" s="11">
        <v>1830.3079230648682</v>
      </c>
      <c r="O18" s="12">
        <v>1868.3699701936366</v>
      </c>
      <c r="P18" s="10" t="s">
        <v>6</v>
      </c>
      <c r="Q18" s="11">
        <v>1855.3100533402528</v>
      </c>
      <c r="R18" s="11">
        <v>1810.4982863338612</v>
      </c>
      <c r="S18" s="12">
        <v>1873.755872796824</v>
      </c>
      <c r="T18" s="10">
        <v>1913.0721598074078</v>
      </c>
      <c r="U18" s="11">
        <v>1874.5350269660453</v>
      </c>
      <c r="V18" s="11">
        <v>1812.3487515522802</v>
      </c>
      <c r="W18" s="12">
        <v>1885.2474944345611</v>
      </c>
      <c r="X18" s="10">
        <v>1913.9876468477426</v>
      </c>
      <c r="Y18" s="11">
        <v>1857.4183683699659</v>
      </c>
      <c r="Z18" s="11">
        <v>1828.1476046335322</v>
      </c>
      <c r="AA18" s="12">
        <v>1885.1179638491678</v>
      </c>
      <c r="AB18" s="10">
        <v>1986.3355074979274</v>
      </c>
      <c r="AC18" s="11">
        <v>1862.9209866233093</v>
      </c>
      <c r="AD18" s="11" t="s">
        <v>6</v>
      </c>
      <c r="AE18" s="12">
        <v>2013.1168165372485</v>
      </c>
      <c r="AF18" s="10">
        <v>2047.5658731773972</v>
      </c>
      <c r="AG18" s="11">
        <v>1920.1265106983474</v>
      </c>
      <c r="AH18" s="11">
        <v>1783.6467901985252</v>
      </c>
      <c r="AI18" s="12">
        <v>1962.2343122560758</v>
      </c>
      <c r="AJ18" s="10">
        <v>2027.9579616423782</v>
      </c>
      <c r="AK18" s="11">
        <v>1977.5242408244935</v>
      </c>
      <c r="AL18" s="11">
        <v>1927.5948917806893</v>
      </c>
      <c r="AM18" s="12">
        <v>1871.2625578036846</v>
      </c>
      <c r="AN18" s="10">
        <v>2013.6563488181673</v>
      </c>
      <c r="AO18" s="11">
        <v>1824.8695379881899</v>
      </c>
      <c r="AP18" s="11">
        <v>1891.002956401959</v>
      </c>
      <c r="AQ18" s="12">
        <v>1949.356985419535</v>
      </c>
      <c r="AR18" s="10">
        <v>2068.025709470186</v>
      </c>
      <c r="AS18" s="11">
        <v>1961.0764087228863</v>
      </c>
      <c r="AT18" s="11">
        <v>1968.6130137729672</v>
      </c>
      <c r="AU18" s="12">
        <v>2010.3621400878819</v>
      </c>
      <c r="AV18" s="10">
        <v>2019.9849316956304</v>
      </c>
      <c r="AW18" s="11">
        <v>1926.9141369039644</v>
      </c>
      <c r="AX18" s="11">
        <v>1906.1821228494598</v>
      </c>
      <c r="AY18" s="12">
        <v>1973.6217139562477</v>
      </c>
    </row>
    <row r="19" spans="1:51" ht="22.5" customHeight="1" x14ac:dyDescent="0.25">
      <c r="A19" s="8">
        <v>42598</v>
      </c>
      <c r="B19" s="8">
        <v>42599</v>
      </c>
      <c r="C19" s="16">
        <v>7.5269798793792724</v>
      </c>
      <c r="D19" s="10">
        <v>1886.8798390182442</v>
      </c>
      <c r="E19" s="11">
        <v>1819.1985793319861</v>
      </c>
      <c r="F19" s="11">
        <v>1805.1522518604543</v>
      </c>
      <c r="G19" s="12">
        <v>1963.2769318532953</v>
      </c>
      <c r="H19" s="10">
        <v>1902.5690910600792</v>
      </c>
      <c r="I19" s="11">
        <v>1820.0785387226053</v>
      </c>
      <c r="J19" s="11">
        <v>1817.0194484647971</v>
      </c>
      <c r="K19" s="12">
        <v>1871.4581809502556</v>
      </c>
      <c r="L19" s="10">
        <v>1893.6419811738144</v>
      </c>
      <c r="M19" s="11">
        <v>1834.3156143405959</v>
      </c>
      <c r="N19" s="11">
        <v>1821.2335009196538</v>
      </c>
      <c r="O19" s="12">
        <v>1856.6502247798214</v>
      </c>
      <c r="P19" s="10" t="s">
        <v>6</v>
      </c>
      <c r="Q19" s="11">
        <v>1848.1008775156647</v>
      </c>
      <c r="R19" s="11">
        <v>1803.7429495945619</v>
      </c>
      <c r="S19" s="12">
        <v>1862.3226022063088</v>
      </c>
      <c r="T19" s="10">
        <v>1904.6558039487954</v>
      </c>
      <c r="U19" s="11">
        <v>1864.7469651979432</v>
      </c>
      <c r="V19" s="11">
        <v>1804.4147770334525</v>
      </c>
      <c r="W19" s="12">
        <v>1877.0889800475379</v>
      </c>
      <c r="X19" s="10">
        <v>1909.4072108451135</v>
      </c>
      <c r="Y19" s="11">
        <v>1856.3088098221369</v>
      </c>
      <c r="Z19" s="11">
        <v>1800.8664537993302</v>
      </c>
      <c r="AA19" s="12">
        <v>1877.8534485465163</v>
      </c>
      <c r="AB19" s="10">
        <v>1976.9815604460232</v>
      </c>
      <c r="AC19" s="11">
        <v>1854.8907492469568</v>
      </c>
      <c r="AD19" s="11">
        <v>1718.4294514218816</v>
      </c>
      <c r="AE19" s="12">
        <v>1995.399604148369</v>
      </c>
      <c r="AF19" s="10">
        <v>2035.8724974605641</v>
      </c>
      <c r="AG19" s="11">
        <v>1910.6895419347127</v>
      </c>
      <c r="AH19" s="11">
        <v>1780.5102345312998</v>
      </c>
      <c r="AI19" s="12">
        <v>1948.9138025312602</v>
      </c>
      <c r="AJ19" s="10">
        <v>2022.5843924080605</v>
      </c>
      <c r="AK19" s="11">
        <v>1973.4288401876522</v>
      </c>
      <c r="AL19" s="11">
        <v>1918.0940846934618</v>
      </c>
      <c r="AM19" s="12">
        <v>1867.4494581995004</v>
      </c>
      <c r="AN19" s="10">
        <v>2010.3346002726585</v>
      </c>
      <c r="AO19" s="11">
        <v>1827.1907025731387</v>
      </c>
      <c r="AP19" s="11">
        <v>1892.1790885638297</v>
      </c>
      <c r="AQ19" s="12">
        <v>1949.2787915340634</v>
      </c>
      <c r="AR19" s="10">
        <v>2063.235703348937</v>
      </c>
      <c r="AS19" s="11">
        <v>1954.4260488589291</v>
      </c>
      <c r="AT19" s="11">
        <v>1960.4964289334878</v>
      </c>
      <c r="AU19" s="12">
        <v>2007.9523905999426</v>
      </c>
      <c r="AV19" s="10">
        <v>2021.2458078811801</v>
      </c>
      <c r="AW19" s="11">
        <v>1919.9214492732335</v>
      </c>
      <c r="AX19" s="11">
        <v>1907.1546466153809</v>
      </c>
      <c r="AY19" s="12">
        <v>1970.3654718039368</v>
      </c>
    </row>
    <row r="20" spans="1:51" x14ac:dyDescent="0.25">
      <c r="A20" s="8">
        <v>42599</v>
      </c>
      <c r="B20" s="8">
        <v>42600</v>
      </c>
      <c r="C20" s="16">
        <v>7.5309015653133393</v>
      </c>
      <c r="D20" s="10">
        <v>1851.7020720789324</v>
      </c>
      <c r="E20" s="11">
        <v>1788.0799381964532</v>
      </c>
      <c r="F20" s="11">
        <v>1781.0219402640605</v>
      </c>
      <c r="G20" s="12">
        <v>1705.8252462909509</v>
      </c>
      <c r="H20" s="10">
        <v>1861.5760855965134</v>
      </c>
      <c r="I20" s="11">
        <v>1793.2037197276481</v>
      </c>
      <c r="J20" s="11">
        <v>1786.7845935088312</v>
      </c>
      <c r="K20" s="12">
        <v>1843.1986089155475</v>
      </c>
      <c r="L20" s="10">
        <v>1858.809699091426</v>
      </c>
      <c r="M20" s="11">
        <v>1804.278650361477</v>
      </c>
      <c r="N20" s="11">
        <v>1792.5925832673777</v>
      </c>
      <c r="O20" s="12">
        <v>1825.6945282661929</v>
      </c>
      <c r="P20" s="10">
        <v>2047.4175605547887</v>
      </c>
      <c r="Q20" s="11">
        <v>1819.1206771998893</v>
      </c>
      <c r="R20" s="11">
        <v>1780.463846992476</v>
      </c>
      <c r="S20" s="12">
        <v>1830.7442060922538</v>
      </c>
      <c r="T20" s="10">
        <v>1869.298447174483</v>
      </c>
      <c r="U20" s="11">
        <v>1836.618965181224</v>
      </c>
      <c r="V20" s="11">
        <v>1778.2173957147249</v>
      </c>
      <c r="W20" s="12">
        <v>1845.1938507155537</v>
      </c>
      <c r="X20" s="10">
        <v>1874.4926613926571</v>
      </c>
      <c r="Y20" s="11">
        <v>1820.5202821861935</v>
      </c>
      <c r="Z20" s="11">
        <v>1802.4611670424354</v>
      </c>
      <c r="AA20" s="12">
        <v>1846.0395828423257</v>
      </c>
      <c r="AB20" s="10">
        <v>1946.4444195401393</v>
      </c>
      <c r="AC20" s="11">
        <v>1834.7104879232611</v>
      </c>
      <c r="AD20" s="11">
        <v>1631.2526827178417</v>
      </c>
      <c r="AE20" s="12">
        <v>1973.1911194480929</v>
      </c>
      <c r="AF20" s="10">
        <v>2011.3427219815323</v>
      </c>
      <c r="AG20" s="11">
        <v>1893.8944790358089</v>
      </c>
      <c r="AH20" s="11">
        <v>1765.6821149358068</v>
      </c>
      <c r="AI20" s="12">
        <v>1929.894011332743</v>
      </c>
      <c r="AJ20" s="10">
        <v>1994.1507003435768</v>
      </c>
      <c r="AK20" s="11">
        <v>1950.7119957669825</v>
      </c>
      <c r="AL20" s="11">
        <v>1905.6551500589803</v>
      </c>
      <c r="AM20" s="12">
        <v>1847.3333310912799</v>
      </c>
      <c r="AN20" s="10">
        <v>1992.2774248532062</v>
      </c>
      <c r="AO20" s="11">
        <v>1809.8351351025628</v>
      </c>
      <c r="AP20" s="11">
        <v>1879.802992560547</v>
      </c>
      <c r="AQ20" s="12">
        <v>1932.9787413475137</v>
      </c>
      <c r="AR20" s="10">
        <v>2049.5933873876365</v>
      </c>
      <c r="AS20" s="11">
        <v>1950.7655830880713</v>
      </c>
      <c r="AT20" s="11">
        <v>1959.3177169242874</v>
      </c>
      <c r="AU20" s="12">
        <v>1998.7373131875615</v>
      </c>
      <c r="AV20" s="10">
        <v>2016.1299717894742</v>
      </c>
      <c r="AW20" s="11">
        <v>1922.8617060795821</v>
      </c>
      <c r="AX20" s="11">
        <v>1903.6827168384996</v>
      </c>
      <c r="AY20" s="12">
        <v>1967.3465384513288</v>
      </c>
    </row>
    <row r="21" spans="1:51" x14ac:dyDescent="0.25">
      <c r="A21" s="8">
        <v>42600</v>
      </c>
      <c r="B21" s="8">
        <v>42601</v>
      </c>
      <c r="C21" s="16">
        <v>6.0260900201201437</v>
      </c>
      <c r="D21" s="10">
        <v>1532.4968527235753</v>
      </c>
      <c r="E21" s="11">
        <v>1481.2819684621409</v>
      </c>
      <c r="F21" s="11">
        <v>1476.2060682341919</v>
      </c>
      <c r="G21" s="12">
        <v>1518.8008420872238</v>
      </c>
      <c r="H21" s="10">
        <v>1559.9342783829484</v>
      </c>
      <c r="I21" s="11">
        <v>1485.5456726710033</v>
      </c>
      <c r="J21" s="11">
        <v>1472.9453984044615</v>
      </c>
      <c r="K21" s="12">
        <v>1526.1951366275423</v>
      </c>
      <c r="L21" s="10">
        <v>1534.9178131354727</v>
      </c>
      <c r="M21" s="11">
        <v>1486.748946678025</v>
      </c>
      <c r="N21" s="11">
        <v>1480.9268016885148</v>
      </c>
      <c r="O21" s="12">
        <v>1508.4373880215112</v>
      </c>
      <c r="P21" s="10">
        <v>1441.4189337648597</v>
      </c>
      <c r="Q21" s="11">
        <v>1492.8267255876135</v>
      </c>
      <c r="R21" s="11">
        <v>1467.6848670426748</v>
      </c>
      <c r="S21" s="12">
        <v>1513.6124733076583</v>
      </c>
      <c r="T21" s="10">
        <v>1543.4702187961382</v>
      </c>
      <c r="U21" s="11">
        <v>1510.7957822433391</v>
      </c>
      <c r="V21" s="11">
        <v>1464.6467696019231</v>
      </c>
      <c r="W21" s="12">
        <v>1524.8432665737948</v>
      </c>
      <c r="X21" s="10">
        <v>1542.6415017465108</v>
      </c>
      <c r="Y21" s="11">
        <v>1498.7130093122414</v>
      </c>
      <c r="Z21" s="11">
        <v>1476.9543207647373</v>
      </c>
      <c r="AA21" s="12">
        <v>1520.207124404159</v>
      </c>
      <c r="AB21" s="10">
        <v>1611.7711900016059</v>
      </c>
      <c r="AC21" s="11">
        <v>1506.8406048083411</v>
      </c>
      <c r="AD21" s="11">
        <v>1483.1367902679656</v>
      </c>
      <c r="AE21" s="12">
        <v>1642.1442274915255</v>
      </c>
      <c r="AF21" s="10">
        <v>1662.2948175020688</v>
      </c>
      <c r="AG21" s="11">
        <v>1561.1453832080974</v>
      </c>
      <c r="AH21" s="11">
        <v>1439.3712370544176</v>
      </c>
      <c r="AI21" s="12">
        <v>1586.1239712908091</v>
      </c>
      <c r="AJ21" s="10">
        <v>1653.9877296192099</v>
      </c>
      <c r="AK21" s="11">
        <v>1617.5222341871865</v>
      </c>
      <c r="AL21" s="11">
        <v>1573.1225293418051</v>
      </c>
      <c r="AM21" s="12">
        <v>1512.119498278319</v>
      </c>
      <c r="AN21" s="10">
        <v>1643.0560031023711</v>
      </c>
      <c r="AO21" s="11">
        <v>1478.2392781305859</v>
      </c>
      <c r="AP21" s="11">
        <v>1545.260522730681</v>
      </c>
      <c r="AQ21" s="12">
        <v>1586.389128496314</v>
      </c>
      <c r="AR21" s="10">
        <v>1696.1242004687749</v>
      </c>
      <c r="AS21" s="11">
        <v>1602.380265107525</v>
      </c>
      <c r="AT21" s="11">
        <v>1609.9368944777</v>
      </c>
      <c r="AU21" s="12">
        <v>1646.8134026702148</v>
      </c>
      <c r="AV21" s="10">
        <v>1652.7032293373409</v>
      </c>
      <c r="AW21" s="11">
        <v>1573.913541960768</v>
      </c>
      <c r="AX21" s="11">
        <v>1558.2376306825893</v>
      </c>
      <c r="AY21" s="12">
        <v>1611.5749789577419</v>
      </c>
    </row>
    <row r="22" spans="1:51" x14ac:dyDescent="0.25">
      <c r="A22" s="8">
        <v>42601</v>
      </c>
      <c r="B22" s="8">
        <v>42602</v>
      </c>
      <c r="C22" s="16">
        <v>7.7383705451488494</v>
      </c>
      <c r="D22" s="10">
        <v>1804.2838789433326</v>
      </c>
      <c r="E22" s="11">
        <v>1750.0675863352396</v>
      </c>
      <c r="F22" s="11">
        <v>1743.8570071472675</v>
      </c>
      <c r="G22" s="12">
        <v>1792.4588889533629</v>
      </c>
      <c r="H22" s="10">
        <v>1808.37483598262</v>
      </c>
      <c r="I22" s="11">
        <v>1755.5111578113176</v>
      </c>
      <c r="J22" s="11">
        <v>1747.849093954876</v>
      </c>
      <c r="K22" s="12">
        <v>1791.5266045165245</v>
      </c>
      <c r="L22" s="10">
        <v>1804.1886136247062</v>
      </c>
      <c r="M22" s="11">
        <v>1755.9835235727724</v>
      </c>
      <c r="N22" s="11">
        <v>1746.7296998479737</v>
      </c>
      <c r="O22" s="12">
        <v>1780.8308595343817</v>
      </c>
      <c r="P22" s="10">
        <v>1812.2235597289391</v>
      </c>
      <c r="Q22" s="11">
        <v>1761.9203483447332</v>
      </c>
      <c r="R22" s="11">
        <v>1742.5749484092646</v>
      </c>
      <c r="S22" s="12">
        <v>1785.6085709535257</v>
      </c>
      <c r="T22" s="10">
        <v>1804.8471051201152</v>
      </c>
      <c r="U22" s="11">
        <v>1782.8216153587325</v>
      </c>
      <c r="V22" s="11">
        <v>1745.1538159707536</v>
      </c>
      <c r="W22" s="12">
        <v>1802.5069354849957</v>
      </c>
      <c r="X22" s="10">
        <v>1813.5446868435038</v>
      </c>
      <c r="Y22" s="11">
        <v>1773.4452757086233</v>
      </c>
      <c r="Z22" s="11">
        <v>1700.6135243164313</v>
      </c>
      <c r="AA22" s="12">
        <v>1795.2154133674812</v>
      </c>
      <c r="AB22" s="10">
        <v>1868.862251991108</v>
      </c>
      <c r="AC22" s="11">
        <v>1772.7440336367827</v>
      </c>
      <c r="AD22" s="11">
        <v>1742.7907370302519</v>
      </c>
      <c r="AE22" s="12">
        <v>1884.1434243183749</v>
      </c>
      <c r="AF22" s="10">
        <v>1908.114326065064</v>
      </c>
      <c r="AG22" s="11">
        <v>1807.3990041446186</v>
      </c>
      <c r="AH22" s="11">
        <v>1708.9828584864088</v>
      </c>
      <c r="AI22" s="12">
        <v>1846.7412247702714</v>
      </c>
      <c r="AJ22" s="10">
        <v>1892.2503978210705</v>
      </c>
      <c r="AK22" s="11">
        <v>1865.0087432190214</v>
      </c>
      <c r="AL22" s="11">
        <v>1821.0603810429798</v>
      </c>
      <c r="AM22" s="12">
        <v>1784.1611139695885</v>
      </c>
      <c r="AN22" s="10">
        <v>1887.4673970241279</v>
      </c>
      <c r="AO22" s="11">
        <v>1746.8890350925758</v>
      </c>
      <c r="AP22" s="11">
        <v>1800.928198709817</v>
      </c>
      <c r="AQ22" s="12">
        <v>1842.5529181538516</v>
      </c>
      <c r="AR22" s="10">
        <v>1934.2174307013352</v>
      </c>
      <c r="AS22" s="11">
        <v>1845.3317127241728</v>
      </c>
      <c r="AT22" s="11">
        <v>1854.7033272222964</v>
      </c>
      <c r="AU22" s="12">
        <v>1896.1119927066522</v>
      </c>
      <c r="AV22" s="10">
        <v>1892.4513701866892</v>
      </c>
      <c r="AW22" s="11">
        <v>1823.0427749561431</v>
      </c>
      <c r="AX22" s="11">
        <v>1811.5623922541033</v>
      </c>
      <c r="AY22" s="12">
        <v>1868.4070592134397</v>
      </c>
    </row>
    <row r="23" spans="1:51" x14ac:dyDescent="0.25">
      <c r="A23" s="8">
        <v>42602</v>
      </c>
      <c r="B23" s="8">
        <v>42603</v>
      </c>
      <c r="C23" s="16">
        <v>5.756590073361993</v>
      </c>
      <c r="D23" s="10">
        <v>1619.8324562529772</v>
      </c>
      <c r="E23" s="11">
        <v>1562.3892683927443</v>
      </c>
      <c r="F23" s="11">
        <v>1552.1768818538999</v>
      </c>
      <c r="G23" s="12">
        <v>1601.0570508584069</v>
      </c>
      <c r="H23" s="10">
        <v>1627.8746216026645</v>
      </c>
      <c r="I23" s="11">
        <v>1562.1070194929086</v>
      </c>
      <c r="J23" s="11">
        <v>1552.0589189075545</v>
      </c>
      <c r="K23" s="12">
        <v>1599.4825592351415</v>
      </c>
      <c r="L23" s="10">
        <v>1615.708490315573</v>
      </c>
      <c r="M23" s="11">
        <v>1562.8638354533427</v>
      </c>
      <c r="N23" s="11">
        <v>1553.0471117941042</v>
      </c>
      <c r="O23" s="12">
        <v>1587.0439311600448</v>
      </c>
      <c r="P23" s="10">
        <v>1271.1076943223502</v>
      </c>
      <c r="Q23" s="11">
        <v>1232.807096290401</v>
      </c>
      <c r="R23" s="11">
        <v>1215.2135169614285</v>
      </c>
      <c r="S23" s="12">
        <v>1249.8288146316766</v>
      </c>
      <c r="T23" s="10">
        <v>1263.7811378713229</v>
      </c>
      <c r="U23" s="11">
        <v>1248.6644021741524</v>
      </c>
      <c r="V23" s="11">
        <v>1223.1680569586213</v>
      </c>
      <c r="W23" s="12">
        <v>1265.3617010673295</v>
      </c>
      <c r="X23" s="10">
        <v>1267.5870290589419</v>
      </c>
      <c r="Y23" s="11">
        <v>1244.8130633821418</v>
      </c>
      <c r="Z23" s="11">
        <v>1182.2751041705983</v>
      </c>
      <c r="AA23" s="12">
        <v>1277.7574976375286</v>
      </c>
      <c r="AB23" s="10">
        <v>1729.7303708831503</v>
      </c>
      <c r="AC23" s="11">
        <v>1628.8559201592414</v>
      </c>
      <c r="AD23" s="11">
        <v>1600.7254689491308</v>
      </c>
      <c r="AE23" s="12">
        <v>1770.2614592587913</v>
      </c>
      <c r="AF23" s="10">
        <v>1794.7915532286841</v>
      </c>
      <c r="AG23" s="11">
        <v>1697.804770908838</v>
      </c>
      <c r="AH23" s="11">
        <v>1574.3558176777035</v>
      </c>
      <c r="AI23" s="12">
        <v>1730.623295774813</v>
      </c>
      <c r="AJ23" s="10">
        <v>1777.9016602524025</v>
      </c>
      <c r="AK23" s="11">
        <v>1745.5098128128452</v>
      </c>
      <c r="AL23" s="11">
        <v>1712.1743555709827</v>
      </c>
      <c r="AM23" s="12">
        <v>1650.2703363457399</v>
      </c>
      <c r="AN23" s="10">
        <v>1791.317938311593</v>
      </c>
      <c r="AO23" s="11">
        <v>1625.4072729905363</v>
      </c>
      <c r="AP23" s="11">
        <v>1693.0790667288936</v>
      </c>
      <c r="AQ23" s="12">
        <v>1737.7650538794678</v>
      </c>
      <c r="AR23" s="10">
        <v>1850.0794887022746</v>
      </c>
      <c r="AS23" s="11">
        <v>1760.2488838487643</v>
      </c>
      <c r="AT23" s="11">
        <v>1779.500730271458</v>
      </c>
      <c r="AU23" s="12">
        <v>1814.6213372853199</v>
      </c>
      <c r="AV23" s="10">
        <v>1814.4734891976557</v>
      </c>
      <c r="AW23" s="11">
        <v>1741.327091474375</v>
      </c>
      <c r="AX23" s="11">
        <v>1721.5735143310262</v>
      </c>
      <c r="AY23" s="12">
        <v>1780.8278437356769</v>
      </c>
    </row>
    <row r="24" spans="1:51" x14ac:dyDescent="0.25">
      <c r="A24" s="8">
        <v>42603</v>
      </c>
      <c r="B24" s="8">
        <v>42604</v>
      </c>
      <c r="C24" s="16">
        <v>8.0455804841518397</v>
      </c>
      <c r="D24" s="10">
        <v>2465.9540945556096</v>
      </c>
      <c r="E24" s="11">
        <v>2389.9421371990243</v>
      </c>
      <c r="F24" s="11">
        <v>2382.8805875150556</v>
      </c>
      <c r="G24" s="12">
        <v>2457.0505371493982</v>
      </c>
      <c r="H24" s="10">
        <v>2481.3622353474552</v>
      </c>
      <c r="I24" s="11">
        <v>2392.5500623967905</v>
      </c>
      <c r="J24" s="11">
        <v>2386.3724676782717</v>
      </c>
      <c r="K24" s="12">
        <v>2460.6191557342604</v>
      </c>
      <c r="L24" s="10">
        <v>2476.7669307330571</v>
      </c>
      <c r="M24" s="11">
        <v>2404.2309574872315</v>
      </c>
      <c r="N24" s="11">
        <v>2393.7836230039538</v>
      </c>
      <c r="O24" s="12">
        <v>2444.5645632155147</v>
      </c>
      <c r="P24" s="10">
        <v>2431.1054533828501</v>
      </c>
      <c r="Q24" s="11">
        <v>2360.3097743534886</v>
      </c>
      <c r="R24" s="11">
        <v>2324.6817963489457</v>
      </c>
      <c r="S24" s="12">
        <v>2383.4398195920126</v>
      </c>
      <c r="T24" s="10">
        <v>2422.3955853272982</v>
      </c>
      <c r="U24" s="11">
        <v>2384.8104683065944</v>
      </c>
      <c r="V24" s="11">
        <v>2325.6563526933196</v>
      </c>
      <c r="W24" s="12">
        <v>2404.6044104229554</v>
      </c>
      <c r="X24" s="10">
        <v>2432.1834296645757</v>
      </c>
      <c r="Y24" s="11">
        <v>2373.619536027843</v>
      </c>
      <c r="Z24" s="11">
        <v>1887.1293383146117</v>
      </c>
      <c r="AA24" s="12">
        <v>2413.4086646137075</v>
      </c>
      <c r="AB24" s="10">
        <v>1826.1157621345826</v>
      </c>
      <c r="AC24" s="11">
        <v>1860.9333783421093</v>
      </c>
      <c r="AD24" s="11">
        <v>1833.8384999184573</v>
      </c>
      <c r="AE24" s="12">
        <v>1983.625089394978</v>
      </c>
      <c r="AF24" s="10">
        <v>2000.1789692772793</v>
      </c>
      <c r="AG24" s="11">
        <v>1904.8738433721435</v>
      </c>
      <c r="AH24" s="11">
        <v>1800.2823659387004</v>
      </c>
      <c r="AI24" s="12">
        <v>1943.3196834247217</v>
      </c>
      <c r="AJ24" s="10">
        <v>1994.2212493421421</v>
      </c>
      <c r="AK24" s="11">
        <v>1968.5526622468496</v>
      </c>
      <c r="AL24" s="11">
        <v>1915.9661747293901</v>
      </c>
      <c r="AM24" s="12">
        <v>1878.1739953344281</v>
      </c>
      <c r="AN24" s="10">
        <v>1992.3117760770572</v>
      </c>
      <c r="AO24" s="11">
        <v>1836.3140188077762</v>
      </c>
      <c r="AP24" s="11">
        <v>1894.743313187118</v>
      </c>
      <c r="AQ24" s="12">
        <v>1943.8573431357497</v>
      </c>
      <c r="AR24" s="10">
        <v>2038.1558968528577</v>
      </c>
      <c r="AS24" s="11">
        <v>1949.3359515243812</v>
      </c>
      <c r="AT24" s="11">
        <v>1958.1687244989605</v>
      </c>
      <c r="AU24" s="12">
        <v>2002.1080934771157</v>
      </c>
      <c r="AV24" s="10">
        <v>2005.201360588688</v>
      </c>
      <c r="AW24" s="11">
        <v>1928.0435444082602</v>
      </c>
      <c r="AX24" s="11">
        <v>1912.4272868446481</v>
      </c>
      <c r="AY24" s="12">
        <v>1970.6508428332565</v>
      </c>
    </row>
    <row r="25" spans="1:51" x14ac:dyDescent="0.25">
      <c r="A25" s="8">
        <v>42604</v>
      </c>
      <c r="B25" s="8">
        <v>42605</v>
      </c>
      <c r="C25" s="16">
        <v>6.1159194936752321</v>
      </c>
      <c r="D25" s="10">
        <v>1716.9203376536707</v>
      </c>
      <c r="E25" s="11">
        <v>1650.4534262107993</v>
      </c>
      <c r="F25" s="11">
        <v>1645.2106590305932</v>
      </c>
      <c r="G25" s="12">
        <v>1706.3324617846738</v>
      </c>
      <c r="H25" s="10">
        <v>1720.511991287158</v>
      </c>
      <c r="I25" s="11">
        <v>1645.8910444275705</v>
      </c>
      <c r="J25" s="11">
        <v>1638.4313433067791</v>
      </c>
      <c r="K25" s="12">
        <v>1695.8342233770661</v>
      </c>
      <c r="L25" s="10">
        <v>1713.8261633180996</v>
      </c>
      <c r="M25" s="11">
        <v>1652.8482302560139</v>
      </c>
      <c r="N25" s="11">
        <v>1649.9232673968615</v>
      </c>
      <c r="O25" s="12">
        <v>1684.2514776847402</v>
      </c>
      <c r="P25" s="10">
        <v>1735.8504975538294</v>
      </c>
      <c r="Q25" s="11">
        <v>1673.5112685576257</v>
      </c>
      <c r="R25" s="11">
        <v>1640.2146398497441</v>
      </c>
      <c r="S25" s="12">
        <v>1685.4987440180896</v>
      </c>
      <c r="T25" s="10">
        <v>1718.5666423571893</v>
      </c>
      <c r="U25" s="11">
        <v>1687.4711380948322</v>
      </c>
      <c r="V25" s="11">
        <v>1645.8234717034438</v>
      </c>
      <c r="W25" s="12">
        <v>1709.0538704591106</v>
      </c>
      <c r="X25" s="10">
        <v>1717.6672054131811</v>
      </c>
      <c r="Y25" s="11">
        <v>1670.069112778408</v>
      </c>
      <c r="Z25" s="11">
        <v>1596.3146684092221</v>
      </c>
      <c r="AA25" s="12">
        <v>1711.687618174197</v>
      </c>
      <c r="AB25" s="10">
        <v>1747.2920843548798</v>
      </c>
      <c r="AC25" s="11">
        <v>1675.591983059003</v>
      </c>
      <c r="AD25" s="11">
        <v>1645.074670303954</v>
      </c>
      <c r="AE25" s="12">
        <v>1827.0406767676375</v>
      </c>
      <c r="AF25" s="10">
        <v>1846.0742123455248</v>
      </c>
      <c r="AG25" s="11">
        <v>1735.9528262388376</v>
      </c>
      <c r="AH25" s="11">
        <v>1608.2290121583326</v>
      </c>
      <c r="AI25" s="12">
        <v>1772.5460764795127</v>
      </c>
      <c r="AJ25" s="10">
        <v>1838.2882444989361</v>
      </c>
      <c r="AK25" s="11">
        <v>1824.4039641069132</v>
      </c>
      <c r="AL25" s="11">
        <v>1757.6856810383108</v>
      </c>
      <c r="AM25" s="12">
        <v>1691.2740532581861</v>
      </c>
      <c r="AN25" s="10">
        <v>1824.6144148281728</v>
      </c>
      <c r="AO25" s="11">
        <v>1641.6879594846146</v>
      </c>
      <c r="AP25" s="11">
        <v>1711.6468417676786</v>
      </c>
      <c r="AQ25" s="12">
        <v>1774.5062273827348</v>
      </c>
      <c r="AR25" s="10">
        <v>1878.4817412387392</v>
      </c>
      <c r="AS25" s="11">
        <v>1773.2113112806906</v>
      </c>
      <c r="AT25" s="11">
        <v>1789.9611525030602</v>
      </c>
      <c r="AU25" s="12">
        <v>1830.0080931035754</v>
      </c>
      <c r="AV25" s="10">
        <v>1833.8694944298377</v>
      </c>
      <c r="AW25" s="11">
        <v>1748.1699586364207</v>
      </c>
      <c r="AX25" s="11">
        <v>1727.8684717089886</v>
      </c>
      <c r="AY25" s="12">
        <v>1797.5781154319368</v>
      </c>
    </row>
    <row r="26" spans="1:51" x14ac:dyDescent="0.25">
      <c r="A26" s="8">
        <v>42605</v>
      </c>
      <c r="B26" s="8">
        <v>42606</v>
      </c>
      <c r="C26" s="16">
        <v>7.75256200158596</v>
      </c>
      <c r="D26" s="10">
        <v>1812.3939558721588</v>
      </c>
      <c r="E26" s="11">
        <v>1751.0563533835782</v>
      </c>
      <c r="F26" s="11">
        <v>1744.5909170459611</v>
      </c>
      <c r="G26" s="12">
        <v>1801.99726220506</v>
      </c>
      <c r="H26" s="10">
        <v>1815.8932743265671</v>
      </c>
      <c r="I26" s="11">
        <v>1748.6273068976482</v>
      </c>
      <c r="J26" s="11">
        <v>1742.469107853525</v>
      </c>
      <c r="K26" s="12">
        <v>1796.2554034912739</v>
      </c>
      <c r="L26" s="10">
        <v>1809.2733088832163</v>
      </c>
      <c r="M26" s="11">
        <v>1753.5579435587879</v>
      </c>
      <c r="N26" s="11">
        <v>1747.7330385041541</v>
      </c>
      <c r="O26" s="12">
        <v>1784.5926616281843</v>
      </c>
      <c r="P26" s="10">
        <v>1824.1163396320758</v>
      </c>
      <c r="Q26" s="11">
        <v>1767.4322365189341</v>
      </c>
      <c r="R26" s="11">
        <v>1736.8530042648674</v>
      </c>
      <c r="S26" s="12">
        <v>1784.0264837559112</v>
      </c>
      <c r="T26" s="10">
        <v>1814.9368091061522</v>
      </c>
      <c r="U26" s="11">
        <v>1782.9154267198371</v>
      </c>
      <c r="V26" s="11">
        <v>1741.2041928060207</v>
      </c>
      <c r="W26" s="12">
        <v>1799.2288731280353</v>
      </c>
      <c r="X26" s="10">
        <v>1814.959531655016</v>
      </c>
      <c r="Y26" s="11">
        <v>1767.8676457449503</v>
      </c>
      <c r="Z26" s="11">
        <v>1769.0048264736554</v>
      </c>
      <c r="AA26" s="12">
        <v>1800.5935886634265</v>
      </c>
      <c r="AB26" s="10">
        <v>1875.0126229901091</v>
      </c>
      <c r="AC26" s="11">
        <v>1771.6741617460741</v>
      </c>
      <c r="AD26" s="11">
        <v>1748.5116600018325</v>
      </c>
      <c r="AE26" s="12">
        <v>1891.9253465321219</v>
      </c>
      <c r="AF26" s="10">
        <v>1916.2865007071525</v>
      </c>
      <c r="AG26" s="11">
        <v>1817.7555134500888</v>
      </c>
      <c r="AH26" s="11">
        <v>1711.0681857394661</v>
      </c>
      <c r="AI26" s="12">
        <v>1850.5759491482411</v>
      </c>
      <c r="AJ26" s="10">
        <v>1906.397260339844</v>
      </c>
      <c r="AK26" s="11">
        <v>1861.9639464991947</v>
      </c>
      <c r="AL26" s="11">
        <v>1829.4491825112339</v>
      </c>
      <c r="AM26" s="12">
        <v>1790.0348262840955</v>
      </c>
      <c r="AN26" s="10">
        <v>1895.9743986271342</v>
      </c>
      <c r="AO26" s="11">
        <v>1743.8369841376007</v>
      </c>
      <c r="AP26" s="11">
        <v>1800.2221402023647</v>
      </c>
      <c r="AQ26" s="12">
        <v>1852.3081591273547</v>
      </c>
      <c r="AR26" s="10">
        <v>1943.3881729990305</v>
      </c>
      <c r="AS26" s="11">
        <v>1855.932545371126</v>
      </c>
      <c r="AT26" s="11">
        <v>1859.1310860107847</v>
      </c>
      <c r="AU26" s="12">
        <v>1902.1498415608919</v>
      </c>
      <c r="AV26" s="10">
        <v>1907.4964626970493</v>
      </c>
      <c r="AW26" s="11">
        <v>1828.6813229001853</v>
      </c>
      <c r="AX26" s="11">
        <v>1814.524183363751</v>
      </c>
      <c r="AY26" s="12">
        <v>1871.4807154525679</v>
      </c>
    </row>
    <row r="27" spans="1:51" x14ac:dyDescent="0.25">
      <c r="A27" s="8">
        <v>42606</v>
      </c>
      <c r="B27" s="8">
        <v>42607</v>
      </c>
      <c r="C27" s="16">
        <v>8.3570223971605309</v>
      </c>
      <c r="D27" s="10">
        <v>1901.8590191416508</v>
      </c>
      <c r="E27" s="11">
        <v>1839.9330867228239</v>
      </c>
      <c r="F27" s="11">
        <v>1835.3349713306184</v>
      </c>
      <c r="G27" s="12">
        <v>1893.701128753379</v>
      </c>
      <c r="H27" s="10">
        <v>1913.1478061229732</v>
      </c>
      <c r="I27" s="11">
        <v>1842.4667866535674</v>
      </c>
      <c r="J27" s="11">
        <v>1836.368416032627</v>
      </c>
      <c r="K27" s="12">
        <v>1891.8585303861041</v>
      </c>
      <c r="L27" s="10">
        <v>1902.7998655450046</v>
      </c>
      <c r="M27" s="11">
        <v>1846.6027966735687</v>
      </c>
      <c r="N27" s="11">
        <v>1837.7829454679495</v>
      </c>
      <c r="O27" s="12">
        <v>1877.1127914377296</v>
      </c>
      <c r="P27" s="10">
        <v>1918.4072205118987</v>
      </c>
      <c r="Q27" s="11">
        <v>1860.122030126694</v>
      </c>
      <c r="R27" s="11">
        <v>1825.9407336516326</v>
      </c>
      <c r="S27" s="12">
        <v>1877.1583688608459</v>
      </c>
      <c r="T27" s="10">
        <v>1910.7434989411861</v>
      </c>
      <c r="U27" s="11">
        <v>1877.053254210964</v>
      </c>
      <c r="V27" s="11">
        <v>1829.5031768848551</v>
      </c>
      <c r="W27" s="12">
        <v>1888.2193309316501</v>
      </c>
      <c r="X27" s="10">
        <v>1914.4162404484418</v>
      </c>
      <c r="Y27" s="11">
        <v>1865.2940900297035</v>
      </c>
      <c r="Z27" s="11">
        <v>1861.8028099221915</v>
      </c>
      <c r="AA27" s="12">
        <v>1894.3905553066782</v>
      </c>
      <c r="AB27" s="10">
        <v>1982.0982175749971</v>
      </c>
      <c r="AC27" s="11">
        <v>1868.3197167478929</v>
      </c>
      <c r="AD27" s="11">
        <v>1841.6225692993082</v>
      </c>
      <c r="AE27" s="12">
        <v>2010.7088610763178</v>
      </c>
      <c r="AF27" s="10">
        <v>2033.0130019354197</v>
      </c>
      <c r="AG27" s="11">
        <v>1925.2178357255159</v>
      </c>
      <c r="AH27" s="11">
        <v>1799.3382023225045</v>
      </c>
      <c r="AI27" s="12">
        <v>1959.1538156669096</v>
      </c>
      <c r="AJ27" s="10">
        <v>2014.6264099363073</v>
      </c>
      <c r="AK27" s="11">
        <v>1978.9952638223367</v>
      </c>
      <c r="AL27" s="11">
        <v>1936.5444372377185</v>
      </c>
      <c r="AM27" s="12">
        <v>1880.8039299077534</v>
      </c>
      <c r="AN27" s="10">
        <v>2009.3752755482592</v>
      </c>
      <c r="AO27" s="11">
        <v>1831.9714692451419</v>
      </c>
      <c r="AP27" s="11">
        <v>1900.4210446418642</v>
      </c>
      <c r="AQ27" s="12">
        <v>1952.7961928350355</v>
      </c>
      <c r="AR27" s="10">
        <v>2061.960288165089</v>
      </c>
      <c r="AS27" s="11">
        <v>1964.9315746309635</v>
      </c>
      <c r="AT27" s="11">
        <v>1975.2037599444732</v>
      </c>
      <c r="AU27" s="12">
        <v>2011.5897258926177</v>
      </c>
      <c r="AV27" s="10">
        <v>2017.8678213567352</v>
      </c>
      <c r="AW27" s="11">
        <v>1933.305359593684</v>
      </c>
      <c r="AX27" s="11">
        <v>1912.8810725188182</v>
      </c>
      <c r="AY27" s="12">
        <v>1976.6935927293002</v>
      </c>
    </row>
    <row r="28" spans="1:51" x14ac:dyDescent="0.25">
      <c r="A28" s="8">
        <v>42607</v>
      </c>
      <c r="B28" s="8">
        <v>42608</v>
      </c>
      <c r="C28" s="16">
        <v>6.7465826520919796</v>
      </c>
      <c r="D28" s="10">
        <v>1745.6400315797036</v>
      </c>
      <c r="E28" s="11">
        <v>1694.3102947630762</v>
      </c>
      <c r="F28" s="11">
        <v>1689.7255408340461</v>
      </c>
      <c r="G28" s="12">
        <v>1742.2030003825209</v>
      </c>
      <c r="H28" s="10">
        <v>1761.9527894092087</v>
      </c>
      <c r="I28" s="11">
        <v>1699.6053407840961</v>
      </c>
      <c r="J28" s="11">
        <v>1697.8528821248058</v>
      </c>
      <c r="K28" s="12">
        <v>1744.5018410089488</v>
      </c>
      <c r="L28" s="10">
        <v>1755.1889850287073</v>
      </c>
      <c r="M28" s="11">
        <v>1712.2043491652628</v>
      </c>
      <c r="N28" s="11">
        <v>1707.359057762458</v>
      </c>
      <c r="O28" s="12">
        <v>1751.9173282480413</v>
      </c>
      <c r="P28" s="10">
        <v>1791.6143741662256</v>
      </c>
      <c r="Q28" s="11">
        <v>1743.0026592643007</v>
      </c>
      <c r="R28" s="11">
        <v>1715.6186211578884</v>
      </c>
      <c r="S28" s="12">
        <v>1751.7998797657817</v>
      </c>
      <c r="T28" s="10">
        <v>1785.5044066328155</v>
      </c>
      <c r="U28" s="11">
        <v>1755.9544934086571</v>
      </c>
      <c r="V28" s="11">
        <v>1715.1877995663742</v>
      </c>
      <c r="W28" s="12">
        <v>1764.39098398532</v>
      </c>
      <c r="X28" s="10">
        <v>1793.7290123605303</v>
      </c>
      <c r="Y28" s="11">
        <v>1699.4471598370242</v>
      </c>
      <c r="Z28" s="11">
        <v>1742.971601011858</v>
      </c>
      <c r="AA28" s="12">
        <v>1767.6296718525487</v>
      </c>
      <c r="AB28" s="10">
        <v>1863.0582145412886</v>
      </c>
      <c r="AC28" s="11">
        <v>1753.0499273594987</v>
      </c>
      <c r="AD28" s="11">
        <v>1728.4119569102882</v>
      </c>
      <c r="AE28" s="12">
        <v>1893.848431405766</v>
      </c>
      <c r="AF28" s="10">
        <v>1916.8861905545316</v>
      </c>
      <c r="AG28" s="11">
        <v>1817.8558744360671</v>
      </c>
      <c r="AH28" s="11">
        <v>1690.4600842894397</v>
      </c>
      <c r="AI28" s="12">
        <v>1848.0430157356755</v>
      </c>
      <c r="AJ28" s="10">
        <v>1896.2405462321208</v>
      </c>
      <c r="AK28" s="11">
        <v>1866.3240443883567</v>
      </c>
      <c r="AL28" s="11">
        <v>1824.0221904734647</v>
      </c>
      <c r="AM28" s="12">
        <v>1761.5501511115913</v>
      </c>
      <c r="AN28" s="10">
        <v>1890.1365548892657</v>
      </c>
      <c r="AO28" s="11">
        <v>1724.3083844814144</v>
      </c>
      <c r="AP28" s="11">
        <v>1794.123889159373</v>
      </c>
      <c r="AQ28" s="12">
        <v>1836.8472268686471</v>
      </c>
      <c r="AR28" s="10">
        <v>1950.0190675006691</v>
      </c>
      <c r="AS28" s="11">
        <v>1849.7755196764251</v>
      </c>
      <c r="AT28" s="11">
        <v>1862.0590845383442</v>
      </c>
      <c r="AU28" s="12">
        <v>1889.644122180659</v>
      </c>
      <c r="AV28" s="10">
        <v>1891.7114947314187</v>
      </c>
      <c r="AW28" s="11">
        <v>1818.6958740786388</v>
      </c>
      <c r="AX28" s="11">
        <v>1793.4147773075811</v>
      </c>
      <c r="AY28" s="12">
        <v>1848.7621438716169</v>
      </c>
    </row>
    <row r="29" spans="1:51" x14ac:dyDescent="0.25">
      <c r="A29" s="8">
        <v>42608</v>
      </c>
      <c r="B29" s="8">
        <v>42609</v>
      </c>
      <c r="C29" s="16">
        <v>6.0828540529012676</v>
      </c>
      <c r="D29" s="10">
        <v>1566.1358411281287</v>
      </c>
      <c r="E29" s="11">
        <v>1508.7459040336198</v>
      </c>
      <c r="F29" s="11">
        <v>1514.3736530448646</v>
      </c>
      <c r="G29" s="12">
        <v>1557.3847514841727</v>
      </c>
      <c r="H29" s="10">
        <v>1573.6743258466688</v>
      </c>
      <c r="I29" s="11">
        <v>1522.4121308116978</v>
      </c>
      <c r="J29" s="11">
        <v>1508.4382713063715</v>
      </c>
      <c r="K29" s="12">
        <v>1557.4012011345928</v>
      </c>
      <c r="L29" s="10">
        <v>1562.9128623770173</v>
      </c>
      <c r="M29" s="11">
        <v>1520.1877632143969</v>
      </c>
      <c r="N29" s="11">
        <v>1509.7721089995953</v>
      </c>
      <c r="O29" s="12">
        <v>1555.8696973189383</v>
      </c>
      <c r="P29" s="10">
        <v>1566.7296384650456</v>
      </c>
      <c r="Q29" s="11">
        <v>1518.3746861902782</v>
      </c>
      <c r="R29" s="11">
        <v>1497.2514018376548</v>
      </c>
      <c r="S29" s="12">
        <v>1531.5340885966002</v>
      </c>
      <c r="T29" s="10">
        <v>1553.336379031492</v>
      </c>
      <c r="U29" s="11">
        <v>1523.5084186782665</v>
      </c>
      <c r="V29" s="11">
        <v>1477.9505742458227</v>
      </c>
      <c r="W29" s="12">
        <v>1540.5647241530228</v>
      </c>
      <c r="X29" s="10">
        <v>1547.0494852493036</v>
      </c>
      <c r="Y29" s="11">
        <v>1476.7457339925299</v>
      </c>
      <c r="Z29" s="11">
        <v>1490.8079211769157</v>
      </c>
      <c r="AA29" s="12">
        <v>1528.5448081622874</v>
      </c>
      <c r="AB29" s="10">
        <v>1596.5942251345912</v>
      </c>
      <c r="AC29" s="11">
        <v>1492.1821631595305</v>
      </c>
      <c r="AD29" s="11">
        <v>1463.4725082995715</v>
      </c>
      <c r="AE29" s="12">
        <v>1620.3754507734614</v>
      </c>
      <c r="AF29" s="10">
        <v>1646.7616578727257</v>
      </c>
      <c r="AG29" s="11">
        <v>1548.9214573555018</v>
      </c>
      <c r="AH29" s="11">
        <v>1436.4060384662605</v>
      </c>
      <c r="AI29" s="12">
        <v>1585.8097740421974</v>
      </c>
      <c r="AJ29" s="10">
        <v>1628.7323606720984</v>
      </c>
      <c r="AK29" s="11">
        <v>1600.0496810847042</v>
      </c>
      <c r="AL29" s="11">
        <v>1564.762079298182</v>
      </c>
      <c r="AM29" s="12">
        <v>1511.4557423281506</v>
      </c>
      <c r="AN29" s="10">
        <v>1619.6106523195203</v>
      </c>
      <c r="AO29" s="11">
        <v>1470.3007477736298</v>
      </c>
      <c r="AP29" s="11">
        <v>1527.6741269245153</v>
      </c>
      <c r="AQ29" s="12">
        <v>1571.8437003575325</v>
      </c>
      <c r="AR29" s="10">
        <v>1683.4119053957636</v>
      </c>
      <c r="AS29" s="11">
        <v>1585.6075914052699</v>
      </c>
      <c r="AT29" s="11">
        <v>1601.1349150002268</v>
      </c>
      <c r="AU29" s="12">
        <v>1596.9899022932959</v>
      </c>
      <c r="AV29" s="10">
        <v>1627.5177780099507</v>
      </c>
      <c r="AW29" s="11">
        <v>1562.1875949710111</v>
      </c>
      <c r="AX29" s="11">
        <v>1531.137645366297</v>
      </c>
      <c r="AY29" s="12">
        <v>1603.7952532970119</v>
      </c>
    </row>
    <row r="30" spans="1:51" x14ac:dyDescent="0.25">
      <c r="A30" s="8">
        <v>42609</v>
      </c>
      <c r="B30" s="8">
        <v>42610</v>
      </c>
      <c r="C30" s="16">
        <v>7.5279827651977538</v>
      </c>
      <c r="D30" s="10">
        <v>1828.8144557865821</v>
      </c>
      <c r="E30" s="11">
        <v>1776.8539816799878</v>
      </c>
      <c r="F30" s="11">
        <v>1771.8484985832913</v>
      </c>
      <c r="G30" s="12">
        <v>1814.8094863125009</v>
      </c>
      <c r="H30" s="10">
        <v>1833.5765487993008</v>
      </c>
      <c r="I30" s="11">
        <v>1774.2036223357238</v>
      </c>
      <c r="J30" s="11">
        <v>1766.0996197297179</v>
      </c>
      <c r="K30" s="12">
        <v>1815.1411859694588</v>
      </c>
      <c r="L30" s="10">
        <v>1826.4402154842578</v>
      </c>
      <c r="M30" s="11">
        <v>1774.3984451549313</v>
      </c>
      <c r="N30" s="11">
        <v>1766.6797089484935</v>
      </c>
      <c r="O30" s="12">
        <v>1806.6052533146189</v>
      </c>
      <c r="P30" s="10">
        <v>1835.6106852972223</v>
      </c>
      <c r="Q30" s="11">
        <v>1782.0656707400792</v>
      </c>
      <c r="R30" s="11">
        <v>1759.1356084169918</v>
      </c>
      <c r="S30" s="12">
        <v>1797.1993095908315</v>
      </c>
      <c r="T30" s="10">
        <v>1827.6019605452257</v>
      </c>
      <c r="U30" s="11">
        <v>1797.9842968886417</v>
      </c>
      <c r="V30" s="11">
        <v>1754.7635466621139</v>
      </c>
      <c r="W30" s="12">
        <v>1807.2413841439113</v>
      </c>
      <c r="X30" s="10">
        <v>1821.3267375177609</v>
      </c>
      <c r="Y30" s="11">
        <v>1772.6821320519925</v>
      </c>
      <c r="Z30" s="11">
        <v>1774.2679349037098</v>
      </c>
      <c r="AA30" s="12">
        <v>1805.2984929382937</v>
      </c>
      <c r="AB30" s="10">
        <v>1871.7269900320932</v>
      </c>
      <c r="AC30" s="11">
        <v>1773.6686604890949</v>
      </c>
      <c r="AD30" s="11">
        <v>1752.2573250925414</v>
      </c>
      <c r="AE30" s="12">
        <v>1888.140026077629</v>
      </c>
      <c r="AF30" s="10">
        <v>1906.1778972185555</v>
      </c>
      <c r="AG30" s="11">
        <v>1814.4828111391087</v>
      </c>
      <c r="AH30" s="11">
        <v>1711.8303511196937</v>
      </c>
      <c r="AI30" s="12">
        <v>1847.3667932455583</v>
      </c>
      <c r="AJ30" s="10">
        <v>1840.209109617947</v>
      </c>
      <c r="AK30" s="11">
        <v>1862.5517715833992</v>
      </c>
      <c r="AL30" s="11">
        <v>1823.2207113837435</v>
      </c>
      <c r="AM30" s="12">
        <v>1786.4373188373704</v>
      </c>
      <c r="AN30" s="10">
        <v>1883.1177706048434</v>
      </c>
      <c r="AO30" s="11">
        <v>1748.5003313923664</v>
      </c>
      <c r="AP30" s="11">
        <v>1801.2288211120701</v>
      </c>
      <c r="AQ30" s="12">
        <v>1842.5776021881568</v>
      </c>
      <c r="AR30" s="10">
        <v>1931.4890547809882</v>
      </c>
      <c r="AS30" s="11">
        <v>1845.2143774038764</v>
      </c>
      <c r="AT30" s="11">
        <v>1851.8695874550826</v>
      </c>
      <c r="AU30" s="12">
        <v>1881.3187841782167</v>
      </c>
      <c r="AV30" s="10">
        <v>1895.9468502271766</v>
      </c>
      <c r="AW30" s="11">
        <v>1827.4061207019172</v>
      </c>
      <c r="AX30" s="11">
        <v>1813.7999977429681</v>
      </c>
      <c r="AY30" s="12">
        <v>1867.3694653641392</v>
      </c>
    </row>
    <row r="31" spans="1:51" x14ac:dyDescent="0.25">
      <c r="A31" s="8">
        <v>42610</v>
      </c>
      <c r="B31" s="8">
        <v>42611</v>
      </c>
      <c r="C31" s="16">
        <v>7.9252770882472392</v>
      </c>
      <c r="D31" s="10">
        <v>1938.6761344330014</v>
      </c>
      <c r="E31" s="11">
        <v>1882.1861242043899</v>
      </c>
      <c r="F31" s="11">
        <v>1878.5061459705596</v>
      </c>
      <c r="G31" s="12">
        <v>1927.2932031866274</v>
      </c>
      <c r="H31" s="10">
        <v>1945.8174267750503</v>
      </c>
      <c r="I31" s="11">
        <v>1881.8891259909556</v>
      </c>
      <c r="J31" s="11">
        <v>1877.1171532935964</v>
      </c>
      <c r="K31" s="12">
        <v>1929.1818392315697</v>
      </c>
      <c r="L31" s="10">
        <v>1938.4356775562428</v>
      </c>
      <c r="M31" s="11">
        <v>1884.058037733038</v>
      </c>
      <c r="N31" s="11">
        <v>1879.4209378067014</v>
      </c>
      <c r="O31" s="12">
        <v>1923.4635339028926</v>
      </c>
      <c r="P31" s="10">
        <v>1953.4542010525352</v>
      </c>
      <c r="Q31" s="11">
        <v>1897.2001806989974</v>
      </c>
      <c r="R31" s="11">
        <v>1868.8242425828964</v>
      </c>
      <c r="S31" s="12">
        <v>1915.2820690309889</v>
      </c>
      <c r="T31" s="10">
        <v>1946.1559964746084</v>
      </c>
      <c r="U31" s="11">
        <v>1914.4680559195792</v>
      </c>
      <c r="V31" s="11">
        <v>1870.8701756566059</v>
      </c>
      <c r="W31" s="12">
        <v>1927.3789586971468</v>
      </c>
      <c r="X31" s="10">
        <v>1945.3027899764888</v>
      </c>
      <c r="Y31" s="11">
        <v>1901.1280749427526</v>
      </c>
      <c r="Z31" s="11">
        <v>1899.1843550553629</v>
      </c>
      <c r="AA31" s="12">
        <v>1930.6829493087603</v>
      </c>
      <c r="AB31" s="10">
        <v>2020.233855804011</v>
      </c>
      <c r="AC31" s="11">
        <v>1907.3544213775774</v>
      </c>
      <c r="AD31" s="11">
        <v>1879.5127710251982</v>
      </c>
      <c r="AE31" s="12">
        <v>2045.7970626005572</v>
      </c>
      <c r="AF31" s="10">
        <v>2063.1640058899734</v>
      </c>
      <c r="AG31" s="11">
        <v>1962.332459250794</v>
      </c>
      <c r="AH31" s="11">
        <v>1841.9340071945735</v>
      </c>
      <c r="AI31" s="12">
        <v>1994.6892088907616</v>
      </c>
      <c r="AJ31" s="10">
        <v>2032.6262215256509</v>
      </c>
      <c r="AK31" s="11">
        <v>2018.7466523223177</v>
      </c>
      <c r="AL31" s="11">
        <v>1974.3449160842663</v>
      </c>
      <c r="AM31" s="12">
        <v>1914.7255964525568</v>
      </c>
      <c r="AN31" s="10">
        <v>2042.6452904013847</v>
      </c>
      <c r="AO31" s="11">
        <v>1874.0858750712082</v>
      </c>
      <c r="AP31" s="11">
        <v>1942.281112161156</v>
      </c>
      <c r="AQ31" s="12">
        <v>1986.0640794138424</v>
      </c>
      <c r="AR31" s="10">
        <v>2098.8021706352829</v>
      </c>
      <c r="AS31" s="11">
        <v>2000.4674701170036</v>
      </c>
      <c r="AT31" s="11">
        <v>2017.5350547671328</v>
      </c>
      <c r="AU31" s="12">
        <v>2055.9731136037572</v>
      </c>
      <c r="AV31" s="10">
        <v>2048.0143312189457</v>
      </c>
      <c r="AW31" s="11">
        <v>1968.1535346471828</v>
      </c>
      <c r="AX31" s="11">
        <v>1951.1378175025707</v>
      </c>
      <c r="AY31" s="12">
        <v>2008.6312464474465</v>
      </c>
    </row>
    <row r="32" spans="1:51" x14ac:dyDescent="0.25">
      <c r="A32" s="8">
        <v>42611</v>
      </c>
      <c r="B32" s="8">
        <v>42612</v>
      </c>
      <c r="C32" s="16">
        <v>7.9332180632948877</v>
      </c>
      <c r="D32" s="10">
        <v>1933.8545068365536</v>
      </c>
      <c r="E32" s="11">
        <v>1877.1015983551065</v>
      </c>
      <c r="F32" s="11">
        <v>1869.6792244575379</v>
      </c>
      <c r="G32" s="12">
        <v>1927.6367115749367</v>
      </c>
      <c r="H32" s="10">
        <v>1945.9784851129202</v>
      </c>
      <c r="I32" s="11">
        <v>1877.5154398800453</v>
      </c>
      <c r="J32" s="11">
        <v>1871.3919342724989</v>
      </c>
      <c r="K32" s="12">
        <v>1927.0297338275084</v>
      </c>
      <c r="L32" s="10">
        <v>1936.6803342254223</v>
      </c>
      <c r="M32" s="11">
        <v>1881.8269858110161</v>
      </c>
      <c r="N32" s="11">
        <v>1876.0648572258592</v>
      </c>
      <c r="O32" s="12">
        <v>1922.4667734729931</v>
      </c>
      <c r="P32" s="10">
        <v>1952.107149824996</v>
      </c>
      <c r="Q32" s="11">
        <v>1893.6802099742192</v>
      </c>
      <c r="R32" s="11">
        <v>1862.5420398571912</v>
      </c>
      <c r="S32" s="12">
        <v>1909.6879154474309</v>
      </c>
      <c r="T32" s="10">
        <v>1944.3910908348028</v>
      </c>
      <c r="U32" s="11">
        <v>1910.9252077763711</v>
      </c>
      <c r="V32" s="11">
        <v>1865.6237166983121</v>
      </c>
      <c r="W32" s="12">
        <v>1925.85279398128</v>
      </c>
      <c r="X32" s="10">
        <v>1944.5345018601097</v>
      </c>
      <c r="Y32" s="11">
        <v>1897.0343715613481</v>
      </c>
      <c r="Z32" s="11">
        <v>1893.4560050699661</v>
      </c>
      <c r="AA32" s="12">
        <v>1927.2903563540012</v>
      </c>
      <c r="AB32" s="10">
        <v>2017.9206983792819</v>
      </c>
      <c r="AC32" s="11">
        <v>1903.9875606989788</v>
      </c>
      <c r="AD32" s="11">
        <v>1876.4925547367832</v>
      </c>
      <c r="AE32" s="12">
        <v>2045.3535079520086</v>
      </c>
      <c r="AF32" s="10">
        <v>2067.7483729081277</v>
      </c>
      <c r="AG32" s="11">
        <v>1963.6661237808103</v>
      </c>
      <c r="AH32" s="11">
        <v>1834.0409312730101</v>
      </c>
      <c r="AI32" s="12">
        <v>1994.6018055024842</v>
      </c>
      <c r="AJ32" s="10">
        <v>2057.6135234497797</v>
      </c>
      <c r="AK32" s="11">
        <v>2017.3663106896022</v>
      </c>
      <c r="AL32" s="11">
        <v>1974.4472057682697</v>
      </c>
      <c r="AM32" s="12">
        <v>1908.8445831480199</v>
      </c>
      <c r="AN32" s="10">
        <v>2043.4905592409607</v>
      </c>
      <c r="AO32" s="11">
        <v>1865.1778492279193</v>
      </c>
      <c r="AP32" s="11">
        <v>1933.9842693536057</v>
      </c>
      <c r="AQ32" s="12">
        <v>1986.2086220818048</v>
      </c>
      <c r="AR32" s="10">
        <v>2096.8996675430062</v>
      </c>
      <c r="AS32" s="11">
        <v>1998.390219896288</v>
      </c>
      <c r="AT32" s="11">
        <v>2009.7544602095675</v>
      </c>
      <c r="AU32" s="12">
        <v>2048.7784503491539</v>
      </c>
      <c r="AV32" s="10">
        <v>2045.3785095872688</v>
      </c>
      <c r="AW32" s="11">
        <v>1960.6146352337328</v>
      </c>
      <c r="AX32" s="11">
        <v>1938.3458405185888</v>
      </c>
      <c r="AY32" s="12">
        <v>2002.7818700592627</v>
      </c>
    </row>
    <row r="33" spans="1:51" x14ac:dyDescent="0.25">
      <c r="A33" s="8">
        <v>42612</v>
      </c>
      <c r="B33" s="8">
        <v>42613</v>
      </c>
      <c r="C33" s="16">
        <v>7.8992199544236064</v>
      </c>
      <c r="D33" s="10">
        <v>1929.8902374499712</v>
      </c>
      <c r="E33" s="11">
        <v>1873.4551663269765</v>
      </c>
      <c r="F33" s="11">
        <v>1864.3146155326156</v>
      </c>
      <c r="G33" s="12">
        <v>1921.9753490035393</v>
      </c>
      <c r="H33" s="10">
        <v>1940.0514592415736</v>
      </c>
      <c r="I33" s="11">
        <v>1872.2589313439719</v>
      </c>
      <c r="J33" s="11">
        <v>1866.0020537371499</v>
      </c>
      <c r="K33" s="12">
        <v>1921.5735862493923</v>
      </c>
      <c r="L33" s="10">
        <v>1930.7844035198484</v>
      </c>
      <c r="M33" s="11">
        <v>1875.3797984535508</v>
      </c>
      <c r="N33" s="11">
        <v>1868.6622273030225</v>
      </c>
      <c r="O33" s="12">
        <v>1913.8709920201595</v>
      </c>
      <c r="P33" s="10">
        <v>1940.6654204406741</v>
      </c>
      <c r="Q33" s="11">
        <v>1882.9456050010447</v>
      </c>
      <c r="R33" s="11">
        <v>1851.4025178669679</v>
      </c>
      <c r="S33" s="12">
        <v>1900.1825628791341</v>
      </c>
      <c r="T33" s="10">
        <v>1928.9065614536664</v>
      </c>
      <c r="U33" s="11">
        <v>1898.8959734075345</v>
      </c>
      <c r="V33" s="11">
        <v>1854.1768744335716</v>
      </c>
      <c r="W33" s="12">
        <v>1913.8962545868169</v>
      </c>
      <c r="X33" s="10">
        <v>1924.6822365917335</v>
      </c>
      <c r="Y33" s="11">
        <v>1884.1976781942419</v>
      </c>
      <c r="Z33" s="11">
        <v>1883.0140279661696</v>
      </c>
      <c r="AA33" s="12">
        <v>1911.5961719469201</v>
      </c>
      <c r="AB33" s="10">
        <v>1997.4866264361474</v>
      </c>
      <c r="AC33" s="11">
        <v>1885.8307739988384</v>
      </c>
      <c r="AD33" s="11">
        <v>1856.950546919046</v>
      </c>
      <c r="AE33" s="12">
        <v>2024.1099619247691</v>
      </c>
      <c r="AF33" s="10">
        <v>2039.2611564578119</v>
      </c>
      <c r="AG33" s="11">
        <v>1937.1652741698456</v>
      </c>
      <c r="AH33" s="11">
        <v>1816.1000660764989</v>
      </c>
      <c r="AI33" s="12">
        <v>1970.5876191162331</v>
      </c>
      <c r="AJ33" s="10">
        <v>2029.72955337443</v>
      </c>
      <c r="AK33" s="11">
        <v>1991.173512274366</v>
      </c>
      <c r="AL33" s="11">
        <v>1950.7249228735634</v>
      </c>
      <c r="AM33" s="12">
        <v>1885.482736423673</v>
      </c>
      <c r="AN33" s="10">
        <v>2014.1571128754649</v>
      </c>
      <c r="AO33" s="11">
        <v>1842.6762826335405</v>
      </c>
      <c r="AP33" s="11">
        <v>1913.416778033949</v>
      </c>
      <c r="AQ33" s="12">
        <v>1961.6948582544817</v>
      </c>
      <c r="AR33" s="10">
        <v>2071.7553852693923</v>
      </c>
      <c r="AS33" s="11">
        <v>1971.6889573720489</v>
      </c>
      <c r="AT33" s="11">
        <v>1983.772845486496</v>
      </c>
      <c r="AU33" s="12">
        <v>2028.1123689949663</v>
      </c>
      <c r="AV33" s="10">
        <v>2016.3717610074684</v>
      </c>
      <c r="AW33" s="11">
        <v>1935.7797880864491</v>
      </c>
      <c r="AX33" s="11">
        <v>1918.6383790548693</v>
      </c>
      <c r="AY33" s="12">
        <v>1980.8266355109349</v>
      </c>
    </row>
    <row r="34" spans="1:51" x14ac:dyDescent="0.25">
      <c r="A34" s="8">
        <v>42613</v>
      </c>
      <c r="B34" s="8">
        <v>42614</v>
      </c>
      <c r="C34" s="16">
        <v>7.468858908735216</v>
      </c>
      <c r="D34" s="10">
        <v>1817.4638555098325</v>
      </c>
      <c r="E34" s="11">
        <v>1766.772903642971</v>
      </c>
      <c r="F34" s="11">
        <v>1764.0016223353214</v>
      </c>
      <c r="G34" s="12">
        <v>1814.2561917907931</v>
      </c>
      <c r="H34" s="10">
        <v>1827.961070323503</v>
      </c>
      <c r="I34" s="11">
        <v>1766.1360465618141</v>
      </c>
      <c r="J34" s="11">
        <v>1762.0922838087615</v>
      </c>
      <c r="K34" s="12">
        <v>1812.0780625167592</v>
      </c>
      <c r="L34" s="10">
        <v>1815.5947830271814</v>
      </c>
      <c r="M34" s="11">
        <v>1770.0167025534647</v>
      </c>
      <c r="N34" s="11">
        <v>1765.196921837452</v>
      </c>
      <c r="O34" s="12">
        <v>1800.9296090661858</v>
      </c>
      <c r="P34" s="10">
        <v>1831.2836002652782</v>
      </c>
      <c r="Q34" s="11">
        <v>1778.9814776275052</v>
      </c>
      <c r="R34" s="11">
        <v>1754.2188990276561</v>
      </c>
      <c r="S34" s="12">
        <v>1799.4834629779771</v>
      </c>
      <c r="T34" s="10">
        <v>1820.5411697118361</v>
      </c>
      <c r="U34" s="11">
        <v>1791.4725241464953</v>
      </c>
      <c r="V34" s="11">
        <v>1750.7394201091015</v>
      </c>
      <c r="W34" s="12">
        <v>1811.423548879691</v>
      </c>
      <c r="X34" s="10">
        <v>1813.0560750586978</v>
      </c>
      <c r="Y34" s="11">
        <v>1783.3663824271018</v>
      </c>
      <c r="Z34" s="11">
        <v>1782.0983453793169</v>
      </c>
      <c r="AA34" s="12">
        <v>1814.249615007644</v>
      </c>
      <c r="AB34" s="10">
        <v>1896.1974325125843</v>
      </c>
      <c r="AC34" s="11">
        <v>1790.5217537297592</v>
      </c>
      <c r="AD34" s="11">
        <v>1765.8185870185946</v>
      </c>
      <c r="AE34" s="12">
        <v>1931.8991220925404</v>
      </c>
      <c r="AF34" s="10">
        <v>1943.8453573996298</v>
      </c>
      <c r="AG34" s="11">
        <v>1849.3043549667534</v>
      </c>
      <c r="AH34" s="11">
        <v>1730.5246359628359</v>
      </c>
      <c r="AI34" s="12">
        <v>1883.9950032914492</v>
      </c>
      <c r="AJ34" s="10">
        <v>1935.931983979887</v>
      </c>
      <c r="AK34" s="11">
        <v>1908.019959909778</v>
      </c>
      <c r="AL34" s="11">
        <v>1864.6157084376064</v>
      </c>
      <c r="AM34" s="12">
        <v>1804.6386789282128</v>
      </c>
      <c r="AN34" s="10">
        <v>1933.7791646378028</v>
      </c>
      <c r="AO34" s="11">
        <v>1763.6737399789974</v>
      </c>
      <c r="AP34" s="11">
        <v>1835.3097068333216</v>
      </c>
      <c r="AQ34" s="12">
        <v>1882.5785104502004</v>
      </c>
      <c r="AR34" s="10">
        <v>1987.5170822960188</v>
      </c>
      <c r="AS34" s="11">
        <v>1898.0832874351927</v>
      </c>
      <c r="AT34" s="11">
        <v>1913.6739263445691</v>
      </c>
      <c r="AU34" s="12">
        <v>1952.8541297040745</v>
      </c>
      <c r="AV34" s="10">
        <v>1947.525223033532</v>
      </c>
      <c r="AW34" s="11">
        <v>1870.395518896016</v>
      </c>
      <c r="AX34" s="11">
        <v>1853.9014131283236</v>
      </c>
      <c r="AY34" s="12">
        <v>1914.6811707980823</v>
      </c>
    </row>
  </sheetData>
  <mergeCells count="12">
    <mergeCell ref="AV2:AY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</mergeCells>
  <conditionalFormatting sqref="D4:AY4">
    <cfRule type="top10" dxfId="2180" priority="91" percent="1" bottom="1" rank="20"/>
    <cfRule type="aboveAverage" dxfId="2179" priority="92" aboveAverage="0"/>
    <cfRule type="aboveAverage" dxfId="2178" priority="93"/>
  </conditionalFormatting>
  <conditionalFormatting sqref="D5:AY5">
    <cfRule type="top10" dxfId="2177" priority="88" percent="1" bottom="1" rank="20"/>
    <cfRule type="aboveAverage" dxfId="2176" priority="89" aboveAverage="0"/>
    <cfRule type="aboveAverage" dxfId="2175" priority="90"/>
  </conditionalFormatting>
  <conditionalFormatting sqref="D6:AY6">
    <cfRule type="top10" dxfId="2174" priority="85" percent="1" bottom="1" rank="20"/>
    <cfRule type="aboveAverage" dxfId="2173" priority="86" aboveAverage="0"/>
    <cfRule type="aboveAverage" dxfId="2172" priority="87"/>
  </conditionalFormatting>
  <conditionalFormatting sqref="D7:AY7">
    <cfRule type="top10" dxfId="2171" priority="82" percent="1" bottom="1" rank="20"/>
    <cfRule type="aboveAverage" dxfId="2170" priority="83" aboveAverage="0"/>
    <cfRule type="aboveAverage" dxfId="2169" priority="84"/>
  </conditionalFormatting>
  <conditionalFormatting sqref="D8:AY8">
    <cfRule type="top10" dxfId="2168" priority="79" percent="1" bottom="1" rank="20"/>
    <cfRule type="aboveAverage" dxfId="2167" priority="80" aboveAverage="0"/>
    <cfRule type="aboveAverage" dxfId="2166" priority="81"/>
  </conditionalFormatting>
  <conditionalFormatting sqref="D9:AY9">
    <cfRule type="top10" dxfId="2165" priority="76" percent="1" bottom="1" rank="20"/>
    <cfRule type="aboveAverage" dxfId="2164" priority="77" aboveAverage="0"/>
    <cfRule type="aboveAverage" dxfId="2163" priority="78"/>
  </conditionalFormatting>
  <conditionalFormatting sqref="D10:AY10">
    <cfRule type="top10" dxfId="2162" priority="73" percent="1" bottom="1" rank="20"/>
    <cfRule type="aboveAverage" dxfId="2161" priority="74" aboveAverage="0"/>
    <cfRule type="aboveAverage" dxfId="2160" priority="75"/>
  </conditionalFormatting>
  <conditionalFormatting sqref="D11:AY11">
    <cfRule type="top10" dxfId="2159" priority="70" percent="1" bottom="1" rank="20"/>
    <cfRule type="aboveAverage" dxfId="2158" priority="71" aboveAverage="0"/>
    <cfRule type="aboveAverage" dxfId="2157" priority="72"/>
  </conditionalFormatting>
  <conditionalFormatting sqref="D12:AY12">
    <cfRule type="top10" dxfId="2156" priority="67" percent="1" bottom="1" rank="20"/>
    <cfRule type="aboveAverage" dxfId="2155" priority="68" aboveAverage="0"/>
    <cfRule type="aboveAverage" dxfId="2154" priority="69"/>
  </conditionalFormatting>
  <conditionalFormatting sqref="D13:AY13">
    <cfRule type="top10" dxfId="2153" priority="64" percent="1" bottom="1" rank="20"/>
    <cfRule type="aboveAverage" dxfId="2152" priority="65" aboveAverage="0"/>
    <cfRule type="aboveAverage" dxfId="2151" priority="66"/>
  </conditionalFormatting>
  <conditionalFormatting sqref="D14:AY14">
    <cfRule type="top10" dxfId="2150" priority="61" percent="1" bottom="1" rank="20"/>
    <cfRule type="aboveAverage" dxfId="2149" priority="62" aboveAverage="0"/>
    <cfRule type="aboveAverage" dxfId="2148" priority="63"/>
  </conditionalFormatting>
  <conditionalFormatting sqref="D15:AY15">
    <cfRule type="top10" dxfId="2147" priority="58" percent="1" bottom="1" rank="20"/>
    <cfRule type="aboveAverage" dxfId="2146" priority="59" aboveAverage="0"/>
    <cfRule type="aboveAverage" dxfId="2145" priority="60"/>
  </conditionalFormatting>
  <conditionalFormatting sqref="D16:AY16">
    <cfRule type="top10" dxfId="2144" priority="55" percent="1" bottom="1" rank="20"/>
    <cfRule type="aboveAverage" dxfId="2143" priority="56" aboveAverage="0"/>
    <cfRule type="aboveAverage" dxfId="2142" priority="57"/>
  </conditionalFormatting>
  <conditionalFormatting sqref="D17:AY17">
    <cfRule type="top10" dxfId="2141" priority="52" percent="1" bottom="1" rank="20"/>
    <cfRule type="aboveAverage" dxfId="2140" priority="53" aboveAverage="0"/>
    <cfRule type="aboveAverage" dxfId="2139" priority="54"/>
  </conditionalFormatting>
  <conditionalFormatting sqref="D18:AY18">
    <cfRule type="top10" dxfId="2138" priority="49" percent="1" bottom="1" rank="20"/>
    <cfRule type="aboveAverage" dxfId="2137" priority="50" aboveAverage="0"/>
    <cfRule type="aboveAverage" dxfId="2136" priority="51"/>
  </conditionalFormatting>
  <conditionalFormatting sqref="D19:AY19">
    <cfRule type="top10" dxfId="2135" priority="46" percent="1" bottom="1" rank="20"/>
    <cfRule type="aboveAverage" dxfId="2134" priority="47" aboveAverage="0"/>
    <cfRule type="aboveAverage" dxfId="2133" priority="48"/>
  </conditionalFormatting>
  <conditionalFormatting sqref="D20:AY20">
    <cfRule type="top10" dxfId="2132" priority="43" percent="1" bottom="1" rank="20"/>
    <cfRule type="aboveAverage" dxfId="2131" priority="44" aboveAverage="0"/>
    <cfRule type="aboveAverage" dxfId="2130" priority="45"/>
  </conditionalFormatting>
  <conditionalFormatting sqref="D21:AY21">
    <cfRule type="top10" dxfId="2129" priority="40" percent="1" bottom="1" rank="20"/>
    <cfRule type="aboveAverage" dxfId="2128" priority="41" aboveAverage="0"/>
    <cfRule type="aboveAverage" dxfId="2127" priority="42"/>
  </conditionalFormatting>
  <conditionalFormatting sqref="D22:AY22">
    <cfRule type="top10" dxfId="2126" priority="37" percent="1" bottom="1" rank="20"/>
    <cfRule type="aboveAverage" dxfId="2125" priority="38" aboveAverage="0"/>
    <cfRule type="aboveAverage" dxfId="2124" priority="39"/>
  </conditionalFormatting>
  <conditionalFormatting sqref="D23:AY23">
    <cfRule type="top10" dxfId="2123" priority="34" percent="1" bottom="1" rank="20"/>
    <cfRule type="aboveAverage" dxfId="2122" priority="35" aboveAverage="0"/>
    <cfRule type="aboveAverage" dxfId="2121" priority="36"/>
  </conditionalFormatting>
  <conditionalFormatting sqref="D24:AY24">
    <cfRule type="top10" dxfId="2120" priority="31" percent="1" bottom="1" rank="20"/>
    <cfRule type="aboveAverage" dxfId="2119" priority="32" aboveAverage="0"/>
    <cfRule type="aboveAverage" dxfId="2118" priority="33"/>
  </conditionalFormatting>
  <conditionalFormatting sqref="D25:AY25">
    <cfRule type="top10" dxfId="2117" priority="28" percent="1" bottom="1" rank="20"/>
    <cfRule type="aboveAverage" dxfId="2116" priority="29" aboveAverage="0"/>
    <cfRule type="aboveAverage" dxfId="2115" priority="30"/>
  </conditionalFormatting>
  <conditionalFormatting sqref="D26:AY26">
    <cfRule type="top10" dxfId="2114" priority="25" percent="1" bottom="1" rank="20"/>
    <cfRule type="aboveAverage" dxfId="2113" priority="26" aboveAverage="0"/>
    <cfRule type="aboveAverage" dxfId="2112" priority="27"/>
  </conditionalFormatting>
  <conditionalFormatting sqref="D27:AY27">
    <cfRule type="top10" dxfId="2111" priority="22" percent="1" bottom="1" rank="20"/>
    <cfRule type="aboveAverage" dxfId="2110" priority="23" aboveAverage="0"/>
    <cfRule type="aboveAverage" dxfId="2109" priority="24"/>
  </conditionalFormatting>
  <conditionalFormatting sqref="D28:AY28">
    <cfRule type="top10" dxfId="2108" priority="19" percent="1" bottom="1" rank="20"/>
    <cfRule type="aboveAverage" dxfId="2107" priority="20" aboveAverage="0"/>
    <cfRule type="aboveAverage" dxfId="2106" priority="21"/>
  </conditionalFormatting>
  <conditionalFormatting sqref="D29:AY29">
    <cfRule type="top10" dxfId="2105" priority="16" percent="1" bottom="1" rank="20"/>
    <cfRule type="aboveAverage" dxfId="2104" priority="17" aboveAverage="0"/>
    <cfRule type="aboveAverage" dxfId="2103" priority="18"/>
  </conditionalFormatting>
  <conditionalFormatting sqref="D30:AY30">
    <cfRule type="top10" dxfId="2102" priority="13" percent="1" bottom="1" rank="20"/>
    <cfRule type="aboveAverage" dxfId="2101" priority="14" aboveAverage="0"/>
    <cfRule type="aboveAverage" dxfId="2100" priority="15"/>
  </conditionalFormatting>
  <conditionalFormatting sqref="D31:AY31">
    <cfRule type="top10" dxfId="2099" priority="10" percent="1" bottom="1" rank="20"/>
    <cfRule type="aboveAverage" dxfId="2098" priority="11" aboveAverage="0"/>
    <cfRule type="aboveAverage" dxfId="2097" priority="12"/>
  </conditionalFormatting>
  <conditionalFormatting sqref="D32:AY32">
    <cfRule type="top10" dxfId="2096" priority="7" percent="1" bottom="1" rank="20"/>
    <cfRule type="aboveAverage" dxfId="2095" priority="8" aboveAverage="0"/>
    <cfRule type="aboveAverage" dxfId="2094" priority="9"/>
  </conditionalFormatting>
  <conditionalFormatting sqref="D33:AY33">
    <cfRule type="top10" dxfId="2093" priority="4" percent="1" bottom="1" rank="20"/>
    <cfRule type="aboveAverage" dxfId="2092" priority="5" aboveAverage="0"/>
    <cfRule type="aboveAverage" dxfId="2091" priority="6"/>
  </conditionalFormatting>
  <conditionalFormatting sqref="D34:AY34">
    <cfRule type="top10" dxfId="2090" priority="1" percent="1" bottom="1" rank="20"/>
    <cfRule type="aboveAverage" dxfId="2089" priority="2" aboveAverage="0"/>
    <cfRule type="aboveAverage" dxfId="2088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H1" workbookViewId="0">
      <selection activeCell="AI3" activeCellId="7" sqref="G3:G34 K3:K34 O3:O34 S3:S34 W3:W34 AA3:AA34 AE3:AE34 AI3:AI34"/>
    </sheetView>
  </sheetViews>
  <sheetFormatPr defaultRowHeight="15" x14ac:dyDescent="0.25"/>
  <cols>
    <col min="1" max="1" width="10.28515625" customWidth="1"/>
    <col min="2" max="2" width="10.140625" customWidth="1"/>
  </cols>
  <sheetData>
    <row r="1" spans="1:35" ht="15.75" thickBot="1" x14ac:dyDescent="0.3"/>
    <row r="2" spans="1:35" ht="15.75" thickBot="1" x14ac:dyDescent="0.3">
      <c r="D2" s="34" t="s">
        <v>34</v>
      </c>
      <c r="E2" s="35"/>
      <c r="F2" s="35"/>
      <c r="G2" s="36"/>
      <c r="H2" s="34" t="s">
        <v>35</v>
      </c>
      <c r="I2" s="35"/>
      <c r="J2" s="35"/>
      <c r="K2" s="36"/>
      <c r="L2" s="34" t="s">
        <v>36</v>
      </c>
      <c r="M2" s="35"/>
      <c r="N2" s="35"/>
      <c r="O2" s="36"/>
      <c r="P2" s="34" t="s">
        <v>37</v>
      </c>
      <c r="Q2" s="35"/>
      <c r="R2" s="35"/>
      <c r="S2" s="36"/>
      <c r="T2" s="34" t="s">
        <v>38</v>
      </c>
      <c r="U2" s="35"/>
      <c r="V2" s="35"/>
      <c r="W2" s="36"/>
      <c r="X2" s="34" t="s">
        <v>39</v>
      </c>
      <c r="Y2" s="35"/>
      <c r="Z2" s="35"/>
      <c r="AA2" s="36"/>
      <c r="AB2" s="34" t="s">
        <v>40</v>
      </c>
      <c r="AC2" s="35"/>
      <c r="AD2" s="35"/>
      <c r="AE2" s="36"/>
      <c r="AF2" s="34" t="s">
        <v>41</v>
      </c>
      <c r="AG2" s="35"/>
      <c r="AH2" s="35"/>
      <c r="AI2" s="36"/>
    </row>
    <row r="3" spans="1:35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</row>
    <row r="4" spans="1:35" x14ac:dyDescent="0.25">
      <c r="A4" s="8">
        <v>42583</v>
      </c>
      <c r="B4" s="8">
        <v>42584</v>
      </c>
      <c r="C4" s="16">
        <v>7.8739856944084163</v>
      </c>
      <c r="D4" s="10">
        <v>1922.2853690575178</v>
      </c>
      <c r="E4" s="11">
        <v>1874.7826901193398</v>
      </c>
      <c r="F4" s="11">
        <v>1720.1897281130434</v>
      </c>
      <c r="G4" s="12">
        <v>1640.5824518062911</v>
      </c>
      <c r="H4" s="10">
        <v>1885.2135875941076</v>
      </c>
      <c r="I4" s="11">
        <v>1826.3260061833594</v>
      </c>
      <c r="J4" s="11">
        <v>1763.5658466161699</v>
      </c>
      <c r="K4" s="12">
        <v>1696.058423122475</v>
      </c>
      <c r="L4" s="10">
        <v>1922.4662056234836</v>
      </c>
      <c r="M4" s="11">
        <v>1873.3794712076553</v>
      </c>
      <c r="N4" s="11">
        <v>1842.2496175906372</v>
      </c>
      <c r="O4" s="12">
        <v>1640.6271733494727</v>
      </c>
      <c r="P4" s="10">
        <v>1873.9565359346007</v>
      </c>
      <c r="Q4" s="11">
        <v>1871.7626759203299</v>
      </c>
      <c r="R4" s="11">
        <v>1812.142851820957</v>
      </c>
      <c r="S4" s="12">
        <v>1645.1161839974432</v>
      </c>
      <c r="T4" s="10">
        <v>1843.6489746795307</v>
      </c>
      <c r="U4" s="11">
        <v>1845.6182517027344</v>
      </c>
      <c r="V4" s="11">
        <v>1766.391669345895</v>
      </c>
      <c r="W4" s="12">
        <v>1716.0270380444592</v>
      </c>
      <c r="X4" s="10">
        <v>1859.8128364081656</v>
      </c>
      <c r="Y4" s="11">
        <v>1842.7204676398803</v>
      </c>
      <c r="Z4" s="11">
        <v>1843.1128375985891</v>
      </c>
      <c r="AA4" s="12">
        <v>1627.395390556957</v>
      </c>
      <c r="AB4" s="10">
        <v>1924.1571305061641</v>
      </c>
      <c r="AC4" s="11">
        <v>1835.7865240800554</v>
      </c>
      <c r="AD4" s="11">
        <v>1811.8443031118354</v>
      </c>
      <c r="AE4" s="12">
        <v>2720.3859352238519</v>
      </c>
      <c r="AF4" s="10">
        <v>1907.662312170592</v>
      </c>
      <c r="AG4" s="11">
        <v>1849.6561609940386</v>
      </c>
      <c r="AH4" s="11">
        <v>1832.4920448363002</v>
      </c>
      <c r="AI4" s="12">
        <v>1619.3160871205148</v>
      </c>
    </row>
    <row r="5" spans="1:35" x14ac:dyDescent="0.25">
      <c r="A5" s="8">
        <v>42584</v>
      </c>
      <c r="B5" s="8">
        <v>42585</v>
      </c>
      <c r="C5" s="16">
        <v>7.1203376026153569</v>
      </c>
      <c r="D5" s="10">
        <v>1932.7035540896538</v>
      </c>
      <c r="E5" s="11">
        <v>1911.8217017706736</v>
      </c>
      <c r="F5" s="11">
        <v>1834.7141751376387</v>
      </c>
      <c r="G5" s="12">
        <v>1697.0597648189319</v>
      </c>
      <c r="H5" s="10">
        <v>1958.4207597746129</v>
      </c>
      <c r="I5" s="11">
        <v>1925.0414813202005</v>
      </c>
      <c r="J5" s="11">
        <v>1832.1866010692709</v>
      </c>
      <c r="K5" s="12">
        <v>1701.2774352872348</v>
      </c>
      <c r="L5" s="10">
        <v>1943.1269695045576</v>
      </c>
      <c r="M5" s="11">
        <v>1883.9781957806033</v>
      </c>
      <c r="N5" s="11">
        <v>1857.3403861524664</v>
      </c>
      <c r="O5" s="12">
        <v>1697.3546868301614</v>
      </c>
      <c r="P5" s="10">
        <v>1932.7193557954158</v>
      </c>
      <c r="Q5" s="11">
        <v>1869.1621044006804</v>
      </c>
      <c r="R5" s="11">
        <v>1840.2787893951524</v>
      </c>
      <c r="S5" s="12">
        <v>1634.7870409142997</v>
      </c>
      <c r="T5" s="10">
        <v>1890.3512520354432</v>
      </c>
      <c r="U5" s="11">
        <v>1825.3052816131726</v>
      </c>
      <c r="V5" s="11">
        <v>1820.2614839631308</v>
      </c>
      <c r="W5" s="12">
        <v>1667.3393940747312</v>
      </c>
      <c r="X5" s="10">
        <v>1874.5410956439673</v>
      </c>
      <c r="Y5" s="11">
        <v>1818.9061165737216</v>
      </c>
      <c r="Z5" s="11">
        <v>1818.0284211957321</v>
      </c>
      <c r="AA5" s="12">
        <v>1650.9688271115042</v>
      </c>
      <c r="AB5" s="10">
        <v>1869.0921464809346</v>
      </c>
      <c r="AC5" s="11">
        <v>1823.2932307617994</v>
      </c>
      <c r="AD5" s="11">
        <v>1805.3658872637945</v>
      </c>
      <c r="AE5" s="12">
        <v>2331.6949957869138</v>
      </c>
      <c r="AF5" s="10">
        <v>1861.5065549886983</v>
      </c>
      <c r="AG5" s="11">
        <v>1814.318398900172</v>
      </c>
      <c r="AH5" s="11">
        <v>1793.08920487509</v>
      </c>
      <c r="AI5" s="12">
        <v>1623.1001081935406</v>
      </c>
    </row>
    <row r="6" spans="1:35" x14ac:dyDescent="0.25">
      <c r="A6" s="8">
        <v>42585</v>
      </c>
      <c r="B6" s="8">
        <v>42586</v>
      </c>
      <c r="C6" s="16">
        <v>6.4199563636779784</v>
      </c>
      <c r="D6" s="10">
        <v>1497.4049905999591</v>
      </c>
      <c r="E6" s="11">
        <v>1480.9576784842225</v>
      </c>
      <c r="F6" s="11">
        <v>1424.0813149415801</v>
      </c>
      <c r="G6" s="12">
        <v>1320.7123298145082</v>
      </c>
      <c r="H6" s="10">
        <v>1516.9631094640167</v>
      </c>
      <c r="I6" s="11">
        <v>1485.776852344891</v>
      </c>
      <c r="J6" s="11">
        <v>1412.8440320415202</v>
      </c>
      <c r="K6" s="12">
        <v>1315.9792064241485</v>
      </c>
      <c r="L6" s="10">
        <v>1525.5245377566011</v>
      </c>
      <c r="M6" s="11">
        <v>1481.3846960461431</v>
      </c>
      <c r="N6" s="11">
        <v>1459.0011043797281</v>
      </c>
      <c r="O6" s="12">
        <v>1340.0965267242152</v>
      </c>
      <c r="P6" s="10">
        <v>1526.0327505903556</v>
      </c>
      <c r="Q6" s="11">
        <v>1477.3591630386973</v>
      </c>
      <c r="R6" s="11">
        <v>1452.331352247754</v>
      </c>
      <c r="S6" s="12">
        <v>1297.3042150602489</v>
      </c>
      <c r="T6" s="10">
        <v>1515.6975515305326</v>
      </c>
      <c r="U6" s="11">
        <v>1469.746218089515</v>
      </c>
      <c r="V6" s="11">
        <v>1462.9460120739798</v>
      </c>
      <c r="W6" s="12">
        <v>1350.0176802877172</v>
      </c>
      <c r="X6" s="10">
        <v>1515.2567202402131</v>
      </c>
      <c r="Y6" s="11">
        <v>1475.9723358920589</v>
      </c>
      <c r="Z6" s="11">
        <v>1470.7161449472203</v>
      </c>
      <c r="AA6" s="12">
        <v>1346.1397509208666</v>
      </c>
      <c r="AB6" s="10">
        <v>1538.7190043020748</v>
      </c>
      <c r="AC6" s="11">
        <v>1514.0063338606201</v>
      </c>
      <c r="AD6" s="11">
        <v>1500.387876942759</v>
      </c>
      <c r="AE6" s="12">
        <v>2323.7371785285486</v>
      </c>
      <c r="AF6" s="10">
        <v>1546.2534923188005</v>
      </c>
      <c r="AG6" s="11">
        <v>1521.0762557623202</v>
      </c>
      <c r="AH6" s="11">
        <v>1505.1173775556206</v>
      </c>
      <c r="AI6" s="12">
        <v>1374.3329456671484</v>
      </c>
    </row>
    <row r="7" spans="1:35" x14ac:dyDescent="0.25">
      <c r="A7" s="8">
        <v>42586</v>
      </c>
      <c r="B7" s="8">
        <v>42587</v>
      </c>
      <c r="C7" s="16">
        <v>7.2486125240325929</v>
      </c>
      <c r="D7" s="10">
        <v>1861.4708892169788</v>
      </c>
      <c r="E7" s="11">
        <v>1829.8742235138511</v>
      </c>
      <c r="F7" s="11">
        <v>1691.188279605708</v>
      </c>
      <c r="G7" s="12">
        <v>1603.8653859630583</v>
      </c>
      <c r="H7" s="10">
        <v>1837.608227475471</v>
      </c>
      <c r="I7" s="11">
        <v>1787.5436805839049</v>
      </c>
      <c r="J7" s="11">
        <v>1727.9681104262665</v>
      </c>
      <c r="K7" s="12">
        <v>1646.0204695168986</v>
      </c>
      <c r="L7" s="10">
        <v>1861.369223760501</v>
      </c>
      <c r="M7" s="11">
        <v>1814.8324510168461</v>
      </c>
      <c r="N7" s="11">
        <v>1781.0693168364562</v>
      </c>
      <c r="O7" s="12">
        <v>1594.96183698288</v>
      </c>
      <c r="P7" s="10">
        <v>1826.5114819886555</v>
      </c>
      <c r="Q7" s="11">
        <v>1822.6351377570431</v>
      </c>
      <c r="R7" s="11">
        <v>1774.3995509330698</v>
      </c>
      <c r="S7" s="12">
        <v>1600.6501921633114</v>
      </c>
      <c r="T7" s="10">
        <v>1796.6902548095898</v>
      </c>
      <c r="U7" s="11">
        <v>1794.2979637459896</v>
      </c>
      <c r="V7" s="11">
        <v>1727.560080839894</v>
      </c>
      <c r="W7" s="12">
        <v>1663.5236644235333</v>
      </c>
      <c r="X7" s="10">
        <v>1824.3000358820887</v>
      </c>
      <c r="Y7" s="11">
        <v>1808.3308975463019</v>
      </c>
      <c r="Z7" s="11">
        <v>1798.0290432933198</v>
      </c>
      <c r="AA7" s="12">
        <v>1591.9947056092067</v>
      </c>
      <c r="AB7" s="10">
        <v>1867.3740102406323</v>
      </c>
      <c r="AC7" s="11">
        <v>1791.0860079992863</v>
      </c>
      <c r="AD7" s="11">
        <v>1768.4656728490986</v>
      </c>
      <c r="AE7" s="12">
        <v>2516.275344621331</v>
      </c>
      <c r="AF7" s="10">
        <v>1848.1238822264586</v>
      </c>
      <c r="AG7" s="11">
        <v>1800.9593406065492</v>
      </c>
      <c r="AH7" s="11">
        <v>1782.974284064527</v>
      </c>
      <c r="AI7" s="12">
        <v>1582.6628230101119</v>
      </c>
    </row>
    <row r="8" spans="1:35" x14ac:dyDescent="0.25">
      <c r="A8" s="8">
        <v>42587</v>
      </c>
      <c r="B8" s="8">
        <v>42588</v>
      </c>
      <c r="C8" s="16">
        <v>6.9139870529174807</v>
      </c>
      <c r="D8" s="10">
        <v>1836.1407660743478</v>
      </c>
      <c r="E8" s="11">
        <v>1799.6991544347218</v>
      </c>
      <c r="F8" s="11">
        <v>1647.6592019728564</v>
      </c>
      <c r="G8" s="12">
        <v>1583.94627505778</v>
      </c>
      <c r="H8" s="10">
        <v>1800.0239505734455</v>
      </c>
      <c r="I8" s="11">
        <v>1745.6885269717252</v>
      </c>
      <c r="J8" s="11">
        <v>1684.0564757842358</v>
      </c>
      <c r="K8" s="12">
        <v>1625.844507205202</v>
      </c>
      <c r="L8" s="10">
        <v>1792.1175864596639</v>
      </c>
      <c r="M8" s="11">
        <v>1749.7849643924419</v>
      </c>
      <c r="N8" s="11">
        <v>1722.3312748629694</v>
      </c>
      <c r="O8" s="12">
        <v>1541.2115340164887</v>
      </c>
      <c r="P8" s="10">
        <v>1753.1635703910347</v>
      </c>
      <c r="Q8" s="11">
        <v>1748.198592649906</v>
      </c>
      <c r="R8" s="11">
        <v>1700.9141824975852</v>
      </c>
      <c r="S8" s="12">
        <v>1572.5099542445041</v>
      </c>
      <c r="T8" s="10">
        <v>1699.6444557169414</v>
      </c>
      <c r="U8" s="11">
        <v>1702.8142160278385</v>
      </c>
      <c r="V8" s="11">
        <v>1633.1132788369355</v>
      </c>
      <c r="W8" s="12">
        <v>1614.6635415241694</v>
      </c>
      <c r="X8" s="10">
        <v>1723.6034338072805</v>
      </c>
      <c r="Y8" s="11">
        <v>1714.9884483716512</v>
      </c>
      <c r="Z8" s="11">
        <v>1709.3922795560147</v>
      </c>
      <c r="AA8" s="12">
        <v>1531.9097443403023</v>
      </c>
      <c r="AB8" s="10">
        <v>1760.3630478622777</v>
      </c>
      <c r="AC8" s="11">
        <v>1681.0809983667768</v>
      </c>
      <c r="AD8" s="11">
        <v>1659.4209953478</v>
      </c>
      <c r="AE8" s="12">
        <v>2563.5296936607133</v>
      </c>
      <c r="AF8" s="10">
        <v>1747.1524478852923</v>
      </c>
      <c r="AG8" s="11">
        <v>1696.526447837952</v>
      </c>
      <c r="AH8" s="11">
        <v>1685.2067396300945</v>
      </c>
      <c r="AI8" s="12">
        <v>1519.9651519052691</v>
      </c>
    </row>
    <row r="9" spans="1:35" x14ac:dyDescent="0.25">
      <c r="A9" s="8">
        <v>42588</v>
      </c>
      <c r="B9" s="8">
        <v>42589</v>
      </c>
      <c r="C9" s="16">
        <v>7.3179626827239987</v>
      </c>
      <c r="D9" s="10">
        <v>1943.73524617675</v>
      </c>
      <c r="E9" s="11">
        <v>1898.3652147790478</v>
      </c>
      <c r="F9" s="11">
        <v>1732.5183987689759</v>
      </c>
      <c r="G9" s="12">
        <v>1665.5779224955163</v>
      </c>
      <c r="H9" s="10">
        <v>1918.4094315206612</v>
      </c>
      <c r="I9" s="11">
        <v>1852.9117393296372</v>
      </c>
      <c r="J9" s="11">
        <v>1778.6582479589347</v>
      </c>
      <c r="K9" s="12">
        <v>1717.5958132101209</v>
      </c>
      <c r="L9" s="10">
        <v>1937.7020295852392</v>
      </c>
      <c r="M9" s="11">
        <v>1887.1199605682016</v>
      </c>
      <c r="N9" s="11">
        <v>1847.3766355231646</v>
      </c>
      <c r="O9" s="12">
        <v>1664.9045112938868</v>
      </c>
      <c r="P9" s="10">
        <v>1908.905095924435</v>
      </c>
      <c r="Q9" s="11">
        <v>1895.0191887579617</v>
      </c>
      <c r="R9" s="11">
        <v>1839.2333728408689</v>
      </c>
      <c r="S9" s="12">
        <v>1684.838335468537</v>
      </c>
      <c r="T9" s="10">
        <v>1873.8538042060434</v>
      </c>
      <c r="U9" s="11">
        <v>1863.9499897816784</v>
      </c>
      <c r="V9" s="11">
        <v>1796.7713368434356</v>
      </c>
      <c r="W9" s="12">
        <v>1747.8121290730051</v>
      </c>
      <c r="X9" s="10">
        <v>1891.096809196873</v>
      </c>
      <c r="Y9" s="11">
        <v>1873.2674343662261</v>
      </c>
      <c r="Z9" s="11">
        <v>1863.082293082364</v>
      </c>
      <c r="AA9" s="12">
        <v>1660.9851408139955</v>
      </c>
      <c r="AB9" s="10">
        <v>1933.758212153381</v>
      </c>
      <c r="AC9" s="11">
        <v>1847.8995384853754</v>
      </c>
      <c r="AD9" s="11">
        <v>1813.1895752673604</v>
      </c>
      <c r="AE9" s="12">
        <v>2626.6651330874929</v>
      </c>
      <c r="AF9" s="10">
        <v>1909.4272913110597</v>
      </c>
      <c r="AG9" s="11">
        <v>1851.2869277558989</v>
      </c>
      <c r="AH9" s="11">
        <v>1832.234275707702</v>
      </c>
      <c r="AI9" s="12">
        <v>1640.8443492598376</v>
      </c>
    </row>
    <row r="10" spans="1:35" x14ac:dyDescent="0.25">
      <c r="A10" s="8">
        <v>42589</v>
      </c>
      <c r="B10" s="8">
        <v>42590</v>
      </c>
      <c r="C10" s="16">
        <v>8.0764415092468269</v>
      </c>
      <c r="D10" s="10">
        <v>1997.018376160838</v>
      </c>
      <c r="E10" s="11">
        <v>1354.8719891406288</v>
      </c>
      <c r="F10" s="11">
        <v>1784.4684096027083</v>
      </c>
      <c r="G10" s="12">
        <v>1691.5160211113648</v>
      </c>
      <c r="H10" s="10">
        <v>1977.2392934872114</v>
      </c>
      <c r="I10" s="11">
        <v>1912.4931578230303</v>
      </c>
      <c r="J10" s="11">
        <v>1830.8774775844206</v>
      </c>
      <c r="K10" s="12">
        <v>1745.8054186775385</v>
      </c>
      <c r="L10" s="10">
        <v>2001.4363692492054</v>
      </c>
      <c r="M10" s="11">
        <v>1942.2623048602973</v>
      </c>
      <c r="N10" s="11">
        <v>1903.8650400880017</v>
      </c>
      <c r="O10" s="12">
        <v>1690.6019065578137</v>
      </c>
      <c r="P10" s="10">
        <v>1965.2209741801889</v>
      </c>
      <c r="Q10" s="11">
        <v>1950.2318516168343</v>
      </c>
      <c r="R10" s="11">
        <v>1893.2449878948082</v>
      </c>
      <c r="S10" s="12">
        <v>1690.3692636227911</v>
      </c>
      <c r="T10" s="10">
        <v>1930.6137519239035</v>
      </c>
      <c r="U10" s="11">
        <v>1915.1425363339254</v>
      </c>
      <c r="V10" s="11">
        <v>1844.9630508432838</v>
      </c>
      <c r="W10" s="12">
        <v>1765.606934253758</v>
      </c>
      <c r="X10" s="10">
        <v>1941.1944447256228</v>
      </c>
      <c r="Y10" s="11">
        <v>1916.2884379864947</v>
      </c>
      <c r="Z10" s="11">
        <v>1910.7958080347883</v>
      </c>
      <c r="AA10" s="12">
        <v>1681.7317798584197</v>
      </c>
      <c r="AB10" s="10">
        <v>1990.6558552319605</v>
      </c>
      <c r="AC10" s="11">
        <v>1899.2349455205313</v>
      </c>
      <c r="AD10" s="11">
        <v>1874.2079820816853</v>
      </c>
      <c r="AE10" s="12">
        <v>2607.6345915573306</v>
      </c>
      <c r="AF10" s="10">
        <v>1970.8224266697421</v>
      </c>
      <c r="AG10" s="11">
        <v>1904.7147995934858</v>
      </c>
      <c r="AH10" s="11">
        <v>1882.8835597734073</v>
      </c>
      <c r="AI10" s="12">
        <v>1656.1399573386384</v>
      </c>
    </row>
    <row r="11" spans="1:35" ht="22.5" customHeight="1" x14ac:dyDescent="0.25">
      <c r="A11" s="8">
        <v>42590</v>
      </c>
      <c r="B11" s="8">
        <v>42591</v>
      </c>
      <c r="C11" s="16">
        <v>8.2966216764450067</v>
      </c>
      <c r="D11" s="10">
        <v>2062.1257853590414</v>
      </c>
      <c r="E11" s="11" t="s">
        <v>6</v>
      </c>
      <c r="F11" s="11">
        <v>1840.123080052663</v>
      </c>
      <c r="G11" s="12">
        <v>1746.8632219344047</v>
      </c>
      <c r="H11" s="10">
        <v>2042.4765745625327</v>
      </c>
      <c r="I11" s="11">
        <v>1971.7646566130393</v>
      </c>
      <c r="J11" s="11">
        <v>1890.4335518376963</v>
      </c>
      <c r="K11" s="12">
        <v>1806.3718875242373</v>
      </c>
      <c r="L11" s="10">
        <v>2065.8406285953242</v>
      </c>
      <c r="M11" s="11">
        <v>2002.9832849048823</v>
      </c>
      <c r="N11" s="11">
        <v>1967.3906693229017</v>
      </c>
      <c r="O11" s="12">
        <v>1740.5785390177612</v>
      </c>
      <c r="P11" s="10">
        <v>2022.8273149782626</v>
      </c>
      <c r="Q11" s="11">
        <v>2005.3815864674661</v>
      </c>
      <c r="R11" s="11">
        <v>1942.9154340555699</v>
      </c>
      <c r="S11" s="12">
        <v>1734.868549086164</v>
      </c>
      <c r="T11" s="10">
        <v>1976.6374889486044</v>
      </c>
      <c r="U11" s="11">
        <v>1964.6709546200561</v>
      </c>
      <c r="V11" s="11">
        <v>1892.0493430639549</v>
      </c>
      <c r="W11" s="12">
        <v>1809.2156110267863</v>
      </c>
      <c r="X11" s="10">
        <v>1989.7393168467097</v>
      </c>
      <c r="Y11" s="11">
        <v>1968.958983396745</v>
      </c>
      <c r="Z11" s="11">
        <v>1967.0879008615614</v>
      </c>
      <c r="AA11" s="12">
        <v>1720.1511550664516</v>
      </c>
      <c r="AB11" s="10">
        <v>2049.246336513092</v>
      </c>
      <c r="AC11" s="11">
        <v>1952.8605244116729</v>
      </c>
      <c r="AD11" s="11">
        <v>1928.9837468938306</v>
      </c>
      <c r="AE11" s="12">
        <v>2717.3360816682152</v>
      </c>
      <c r="AF11" s="10">
        <v>2030.8732231684153</v>
      </c>
      <c r="AG11" s="11">
        <v>1964.832231686031</v>
      </c>
      <c r="AH11" s="11">
        <v>1941.6390014549593</v>
      </c>
      <c r="AI11" s="12">
        <v>1702.271089017109</v>
      </c>
    </row>
    <row r="12" spans="1:35" ht="22.5" customHeight="1" x14ac:dyDescent="0.25">
      <c r="A12" s="8">
        <v>42591</v>
      </c>
      <c r="B12" s="8">
        <v>42592</v>
      </c>
      <c r="C12" s="16">
        <v>6.2678837795257571</v>
      </c>
      <c r="D12" s="10">
        <v>1828.2418810806728</v>
      </c>
      <c r="E12" s="11" t="s">
        <v>6</v>
      </c>
      <c r="F12" s="11">
        <v>1631.4068437102246</v>
      </c>
      <c r="G12" s="12">
        <v>1571.5257597536643</v>
      </c>
      <c r="H12" s="10">
        <v>1793.5827543618914</v>
      </c>
      <c r="I12" s="11">
        <v>1731.131734514491</v>
      </c>
      <c r="J12" s="11">
        <v>1674.0212820786696</v>
      </c>
      <c r="K12" s="12">
        <v>1623.7969156631416</v>
      </c>
      <c r="L12" s="10">
        <v>1811.3682961640814</v>
      </c>
      <c r="M12" s="11">
        <v>1762.9197061959158</v>
      </c>
      <c r="N12" s="11">
        <v>1722.3869158630005</v>
      </c>
      <c r="O12" s="12">
        <v>1542.4658714434538</v>
      </c>
      <c r="P12" s="10">
        <v>1782.6383225042787</v>
      </c>
      <c r="Q12" s="11">
        <v>1772.6462480013931</v>
      </c>
      <c r="R12" s="11">
        <v>1712.7266498526517</v>
      </c>
      <c r="S12" s="12">
        <v>1561.8880074841397</v>
      </c>
      <c r="T12" s="10">
        <v>1764.7645861788735</v>
      </c>
      <c r="U12" s="11">
        <v>1762.5791031702081</v>
      </c>
      <c r="V12" s="11">
        <v>1689.500918073775</v>
      </c>
      <c r="W12" s="12">
        <v>1654.0203834047647</v>
      </c>
      <c r="X12" s="10">
        <v>1780.9711595032763</v>
      </c>
      <c r="Y12" s="11">
        <v>1768.0529016360133</v>
      </c>
      <c r="Z12" s="11">
        <v>1759.8839978479036</v>
      </c>
      <c r="AA12" s="12">
        <v>1560.8501041527961</v>
      </c>
      <c r="AB12" s="10">
        <v>1843.7186466246915</v>
      </c>
      <c r="AC12" s="11">
        <v>1757.1649895144412</v>
      </c>
      <c r="AD12" s="11">
        <v>1734.4386175062177</v>
      </c>
      <c r="AE12" s="12">
        <v>2595.9440367051861</v>
      </c>
      <c r="AF12" s="10">
        <v>1837.7226281190187</v>
      </c>
      <c r="AG12" s="11">
        <v>1778.3963104530203</v>
      </c>
      <c r="AH12" s="11">
        <v>1764.5917784949609</v>
      </c>
      <c r="AI12" s="12">
        <v>1568.1914667198735</v>
      </c>
    </row>
    <row r="13" spans="1:35" ht="22.5" customHeight="1" x14ac:dyDescent="0.25">
      <c r="A13" s="8">
        <v>42592</v>
      </c>
      <c r="B13" s="8">
        <v>42593</v>
      </c>
      <c r="C13" s="16">
        <v>7.6570745229758321</v>
      </c>
      <c r="D13" s="10">
        <v>1870.9200730935734</v>
      </c>
      <c r="E13" s="11" t="s">
        <v>6</v>
      </c>
      <c r="F13" s="11">
        <v>1681.4942220091568</v>
      </c>
      <c r="G13" s="12">
        <v>1609.8656220942064</v>
      </c>
      <c r="H13" s="10">
        <v>1848.6106331748306</v>
      </c>
      <c r="I13" s="11">
        <v>1787.0016119925865</v>
      </c>
      <c r="J13" s="11">
        <v>1705.2152671836152</v>
      </c>
      <c r="K13" s="12">
        <v>1647.1256038733093</v>
      </c>
      <c r="L13" s="10">
        <v>1817.9303776914751</v>
      </c>
      <c r="M13" s="11">
        <v>1760.6344281082456</v>
      </c>
      <c r="N13" s="11">
        <v>1723.7772793697231</v>
      </c>
      <c r="O13" s="12">
        <v>1551.5668038572539</v>
      </c>
      <c r="P13" s="10">
        <v>1786.4913630932231</v>
      </c>
      <c r="Q13" s="11">
        <v>1764.8804739130965</v>
      </c>
      <c r="R13" s="11">
        <v>1710.5884562305444</v>
      </c>
      <c r="S13" s="12">
        <v>1557.4978997790286</v>
      </c>
      <c r="T13" s="10">
        <v>1727.5416604278544</v>
      </c>
      <c r="U13" s="11">
        <v>1711.3032504847702</v>
      </c>
      <c r="V13" s="11">
        <v>1636.9942689390778</v>
      </c>
      <c r="W13" s="12">
        <v>1578.0122402486743</v>
      </c>
      <c r="X13" s="10">
        <v>1741.3255984616944</v>
      </c>
      <c r="Y13" s="11">
        <v>1707.009846059336</v>
      </c>
      <c r="Z13" s="11">
        <v>1687.7636325644653</v>
      </c>
      <c r="AA13" s="12">
        <v>1494.1608985888474</v>
      </c>
      <c r="AB13" s="10">
        <v>1768.5295022792805</v>
      </c>
      <c r="AC13" s="11">
        <v>1686.8683760949846</v>
      </c>
      <c r="AD13" s="11">
        <v>1664.8345929222783</v>
      </c>
      <c r="AE13" s="12">
        <v>2381.2771092811213</v>
      </c>
      <c r="AF13" s="10">
        <v>1766.1695741699277</v>
      </c>
      <c r="AG13" s="11">
        <v>1704.4157731869416</v>
      </c>
      <c r="AH13" s="11">
        <v>1689.9573939128231</v>
      </c>
      <c r="AI13" s="12">
        <v>1487.2621777970926</v>
      </c>
    </row>
    <row r="14" spans="1:35" ht="22.5" customHeight="1" x14ac:dyDescent="0.25">
      <c r="A14" s="8">
        <v>42593</v>
      </c>
      <c r="B14" s="8">
        <v>42594</v>
      </c>
      <c r="C14" s="16">
        <v>6.6788114709854129</v>
      </c>
      <c r="D14" s="10">
        <v>1791.1594506502854</v>
      </c>
      <c r="E14" s="11" t="s">
        <v>6</v>
      </c>
      <c r="F14" s="11">
        <v>1599.7385251587461</v>
      </c>
      <c r="G14" s="12">
        <v>1508.1366506373711</v>
      </c>
      <c r="H14" s="10">
        <v>1773.0115929947622</v>
      </c>
      <c r="I14" s="11">
        <v>1707.3677949287726</v>
      </c>
      <c r="J14" s="11">
        <v>1641.1408876998339</v>
      </c>
      <c r="K14" s="12">
        <v>1591.1631040615403</v>
      </c>
      <c r="L14" s="10">
        <v>1800.3299208342573</v>
      </c>
      <c r="M14" s="11">
        <v>1751.4145088988621</v>
      </c>
      <c r="N14" s="11">
        <v>1714.5755995258892</v>
      </c>
      <c r="O14" s="12">
        <v>1539.2505404296987</v>
      </c>
      <c r="P14" s="10">
        <v>1762.5732058197104</v>
      </c>
      <c r="Q14" s="11">
        <v>1745.9779882761325</v>
      </c>
      <c r="R14" s="11">
        <v>1694.5196369325142</v>
      </c>
      <c r="S14" s="12">
        <v>1560.2275136038575</v>
      </c>
      <c r="T14" s="10">
        <v>1736.6163673433482</v>
      </c>
      <c r="U14" s="11">
        <v>1722.4768818537891</v>
      </c>
      <c r="V14" s="11">
        <v>1644.7431449805786</v>
      </c>
      <c r="W14" s="12">
        <v>1598.9816201969602</v>
      </c>
      <c r="X14" s="10">
        <v>1750.4391152595681</v>
      </c>
      <c r="Y14" s="11">
        <v>1732.900230285559</v>
      </c>
      <c r="Z14" s="11">
        <v>1724.7970150010901</v>
      </c>
      <c r="AA14" s="12">
        <v>1542.4022779798509</v>
      </c>
      <c r="AB14" s="10">
        <v>1772.87024901738</v>
      </c>
      <c r="AC14" s="11">
        <v>1682.4128298503622</v>
      </c>
      <c r="AD14" s="11">
        <v>1649.927883617858</v>
      </c>
      <c r="AE14" s="12">
        <v>2388.0389145985446</v>
      </c>
      <c r="AF14" s="10">
        <v>1755.2511131306765</v>
      </c>
      <c r="AG14" s="11">
        <v>1698.8569097978543</v>
      </c>
      <c r="AH14" s="11">
        <v>1686.4539951958411</v>
      </c>
      <c r="AI14" s="12">
        <v>1502.5668536327184</v>
      </c>
    </row>
    <row r="15" spans="1:35" ht="22.5" customHeight="1" x14ac:dyDescent="0.25">
      <c r="A15" s="8">
        <v>42594</v>
      </c>
      <c r="B15" s="8">
        <v>42595</v>
      </c>
      <c r="C15" s="16">
        <v>7.9459913539886475</v>
      </c>
      <c r="D15" s="10">
        <v>1952.3941778858755</v>
      </c>
      <c r="E15" s="11" t="s">
        <v>6</v>
      </c>
      <c r="F15" s="11">
        <v>1756.0863923581737</v>
      </c>
      <c r="G15" s="12">
        <v>1660.5887747069489</v>
      </c>
      <c r="H15" s="10">
        <v>1932.0489148160291</v>
      </c>
      <c r="I15" s="11">
        <v>1874.1826062352061</v>
      </c>
      <c r="J15" s="11">
        <v>1798.9436742332123</v>
      </c>
      <c r="K15" s="12">
        <v>1722.5569773281197</v>
      </c>
      <c r="L15" s="10">
        <v>1961.6396559954655</v>
      </c>
      <c r="M15" s="11">
        <v>1904.5054329918848</v>
      </c>
      <c r="N15" s="11">
        <v>1865.7810240450035</v>
      </c>
      <c r="O15" s="12">
        <v>1669.0727893752567</v>
      </c>
      <c r="P15" s="10">
        <v>1919.9360016034848</v>
      </c>
      <c r="Q15" s="11">
        <v>1902.0420540185967</v>
      </c>
      <c r="R15" s="11">
        <v>1841.6294979340287</v>
      </c>
      <c r="S15" s="12">
        <v>1670.3058314589198</v>
      </c>
      <c r="T15" s="10">
        <v>1892.6278246297088</v>
      </c>
      <c r="U15" s="11">
        <v>1878.0135926920179</v>
      </c>
      <c r="V15" s="11">
        <v>1809.7124686416653</v>
      </c>
      <c r="W15" s="12">
        <v>1747.9878122209307</v>
      </c>
      <c r="X15" s="10">
        <v>1909.9944751725243</v>
      </c>
      <c r="Y15" s="11">
        <v>1887.3375482619767</v>
      </c>
      <c r="Z15" s="11">
        <v>1886.0587119962017</v>
      </c>
      <c r="AA15" s="12">
        <v>1678.4405287727272</v>
      </c>
      <c r="AB15" s="10">
        <v>1966.2849693115038</v>
      </c>
      <c r="AC15" s="11">
        <v>1873.3554242488731</v>
      </c>
      <c r="AD15" s="11">
        <v>1844.4576774408167</v>
      </c>
      <c r="AE15" s="12">
        <v>2563.0588235515684</v>
      </c>
      <c r="AF15" s="10">
        <v>1951.6046321931653</v>
      </c>
      <c r="AG15" s="11">
        <v>1886.7023957818701</v>
      </c>
      <c r="AH15" s="11">
        <v>1876.0786865481309</v>
      </c>
      <c r="AI15" s="12">
        <v>1647.6850478783099</v>
      </c>
    </row>
    <row r="16" spans="1:35" ht="22.5" customHeight="1" x14ac:dyDescent="0.25">
      <c r="A16" s="8">
        <v>42595</v>
      </c>
      <c r="B16" s="8">
        <v>42596</v>
      </c>
      <c r="C16" s="16">
        <v>7.5745585923194882</v>
      </c>
      <c r="D16" s="10">
        <v>1967.8839382152387</v>
      </c>
      <c r="E16" s="11" t="s">
        <v>6</v>
      </c>
      <c r="F16" s="11">
        <v>1757.9008244193501</v>
      </c>
      <c r="G16" s="12">
        <v>1671.4056517178215</v>
      </c>
      <c r="H16" s="10">
        <v>1946.519645939587</v>
      </c>
      <c r="I16" s="11">
        <v>1884.6591059477564</v>
      </c>
      <c r="J16" s="11">
        <v>1803.4668749453942</v>
      </c>
      <c r="K16" s="12">
        <v>1724.7066521545464</v>
      </c>
      <c r="L16" s="10">
        <v>1965.6148410275123</v>
      </c>
      <c r="M16" s="11">
        <v>1912.5288031634777</v>
      </c>
      <c r="N16" s="11">
        <v>1874.9069422414464</v>
      </c>
      <c r="O16" s="12">
        <v>1656.7188256639095</v>
      </c>
      <c r="P16" s="10">
        <v>1921.6112739723976</v>
      </c>
      <c r="Q16" s="11">
        <v>1909.7284679152547</v>
      </c>
      <c r="R16" s="11">
        <v>1848.381434369712</v>
      </c>
      <c r="S16" s="12">
        <v>1654.0773944349673</v>
      </c>
      <c r="T16" s="10">
        <v>1874.1389919958028</v>
      </c>
      <c r="U16" s="11">
        <v>1861.9414482080842</v>
      </c>
      <c r="V16" s="11">
        <v>1796.9303207490866</v>
      </c>
      <c r="W16" s="12">
        <v>1727.2741280454725</v>
      </c>
      <c r="X16" s="10">
        <v>1881.0986615578413</v>
      </c>
      <c r="Y16" s="11">
        <v>1865.557408485917</v>
      </c>
      <c r="Z16" s="11">
        <v>1865.2084152044135</v>
      </c>
      <c r="AA16" s="12">
        <v>1635.6914606129778</v>
      </c>
      <c r="AB16" s="10">
        <v>1937.1048661044767</v>
      </c>
      <c r="AC16" s="11">
        <v>1841.3151250973399</v>
      </c>
      <c r="AD16" s="11">
        <v>1820.3556549258476</v>
      </c>
      <c r="AE16" s="12">
        <v>2630.4099130612231</v>
      </c>
      <c r="AF16" s="10">
        <v>1921.7019855174706</v>
      </c>
      <c r="AG16" s="11">
        <v>1863.5423585705748</v>
      </c>
      <c r="AH16" s="11">
        <v>1848.1876216976848</v>
      </c>
      <c r="AI16" s="12">
        <v>1603.0982019175058</v>
      </c>
    </row>
    <row r="17" spans="1:35" ht="22.5" customHeight="1" x14ac:dyDescent="0.25">
      <c r="A17" s="8">
        <v>42596</v>
      </c>
      <c r="B17" s="8">
        <v>42597</v>
      </c>
      <c r="C17" s="16">
        <v>7.934746195793152</v>
      </c>
      <c r="D17" s="10">
        <v>2012.7158681481003</v>
      </c>
      <c r="E17" s="11" t="s">
        <v>6</v>
      </c>
      <c r="F17" s="11">
        <v>1799.4633237584108</v>
      </c>
      <c r="G17" s="12">
        <v>1710.2676013605221</v>
      </c>
      <c r="H17" s="10">
        <v>1990.6503293874437</v>
      </c>
      <c r="I17" s="11">
        <v>1925.5691667150554</v>
      </c>
      <c r="J17" s="11">
        <v>1844.211156839322</v>
      </c>
      <c r="K17" s="12">
        <v>1762.9648685332563</v>
      </c>
      <c r="L17" s="10">
        <v>2007.4909455586287</v>
      </c>
      <c r="M17" s="11">
        <v>1953.6661177084147</v>
      </c>
      <c r="N17" s="11">
        <v>1915.3357413998267</v>
      </c>
      <c r="O17" s="12">
        <v>1700.3364988731814</v>
      </c>
      <c r="P17" s="10">
        <v>1971.2669321461619</v>
      </c>
      <c r="Q17" s="11">
        <v>1950.8725062855906</v>
      </c>
      <c r="R17" s="11">
        <v>1895.515093688927</v>
      </c>
      <c r="S17" s="12">
        <v>1696.021439538288</v>
      </c>
      <c r="T17" s="10">
        <v>1928.2272280349848</v>
      </c>
      <c r="U17" s="11">
        <v>1909.5548361913609</v>
      </c>
      <c r="V17" s="11">
        <v>1843.900790801508</v>
      </c>
      <c r="W17" s="12">
        <v>1764.3438597189565</v>
      </c>
      <c r="X17" s="10">
        <v>1935.0419311737103</v>
      </c>
      <c r="Y17" s="11">
        <v>1911.3268506492495</v>
      </c>
      <c r="Z17" s="11">
        <v>1910.2119110845706</v>
      </c>
      <c r="AA17" s="12">
        <v>1682.3880629047842</v>
      </c>
      <c r="AB17" s="10">
        <v>1986.3418629992566</v>
      </c>
      <c r="AC17" s="11">
        <v>1896.975129379183</v>
      </c>
      <c r="AD17" s="11">
        <v>1873.8778720737098</v>
      </c>
      <c r="AE17" s="12">
        <v>2560.1301605995477</v>
      </c>
      <c r="AF17" s="10">
        <v>1973.174198964826</v>
      </c>
      <c r="AG17" s="11">
        <v>1913.8324433030668</v>
      </c>
      <c r="AH17" s="11">
        <v>1898.9585460818869</v>
      </c>
      <c r="AI17" s="12">
        <v>1656.8959648909986</v>
      </c>
    </row>
    <row r="18" spans="1:35" ht="22.5" customHeight="1" x14ac:dyDescent="0.25">
      <c r="A18" s="8">
        <v>42597</v>
      </c>
      <c r="B18" s="8">
        <v>42598</v>
      </c>
      <c r="C18" s="16">
        <v>6.7690968604087827</v>
      </c>
      <c r="D18" s="10">
        <v>2006.952787688537</v>
      </c>
      <c r="E18" s="11" t="s">
        <v>6</v>
      </c>
      <c r="F18" s="11">
        <v>1772.5283149127438</v>
      </c>
      <c r="G18" s="12">
        <v>1676.4582720224084</v>
      </c>
      <c r="H18" s="10">
        <v>1984.572910867721</v>
      </c>
      <c r="I18" s="11">
        <v>1914.463108537562</v>
      </c>
      <c r="J18" s="11">
        <v>1822.7577818811658</v>
      </c>
      <c r="K18" s="12">
        <v>1738.8201164534464</v>
      </c>
      <c r="L18" s="10">
        <v>2010.3903254622148</v>
      </c>
      <c r="M18" s="11">
        <v>1947.2106420148605</v>
      </c>
      <c r="N18" s="11">
        <v>1905.7617734042838</v>
      </c>
      <c r="O18" s="12">
        <v>1670.1659939091314</v>
      </c>
      <c r="P18" s="10">
        <v>1968.5386435286425</v>
      </c>
      <c r="Q18" s="11">
        <v>1948.4363616753649</v>
      </c>
      <c r="R18" s="11">
        <v>1882.1910568177004</v>
      </c>
      <c r="S18" s="12">
        <v>1674.0380018995993</v>
      </c>
      <c r="T18" s="10">
        <v>1923.0438624953417</v>
      </c>
      <c r="U18" s="11">
        <v>1909.7900604141855</v>
      </c>
      <c r="V18" s="11">
        <v>1833.7179498526496</v>
      </c>
      <c r="W18" s="12">
        <v>1747.138392512519</v>
      </c>
      <c r="X18" s="10">
        <v>1935.8344584802421</v>
      </c>
      <c r="Y18" s="11">
        <v>1915.4708924010852</v>
      </c>
      <c r="Z18" s="11">
        <v>1912.6754220290172</v>
      </c>
      <c r="AA18" s="12">
        <v>1662.057355041984</v>
      </c>
      <c r="AB18" s="10">
        <v>1999.0121962355788</v>
      </c>
      <c r="AC18" s="11">
        <v>1899.6006443481406</v>
      </c>
      <c r="AD18" s="11">
        <v>1873.1776491787316</v>
      </c>
      <c r="AE18" s="12">
        <v>2691.43240097222</v>
      </c>
      <c r="AF18" s="10">
        <v>1987.7753794907551</v>
      </c>
      <c r="AG18" s="11">
        <v>1915.6979318356205</v>
      </c>
      <c r="AH18" s="11">
        <v>1902.0478845835612</v>
      </c>
      <c r="AI18" s="12">
        <v>1643.3876474289928</v>
      </c>
    </row>
    <row r="19" spans="1:35" ht="22.5" customHeight="1" x14ac:dyDescent="0.25">
      <c r="A19" s="8">
        <v>42598</v>
      </c>
      <c r="B19" s="8">
        <v>42599</v>
      </c>
      <c r="C19" s="16">
        <v>7.5269798793792724</v>
      </c>
      <c r="D19" s="10">
        <v>2001.6153501509264</v>
      </c>
      <c r="E19" s="11" t="s">
        <v>6</v>
      </c>
      <c r="F19" s="11">
        <v>1766.8614592489821</v>
      </c>
      <c r="G19" s="12">
        <v>1673.0020896301087</v>
      </c>
      <c r="H19" s="10">
        <v>1978.4739208030542</v>
      </c>
      <c r="I19" s="11">
        <v>1906.7940398177416</v>
      </c>
      <c r="J19" s="11">
        <v>1806.1642725155937</v>
      </c>
      <c r="K19" s="12">
        <v>1726.183888091505</v>
      </c>
      <c r="L19" s="10">
        <v>1995.7063849191029</v>
      </c>
      <c r="M19" s="11">
        <v>1929.0930711442011</v>
      </c>
      <c r="N19" s="11">
        <v>1891.7977638720863</v>
      </c>
      <c r="O19" s="12">
        <v>1652.4060353017758</v>
      </c>
      <c r="P19" s="10">
        <v>1949.9064784301825</v>
      </c>
      <c r="Q19" s="11">
        <v>1927.6897084713128</v>
      </c>
      <c r="R19" s="11">
        <v>1870.169310246524</v>
      </c>
      <c r="S19" s="12">
        <v>1647.8395782025889</v>
      </c>
      <c r="T19" s="10">
        <v>1911.2069570875017</v>
      </c>
      <c r="U19" s="11">
        <v>1894.0055398294044</v>
      </c>
      <c r="V19" s="11">
        <v>1818.7150328454816</v>
      </c>
      <c r="W19" s="12">
        <v>1725.1473711873405</v>
      </c>
      <c r="X19" s="10">
        <v>1923.7156456653802</v>
      </c>
      <c r="Y19" s="11">
        <v>1895.9723296459372</v>
      </c>
      <c r="Z19" s="11">
        <v>1894.2504937605263</v>
      </c>
      <c r="AA19" s="12">
        <v>1646.3244371769795</v>
      </c>
      <c r="AB19" s="10">
        <v>1980.1497104199989</v>
      </c>
      <c r="AC19" s="11">
        <v>1880.2759191372286</v>
      </c>
      <c r="AD19" s="11">
        <v>1852.2026494686322</v>
      </c>
      <c r="AE19" s="12">
        <v>2584.4472070796223</v>
      </c>
      <c r="AF19" s="10">
        <v>1964.813402725986</v>
      </c>
      <c r="AG19" s="11">
        <v>1898.4014359659905</v>
      </c>
      <c r="AH19" s="11">
        <v>1884.0364631723223</v>
      </c>
      <c r="AI19" s="12">
        <v>1623.8450564637421</v>
      </c>
    </row>
    <row r="20" spans="1:35" x14ac:dyDescent="0.25">
      <c r="A20" s="8">
        <v>42599</v>
      </c>
      <c r="B20" s="8">
        <v>42600</v>
      </c>
      <c r="C20" s="16">
        <v>7.5309015653133393</v>
      </c>
      <c r="D20" s="10">
        <v>1998.9516989302469</v>
      </c>
      <c r="E20" s="11">
        <v>2402.9005741829974</v>
      </c>
      <c r="F20" s="11">
        <v>1776.5435674256073</v>
      </c>
      <c r="G20" s="12">
        <v>1684.7455795774499</v>
      </c>
      <c r="H20" s="10">
        <v>1968.3499826158757</v>
      </c>
      <c r="I20" s="11">
        <v>1901.8217834418447</v>
      </c>
      <c r="J20" s="11">
        <v>1817.512587552834</v>
      </c>
      <c r="K20" s="12">
        <v>1736.2335563592778</v>
      </c>
      <c r="L20" s="10">
        <v>1978.7774739667036</v>
      </c>
      <c r="M20" s="11">
        <v>1916.7784903843667</v>
      </c>
      <c r="N20" s="11">
        <v>1881.6416862534236</v>
      </c>
      <c r="O20" s="12">
        <v>1657.8960373959235</v>
      </c>
      <c r="P20" s="10">
        <v>1923.0894081756207</v>
      </c>
      <c r="Q20" s="11">
        <v>1911.1069846140949</v>
      </c>
      <c r="R20" s="11">
        <v>1852.5643206757379</v>
      </c>
      <c r="S20" s="12">
        <v>1653.1996572224207</v>
      </c>
      <c r="T20" s="10">
        <v>1874.9315483776138</v>
      </c>
      <c r="U20" s="11">
        <v>1864.6257566470656</v>
      </c>
      <c r="V20" s="11">
        <v>1791.3842041170949</v>
      </c>
      <c r="W20" s="12">
        <v>1713.6216077308568</v>
      </c>
      <c r="X20" s="10">
        <v>1889.5620936166533</v>
      </c>
      <c r="Y20" s="11">
        <v>1868.157444983482</v>
      </c>
      <c r="Z20" s="11">
        <v>1862.6193290573676</v>
      </c>
      <c r="AA20" s="12">
        <v>1634.2539938032985</v>
      </c>
      <c r="AB20" s="10">
        <v>1936.6974773614804</v>
      </c>
      <c r="AC20" s="11">
        <v>1843.4883403286185</v>
      </c>
      <c r="AD20" s="11">
        <v>1821.091436766631</v>
      </c>
      <c r="AE20" s="12">
        <v>2603.7382942484523</v>
      </c>
      <c r="AF20" s="10">
        <v>1927.0417080994484</v>
      </c>
      <c r="AG20" s="11">
        <v>1859.843359277879</v>
      </c>
      <c r="AH20" s="11">
        <v>1849.2029815084384</v>
      </c>
      <c r="AI20" s="12">
        <v>1610.6673536063854</v>
      </c>
    </row>
    <row r="21" spans="1:35" x14ac:dyDescent="0.25">
      <c r="A21" s="8">
        <v>42600</v>
      </c>
      <c r="B21" s="8">
        <v>42601</v>
      </c>
      <c r="C21" s="16">
        <v>6.0260900201201437</v>
      </c>
      <c r="D21" s="10">
        <v>1636.6917189007218</v>
      </c>
      <c r="E21" s="11">
        <v>1568.7301911162501</v>
      </c>
      <c r="F21" s="11">
        <v>1436.1519624313153</v>
      </c>
      <c r="G21" s="12">
        <v>1373.1346799456344</v>
      </c>
      <c r="H21" s="10">
        <v>1618.2799686464202</v>
      </c>
      <c r="I21" s="11">
        <v>1552.5382086976479</v>
      </c>
      <c r="J21" s="11">
        <v>1489.1354136650655</v>
      </c>
      <c r="K21" s="12">
        <v>1424.9745856820575</v>
      </c>
      <c r="L21" s="10">
        <v>1637.884678442899</v>
      </c>
      <c r="M21" s="11">
        <v>1584.0450000673691</v>
      </c>
      <c r="N21" s="11">
        <v>1545.6899008589176</v>
      </c>
      <c r="O21" s="12">
        <v>1366.9755691948881</v>
      </c>
      <c r="P21" s="10">
        <v>1595.1677493978464</v>
      </c>
      <c r="Q21" s="11">
        <v>1583.9079399883658</v>
      </c>
      <c r="R21" s="11">
        <v>1527.9325138081633</v>
      </c>
      <c r="S21" s="12">
        <v>1390.6756465417698</v>
      </c>
      <c r="T21" s="10">
        <v>1551.0298702412695</v>
      </c>
      <c r="U21" s="11">
        <v>1538.623112542263</v>
      </c>
      <c r="V21" s="11">
        <v>1467.4546160559385</v>
      </c>
      <c r="W21" s="12">
        <v>1435.0345724733074</v>
      </c>
      <c r="X21" s="10">
        <v>1572.1726862232031</v>
      </c>
      <c r="Y21" s="11">
        <v>1555.3322955581252</v>
      </c>
      <c r="Z21" s="11">
        <v>1543.6331247961834</v>
      </c>
      <c r="AA21" s="12">
        <v>1360.3139112240256</v>
      </c>
      <c r="AB21" s="10">
        <v>1615.6435388675457</v>
      </c>
      <c r="AC21" s="11">
        <v>1532.6973335579657</v>
      </c>
      <c r="AD21" s="11">
        <v>1504.4359837098109</v>
      </c>
      <c r="AE21" s="12">
        <v>2455.9529051770555</v>
      </c>
      <c r="AF21" s="10">
        <v>1603.5819274803434</v>
      </c>
      <c r="AG21" s="11">
        <v>1545.3358024255504</v>
      </c>
      <c r="AH21" s="11">
        <v>1536.7733595910438</v>
      </c>
      <c r="AI21" s="12">
        <v>1345.6711270542785</v>
      </c>
    </row>
    <row r="22" spans="1:35" x14ac:dyDescent="0.25">
      <c r="A22" s="8">
        <v>42601</v>
      </c>
      <c r="B22" s="8">
        <v>42602</v>
      </c>
      <c r="C22" s="16">
        <v>7.7383705451488494</v>
      </c>
      <c r="D22" s="10">
        <v>1917.3615354940562</v>
      </c>
      <c r="E22" s="11">
        <v>1880.2311369758447</v>
      </c>
      <c r="F22" s="11">
        <v>1742.8183942719265</v>
      </c>
      <c r="G22" s="12">
        <v>1671.019234258629</v>
      </c>
      <c r="H22" s="10">
        <v>1893.5439558294074</v>
      </c>
      <c r="I22" s="11">
        <v>1840.9562979917373</v>
      </c>
      <c r="J22" s="11">
        <v>1778.5680306269439</v>
      </c>
      <c r="K22" s="12">
        <v>1713.1249104167969</v>
      </c>
      <c r="L22" s="10">
        <v>1908.0238842658011</v>
      </c>
      <c r="M22" s="11">
        <v>1862.4534672460616</v>
      </c>
      <c r="N22" s="11">
        <v>1829.3056236625594</v>
      </c>
      <c r="O22" s="12">
        <v>1656.7691130270262</v>
      </c>
      <c r="P22" s="10">
        <v>1875.5869187865849</v>
      </c>
      <c r="Q22" s="11">
        <v>1856.5266770197879</v>
      </c>
      <c r="R22" s="11">
        <v>1811.8379869348225</v>
      </c>
      <c r="S22" s="12">
        <v>1663.5981518114527</v>
      </c>
      <c r="T22" s="10">
        <v>1834.5872167637119</v>
      </c>
      <c r="U22" s="11">
        <v>1823.2962718192646</v>
      </c>
      <c r="V22" s="11">
        <v>1763.1060061289211</v>
      </c>
      <c r="W22" s="12">
        <v>1711.8994361037171</v>
      </c>
      <c r="X22" s="10">
        <v>1839.470746672378</v>
      </c>
      <c r="Y22" s="11">
        <v>1823.0466534747991</v>
      </c>
      <c r="Z22" s="11">
        <v>1819.6025180098611</v>
      </c>
      <c r="AA22" s="12">
        <v>1647.1053391747132</v>
      </c>
      <c r="AB22" s="10">
        <v>1882.9658561088513</v>
      </c>
      <c r="AC22" s="11">
        <v>1810.7165481667089</v>
      </c>
      <c r="AD22" s="11">
        <v>1785.9990046259936</v>
      </c>
      <c r="AE22" s="12">
        <v>2502.0259196657321</v>
      </c>
      <c r="AF22" s="10">
        <v>1869.9547294234287</v>
      </c>
      <c r="AG22" s="11">
        <v>1819.3518387519882</v>
      </c>
      <c r="AH22" s="11">
        <v>1810.45590070925</v>
      </c>
      <c r="AI22" s="12">
        <v>1621.4091017193123</v>
      </c>
    </row>
    <row r="23" spans="1:35" x14ac:dyDescent="0.25">
      <c r="A23" s="8">
        <v>42602</v>
      </c>
      <c r="B23" s="8">
        <v>42603</v>
      </c>
      <c r="C23" s="16">
        <v>5.756590073361993</v>
      </c>
      <c r="D23" s="10">
        <v>1817.0012246096514</v>
      </c>
      <c r="E23" s="11">
        <v>1775.0138765970862</v>
      </c>
      <c r="F23" s="11">
        <v>1571.2339671391117</v>
      </c>
      <c r="G23" s="12">
        <v>1567.6856029454295</v>
      </c>
      <c r="H23" s="10">
        <v>1783.7572890123497</v>
      </c>
      <c r="I23" s="11">
        <v>1723.1741436493915</v>
      </c>
      <c r="J23" s="11">
        <v>1661.9332872833882</v>
      </c>
      <c r="K23" s="12">
        <v>1617.729717437318</v>
      </c>
      <c r="L23" s="10">
        <v>1790.844070652111</v>
      </c>
      <c r="M23" s="11">
        <v>1747.9266874738969</v>
      </c>
      <c r="N23" s="11">
        <v>1714.7480019721247</v>
      </c>
      <c r="O23" s="12">
        <v>1543.850354688605</v>
      </c>
      <c r="P23" s="10">
        <v>1752.7350397520677</v>
      </c>
      <c r="Q23" s="11">
        <v>1745.2824554009926</v>
      </c>
      <c r="R23" s="11">
        <v>1691.5505599715511</v>
      </c>
      <c r="S23" s="12">
        <v>1573.5681460690632</v>
      </c>
      <c r="T23" s="10">
        <v>1707.6479963061884</v>
      </c>
      <c r="U23" s="11">
        <v>1716.6023092350708</v>
      </c>
      <c r="V23" s="11">
        <v>1641.1443324820771</v>
      </c>
      <c r="W23" s="12">
        <v>1618.999014018226</v>
      </c>
      <c r="X23" s="10">
        <v>1712.3854057417948</v>
      </c>
      <c r="Y23" s="11">
        <v>1705.2965053711639</v>
      </c>
      <c r="Z23" s="11">
        <v>1705.6752998188538</v>
      </c>
      <c r="AA23" s="12">
        <v>1520.0827330265827</v>
      </c>
      <c r="AB23" s="10">
        <v>1734.8340065391678</v>
      </c>
      <c r="AC23" s="11">
        <v>1652.9401984093222</v>
      </c>
      <c r="AD23" s="11">
        <v>1632.7870673351158</v>
      </c>
      <c r="AE23" s="12">
        <v>2574.9085453454345</v>
      </c>
      <c r="AF23" s="10">
        <v>1717.1825612004188</v>
      </c>
      <c r="AG23" s="11">
        <v>1668.0271917065068</v>
      </c>
      <c r="AH23" s="11">
        <v>1654.5807770438369</v>
      </c>
      <c r="AI23" s="12">
        <v>1475.1867218710872</v>
      </c>
    </row>
    <row r="24" spans="1:35" x14ac:dyDescent="0.25">
      <c r="A24" s="8">
        <v>42603</v>
      </c>
      <c r="B24" s="8">
        <v>42604</v>
      </c>
      <c r="C24" s="16">
        <v>8.0455804841518397</v>
      </c>
      <c r="D24" s="10">
        <v>2014.4346601661744</v>
      </c>
      <c r="E24" s="11">
        <v>1972.2677448768818</v>
      </c>
      <c r="F24" s="11">
        <v>1808.9181890189136</v>
      </c>
      <c r="G24" s="12">
        <v>1748.4514883318429</v>
      </c>
      <c r="H24" s="10">
        <v>1986.9709568172461</v>
      </c>
      <c r="I24" s="11">
        <v>1928.1985574467149</v>
      </c>
      <c r="J24" s="11">
        <v>1858.3691117543044</v>
      </c>
      <c r="K24" s="12">
        <v>1790.1322667800066</v>
      </c>
      <c r="L24" s="10">
        <v>2002.9913315707749</v>
      </c>
      <c r="M24" s="11">
        <v>1952.4175014883417</v>
      </c>
      <c r="N24" s="11">
        <v>1917.5514143076646</v>
      </c>
      <c r="O24" s="12">
        <v>1733.7755609670303</v>
      </c>
      <c r="P24" s="10">
        <v>1967.0027094622833</v>
      </c>
      <c r="Q24" s="11">
        <v>1948.9087332511756</v>
      </c>
      <c r="R24" s="11">
        <v>1896.4670236529264</v>
      </c>
      <c r="S24" s="12">
        <v>1742.0330359194631</v>
      </c>
      <c r="T24" s="10">
        <v>1923.6950158279012</v>
      </c>
      <c r="U24" s="11">
        <v>1906.0292218790248</v>
      </c>
      <c r="V24" s="11">
        <v>1845.770661718916</v>
      </c>
      <c r="W24" s="12">
        <v>1790.6496567223787</v>
      </c>
      <c r="X24" s="10">
        <v>1928.5999024861244</v>
      </c>
      <c r="Y24" s="11">
        <v>1904.5661424918715</v>
      </c>
      <c r="Z24" s="11">
        <v>1900.9038442306521</v>
      </c>
      <c r="AA24" s="12">
        <v>1709.2417143027533</v>
      </c>
      <c r="AB24" s="10">
        <v>1946.4716180576468</v>
      </c>
      <c r="AC24" s="11">
        <v>1868.0531355208807</v>
      </c>
      <c r="AD24" s="11">
        <v>1845.8213505995111</v>
      </c>
      <c r="AE24" s="12">
        <v>2482.2084084256608</v>
      </c>
      <c r="AF24" s="10">
        <v>1932.6682991584139</v>
      </c>
      <c r="AG24" s="11">
        <v>1879.1249764588772</v>
      </c>
      <c r="AH24" s="11">
        <v>1865.0499034468446</v>
      </c>
      <c r="AI24" s="12">
        <v>1668.2461135001054</v>
      </c>
    </row>
    <row r="25" spans="1:35" x14ac:dyDescent="0.25">
      <c r="A25" s="8">
        <v>42604</v>
      </c>
      <c r="B25" s="8">
        <v>42605</v>
      </c>
      <c r="C25" s="16">
        <v>6.1159194936752321</v>
      </c>
      <c r="D25" s="10">
        <v>1840.6602965073225</v>
      </c>
      <c r="E25" s="11">
        <v>1786.8952748763579</v>
      </c>
      <c r="F25" s="11">
        <v>1617.6570966082425</v>
      </c>
      <c r="G25" s="12">
        <v>1564.4567253830057</v>
      </c>
      <c r="H25" s="10">
        <v>1808.6789837427707</v>
      </c>
      <c r="I25" s="11">
        <v>1741.0570032070937</v>
      </c>
      <c r="J25" s="11">
        <v>1673.344632100981</v>
      </c>
      <c r="K25" s="12">
        <v>1623.7647039191543</v>
      </c>
      <c r="L25" s="10">
        <v>1837.4375176783283</v>
      </c>
      <c r="M25" s="11">
        <v>1778.1063278149099</v>
      </c>
      <c r="N25" s="11">
        <v>1737.4190727772771</v>
      </c>
      <c r="O25" s="12">
        <v>1546.1227242342193</v>
      </c>
      <c r="P25" s="10">
        <v>1794.8697039545668</v>
      </c>
      <c r="Q25" s="11">
        <v>1777.7225028940379</v>
      </c>
      <c r="R25" s="11">
        <v>1716.1974924689193</v>
      </c>
      <c r="S25" s="12">
        <v>1582.4231542037703</v>
      </c>
      <c r="T25" s="10">
        <v>1734.6259763054095</v>
      </c>
      <c r="U25" s="11">
        <v>1733.7971132460575</v>
      </c>
      <c r="V25" s="11">
        <v>1652.9293115773924</v>
      </c>
      <c r="W25" s="12">
        <v>1614.8295386262816</v>
      </c>
      <c r="X25" s="10">
        <v>1748.7095792273267</v>
      </c>
      <c r="Y25" s="11">
        <v>1730.7018085571933</v>
      </c>
      <c r="Z25" s="11">
        <v>1733.392991287709</v>
      </c>
      <c r="AA25" s="12">
        <v>1532.0908913789303</v>
      </c>
      <c r="AB25" s="10">
        <v>1811.6798644883413</v>
      </c>
      <c r="AC25" s="11">
        <v>1719.2478383865346</v>
      </c>
      <c r="AD25" s="11">
        <v>1695.3186203640516</v>
      </c>
      <c r="AE25" s="12">
        <v>2568.5062795523822</v>
      </c>
      <c r="AF25" s="10">
        <v>1800.2174098707721</v>
      </c>
      <c r="AG25" s="11">
        <v>1737.927455929396</v>
      </c>
      <c r="AH25" s="11">
        <v>1740.8519461596634</v>
      </c>
      <c r="AI25" s="12">
        <v>1537.8830021995946</v>
      </c>
    </row>
    <row r="26" spans="1:35" x14ac:dyDescent="0.25">
      <c r="A26" s="8">
        <v>42605</v>
      </c>
      <c r="B26" s="8">
        <v>42606</v>
      </c>
      <c r="C26" s="16">
        <v>7.75256200158596</v>
      </c>
      <c r="D26" s="10">
        <v>1904.4749804245077</v>
      </c>
      <c r="E26" s="11">
        <v>1866.0819550861866</v>
      </c>
      <c r="F26" s="11">
        <v>1716.5847896539813</v>
      </c>
      <c r="G26" s="12">
        <v>1653.3506425254814</v>
      </c>
      <c r="H26" s="10">
        <v>1884.2354090382432</v>
      </c>
      <c r="I26" s="11">
        <v>1822.5574485756699</v>
      </c>
      <c r="J26" s="11">
        <v>1761.9743705494523</v>
      </c>
      <c r="K26" s="12">
        <v>1704.445542225066</v>
      </c>
      <c r="L26" s="10">
        <v>1899.0849639074738</v>
      </c>
      <c r="M26" s="11">
        <v>1849.4839928082101</v>
      </c>
      <c r="N26" s="11">
        <v>1813.3355328462007</v>
      </c>
      <c r="O26" s="12">
        <v>1648.8511325606182</v>
      </c>
      <c r="P26" s="10">
        <v>1867.884823987991</v>
      </c>
      <c r="Q26" s="11">
        <v>1848.7759839791231</v>
      </c>
      <c r="R26" s="11">
        <v>1796.1932175755242</v>
      </c>
      <c r="S26" s="12">
        <v>1665.2211442017369</v>
      </c>
      <c r="T26" s="10">
        <v>1829.988331137572</v>
      </c>
      <c r="U26" s="11">
        <v>1812.212372817316</v>
      </c>
      <c r="V26" s="11">
        <v>1750.0497867611484</v>
      </c>
      <c r="W26" s="12">
        <v>1701.0019175587156</v>
      </c>
      <c r="X26" s="10">
        <v>1836.9247820915041</v>
      </c>
      <c r="Y26" s="11">
        <v>1816.371550935185</v>
      </c>
      <c r="Z26" s="11">
        <v>1811.2425980365615</v>
      </c>
      <c r="AA26" s="12">
        <v>1640.0252819320674</v>
      </c>
      <c r="AB26" s="10">
        <v>1884.4917340347095</v>
      </c>
      <c r="AC26" s="11">
        <v>1805.5510689010682</v>
      </c>
      <c r="AD26" s="11">
        <v>1784.4483126706741</v>
      </c>
      <c r="AE26" s="12">
        <v>2422.8130965858986</v>
      </c>
      <c r="AF26" s="10">
        <v>1876.4583898891758</v>
      </c>
      <c r="AG26" s="11">
        <v>1825.9874991988329</v>
      </c>
      <c r="AH26" s="11">
        <v>1815.5663722863696</v>
      </c>
      <c r="AI26" s="12">
        <v>1638.0121714990587</v>
      </c>
    </row>
    <row r="27" spans="1:35" x14ac:dyDescent="0.25">
      <c r="A27" s="8">
        <v>42606</v>
      </c>
      <c r="B27" s="8">
        <v>42607</v>
      </c>
      <c r="C27" s="16">
        <v>8.3570223971605309</v>
      </c>
      <c r="D27" s="10">
        <v>2011.0012340357816</v>
      </c>
      <c r="E27" s="11">
        <v>1967.0072157692875</v>
      </c>
      <c r="F27" s="11">
        <v>1801.6974455655698</v>
      </c>
      <c r="G27" s="12">
        <v>1725.7639468809755</v>
      </c>
      <c r="H27" s="10">
        <v>1981.9002928972081</v>
      </c>
      <c r="I27" s="11">
        <v>1917.2530572847181</v>
      </c>
      <c r="J27" s="11">
        <v>1849.6774667048655</v>
      </c>
      <c r="K27" s="12">
        <v>1781.8843561555939</v>
      </c>
      <c r="L27" s="10">
        <v>2011.0820955723796</v>
      </c>
      <c r="M27" s="11">
        <v>1955.7435173847509</v>
      </c>
      <c r="N27" s="11">
        <v>1919.4244949301326</v>
      </c>
      <c r="O27" s="12">
        <v>1721.7661087166398</v>
      </c>
      <c r="P27" s="10">
        <v>1968.3893078077867</v>
      </c>
      <c r="Q27" s="11">
        <v>1955.0412028859789</v>
      </c>
      <c r="R27" s="11">
        <v>1895.2143178468336</v>
      </c>
      <c r="S27" s="12">
        <v>1730.7470421784888</v>
      </c>
      <c r="T27" s="10">
        <v>1927.4381554450722</v>
      </c>
      <c r="U27" s="11">
        <v>1918.0904455223392</v>
      </c>
      <c r="V27" s="11">
        <v>1845.1397610588492</v>
      </c>
      <c r="W27" s="12">
        <v>1792.9299172503197</v>
      </c>
      <c r="X27" s="10">
        <v>1939.48299599653</v>
      </c>
      <c r="Y27" s="11">
        <v>1923.9424408532982</v>
      </c>
      <c r="Z27" s="11">
        <v>1919.1810110774504</v>
      </c>
      <c r="AA27" s="12">
        <v>1706.1087329290137</v>
      </c>
      <c r="AB27" s="10">
        <v>1996.6461057049339</v>
      </c>
      <c r="AC27" s="11">
        <v>1906.7972967734756</v>
      </c>
      <c r="AD27" s="11">
        <v>1882.6393784680372</v>
      </c>
      <c r="AE27" s="12">
        <v>2757.7843609454035</v>
      </c>
      <c r="AF27" s="10">
        <v>1978.9778592510258</v>
      </c>
      <c r="AG27" s="11">
        <v>1921.3258295383407</v>
      </c>
      <c r="AH27" s="11">
        <v>1913.500449606305</v>
      </c>
      <c r="AI27" s="12">
        <v>1685.5021707765206</v>
      </c>
    </row>
    <row r="28" spans="1:35" x14ac:dyDescent="0.25">
      <c r="A28" s="8">
        <v>42607</v>
      </c>
      <c r="B28" s="8">
        <v>42608</v>
      </c>
      <c r="C28" s="16">
        <v>6.7465826520919796</v>
      </c>
      <c r="D28" s="10">
        <v>1856.6829575324127</v>
      </c>
      <c r="E28" s="11">
        <v>1814.4097292151498</v>
      </c>
      <c r="F28" s="11">
        <v>1666.0994114344292</v>
      </c>
      <c r="G28" s="12">
        <v>1605.0182874341351</v>
      </c>
      <c r="H28" s="10">
        <v>1838.3953040263762</v>
      </c>
      <c r="I28" s="11">
        <v>1771.9463100476673</v>
      </c>
      <c r="J28" s="11">
        <v>1710.6414966673663</v>
      </c>
      <c r="K28" s="12">
        <v>1657.3982516693586</v>
      </c>
      <c r="L28" s="10">
        <v>1875.7529106582956</v>
      </c>
      <c r="M28" s="11">
        <v>1823.7523337256705</v>
      </c>
      <c r="N28" s="11">
        <v>1783.0469332925213</v>
      </c>
      <c r="O28" s="12">
        <v>1602.9523500288644</v>
      </c>
      <c r="P28" s="10">
        <v>1851.8987956199353</v>
      </c>
      <c r="Q28" s="11">
        <v>1832.6377354238641</v>
      </c>
      <c r="R28" s="11">
        <v>1775.1719261868645</v>
      </c>
      <c r="S28" s="12">
        <v>1621.1863279104875</v>
      </c>
      <c r="T28" s="10">
        <v>1797.7046685899272</v>
      </c>
      <c r="U28" s="11">
        <v>1796.3189056553708</v>
      </c>
      <c r="V28" s="11">
        <v>1718.2778778487502</v>
      </c>
      <c r="W28" s="12">
        <v>1692.1442888393074</v>
      </c>
      <c r="X28" s="10">
        <v>1814.7131047152011</v>
      </c>
      <c r="Y28" s="11">
        <v>1801.937704446085</v>
      </c>
      <c r="Z28" s="11">
        <v>1795.141609262914</v>
      </c>
      <c r="AA28" s="12">
        <v>1599.680221352542</v>
      </c>
      <c r="AB28" s="10">
        <v>1870.4726236453521</v>
      </c>
      <c r="AC28" s="11">
        <v>1799.2600112221655</v>
      </c>
      <c r="AD28" s="11">
        <v>1774.3170866094788</v>
      </c>
      <c r="AE28" s="12">
        <v>2683.1971780064505</v>
      </c>
      <c r="AF28" s="10">
        <v>1864.1720965876593</v>
      </c>
      <c r="AG28" s="11">
        <v>1811.3001914954668</v>
      </c>
      <c r="AH28" s="11">
        <v>1800.8019888725435</v>
      </c>
      <c r="AI28" s="12">
        <v>1603.5569237418217</v>
      </c>
    </row>
    <row r="29" spans="1:35" x14ac:dyDescent="0.25">
      <c r="A29" s="8">
        <v>42608</v>
      </c>
      <c r="B29" s="8">
        <v>42609</v>
      </c>
      <c r="C29" s="16">
        <v>6.0828540529012676</v>
      </c>
      <c r="D29" s="10">
        <v>1640.4219878120361</v>
      </c>
      <c r="E29" s="11">
        <v>1596.8622856502325</v>
      </c>
      <c r="F29" s="11">
        <v>1449.9084219365791</v>
      </c>
      <c r="G29" s="12">
        <v>1401.1560740802245</v>
      </c>
      <c r="H29" s="10">
        <v>1610.7470137085106</v>
      </c>
      <c r="I29" s="11">
        <v>1554.6486411037447</v>
      </c>
      <c r="J29" s="11">
        <v>1498.4077301917587</v>
      </c>
      <c r="K29" s="12">
        <v>1464.229366092266</v>
      </c>
      <c r="L29" s="10">
        <v>1645.5738051340056</v>
      </c>
      <c r="M29" s="11">
        <v>1599.3022079729626</v>
      </c>
      <c r="N29" s="11">
        <v>1565.7890908775423</v>
      </c>
      <c r="O29" s="12">
        <v>1404.1907486861353</v>
      </c>
      <c r="P29" s="10">
        <v>1603.6089979903397</v>
      </c>
      <c r="Q29" s="11">
        <v>1600.5223912411327</v>
      </c>
      <c r="R29" s="11">
        <v>1554.5272708741666</v>
      </c>
      <c r="S29" s="12">
        <v>1435.6552134935584</v>
      </c>
      <c r="T29" s="10">
        <v>1574.7081979045292</v>
      </c>
      <c r="U29" s="11">
        <v>1558.0424741568261</v>
      </c>
      <c r="V29" s="11">
        <v>1497.3900518077089</v>
      </c>
      <c r="W29" s="12">
        <v>1475.3972396931017</v>
      </c>
      <c r="X29" s="10">
        <v>1591.0605532198226</v>
      </c>
      <c r="Y29" s="11">
        <v>1574.5791886416719</v>
      </c>
      <c r="Z29" s="11">
        <v>1577.9473818372262</v>
      </c>
      <c r="AA29" s="12">
        <v>1408.7232420325181</v>
      </c>
      <c r="AB29" s="10">
        <v>1657.3015907538152</v>
      </c>
      <c r="AC29" s="11">
        <v>1578.3153552498679</v>
      </c>
      <c r="AD29" s="11">
        <v>1558.7737919633048</v>
      </c>
      <c r="AE29" s="12">
        <v>2509.3018062635279</v>
      </c>
      <c r="AF29" s="10">
        <v>1646.3133599633748</v>
      </c>
      <c r="AG29" s="11">
        <v>1594.5191872124919</v>
      </c>
      <c r="AH29" s="11">
        <v>1600.8135740472453</v>
      </c>
      <c r="AI29" s="12">
        <v>1427.7160695048094</v>
      </c>
    </row>
    <row r="30" spans="1:35" x14ac:dyDescent="0.25">
      <c r="A30" s="8">
        <v>42609</v>
      </c>
      <c r="B30" s="8">
        <v>42610</v>
      </c>
      <c r="C30" s="16">
        <v>7.5279827651977538</v>
      </c>
      <c r="D30" s="10">
        <v>1904.4273692598947</v>
      </c>
      <c r="E30" s="11">
        <v>1866.1852849653396</v>
      </c>
      <c r="F30" s="11">
        <v>1728.5782946724721</v>
      </c>
      <c r="G30" s="12">
        <v>1665.9788952540941</v>
      </c>
      <c r="H30" s="10">
        <v>1878.812244286112</v>
      </c>
      <c r="I30" s="11">
        <v>1828.1074476744366</v>
      </c>
      <c r="J30" s="11">
        <v>1768.0714886285832</v>
      </c>
      <c r="K30" s="12">
        <v>1716.01861026506</v>
      </c>
      <c r="L30" s="10">
        <v>1893.4401001205169</v>
      </c>
      <c r="M30" s="11">
        <v>1850.7422198637018</v>
      </c>
      <c r="N30" s="11">
        <v>1826.8871296640921</v>
      </c>
      <c r="O30" s="12">
        <v>1661.673797725128</v>
      </c>
      <c r="P30" s="10">
        <v>1859.9930502564605</v>
      </c>
      <c r="Q30" s="11">
        <v>1842.0094088196252</v>
      </c>
      <c r="R30" s="11">
        <v>1795.120565360708</v>
      </c>
      <c r="S30" s="12">
        <v>1684.0748222712332</v>
      </c>
      <c r="T30" s="10">
        <v>1836.1643159215548</v>
      </c>
      <c r="U30" s="11">
        <v>1820.4256687925488</v>
      </c>
      <c r="V30" s="11">
        <v>1767.0641572413736</v>
      </c>
      <c r="W30" s="12">
        <v>1725.1888796282651</v>
      </c>
      <c r="X30" s="10">
        <v>1849.6398354923554</v>
      </c>
      <c r="Y30" s="11">
        <v>1831.1307024483697</v>
      </c>
      <c r="Z30" s="11">
        <v>1831.3542138589371</v>
      </c>
      <c r="AA30" s="12">
        <v>1658.884059850913</v>
      </c>
      <c r="AB30" s="10">
        <v>1900.0828950892121</v>
      </c>
      <c r="AC30" s="11">
        <v>1828.3305258276632</v>
      </c>
      <c r="AD30" s="11">
        <v>1801.7141360339317</v>
      </c>
      <c r="AE30" s="12">
        <v>2517.2859870943998</v>
      </c>
      <c r="AF30" s="10">
        <v>1884.815708002963</v>
      </c>
      <c r="AG30" s="11">
        <v>1839.2349112985532</v>
      </c>
      <c r="AH30" s="11">
        <v>1827.3967029122448</v>
      </c>
      <c r="AI30" s="12">
        <v>1656.0779278815603</v>
      </c>
    </row>
    <row r="31" spans="1:35" x14ac:dyDescent="0.25">
      <c r="A31" s="8">
        <v>42610</v>
      </c>
      <c r="B31" s="8">
        <v>42611</v>
      </c>
      <c r="C31" s="16">
        <v>7.9252770882472392</v>
      </c>
      <c r="D31" s="10">
        <v>2039.6986313859536</v>
      </c>
      <c r="E31" s="11">
        <v>1995.2976337810971</v>
      </c>
      <c r="F31" s="11">
        <v>1833.8177111059069</v>
      </c>
      <c r="G31" s="12">
        <v>1776.5183201864693</v>
      </c>
      <c r="H31" s="10">
        <v>2010.6659876966921</v>
      </c>
      <c r="I31" s="11">
        <v>1948.8933596822903</v>
      </c>
      <c r="J31" s="11">
        <v>1886.544667762259</v>
      </c>
      <c r="K31" s="12">
        <v>1829.4292164134545</v>
      </c>
      <c r="L31" s="10">
        <v>2033.6397903823238</v>
      </c>
      <c r="M31" s="11">
        <v>1981.2285377004312</v>
      </c>
      <c r="N31" s="11">
        <v>1953.5602470813665</v>
      </c>
      <c r="O31" s="12">
        <v>1768.5280821386152</v>
      </c>
      <c r="P31" s="10">
        <v>1996.9604236931789</v>
      </c>
      <c r="Q31" s="11">
        <v>1986.080322619805</v>
      </c>
      <c r="R31" s="11">
        <v>1930.031929622307</v>
      </c>
      <c r="S31" s="12">
        <v>1785.3002793775436</v>
      </c>
      <c r="T31" s="10">
        <v>1961.9195527585962</v>
      </c>
      <c r="U31" s="11">
        <v>1956.1581215302774</v>
      </c>
      <c r="V31" s="11">
        <v>1882.8565148575342</v>
      </c>
      <c r="W31" s="12">
        <v>1847.1031001491751</v>
      </c>
      <c r="X31" s="10">
        <v>1978.0424250683541</v>
      </c>
      <c r="Y31" s="11">
        <v>1964.6080103557956</v>
      </c>
      <c r="Z31" s="11">
        <v>1956.7652238506489</v>
      </c>
      <c r="AA31" s="12">
        <v>1760.4602828561956</v>
      </c>
      <c r="AB31" s="10">
        <v>2032.6136999199732</v>
      </c>
      <c r="AC31" s="11">
        <v>1947.7541024992138</v>
      </c>
      <c r="AD31" s="11">
        <v>1919.6918316269475</v>
      </c>
      <c r="AE31" s="12">
        <v>2790.4269070407968</v>
      </c>
      <c r="AF31" s="10">
        <v>2019.8614722560258</v>
      </c>
      <c r="AG31" s="11">
        <v>1962.8547035866206</v>
      </c>
      <c r="AH31" s="11">
        <v>1952.3476007289785</v>
      </c>
      <c r="AI31" s="12">
        <v>1741.4516196131271</v>
      </c>
    </row>
    <row r="32" spans="1:35" x14ac:dyDescent="0.25">
      <c r="A32" s="8">
        <v>42611</v>
      </c>
      <c r="B32" s="8">
        <v>42612</v>
      </c>
      <c r="C32" s="16">
        <v>7.9332180632948877</v>
      </c>
      <c r="D32" s="10">
        <v>2032.1648433236953</v>
      </c>
      <c r="E32" s="11">
        <v>1990.9754492853467</v>
      </c>
      <c r="F32" s="11">
        <v>1823.935037253877</v>
      </c>
      <c r="G32" s="12">
        <v>1764.1194889111775</v>
      </c>
      <c r="H32" s="10">
        <v>2007.1724648297607</v>
      </c>
      <c r="I32" s="11">
        <v>1946.8340385178794</v>
      </c>
      <c r="J32" s="11">
        <v>1875.7252844885288</v>
      </c>
      <c r="K32" s="12">
        <v>1826.8916516375093</v>
      </c>
      <c r="L32" s="10">
        <v>2040.6765046544583</v>
      </c>
      <c r="M32" s="11">
        <v>1978.2388025195348</v>
      </c>
      <c r="N32" s="11">
        <v>1948.8281567899273</v>
      </c>
      <c r="O32" s="12">
        <v>1762.4775490840213</v>
      </c>
      <c r="P32" s="10">
        <v>1999.9066828509772</v>
      </c>
      <c r="Q32" s="11">
        <v>1988.2477312259293</v>
      </c>
      <c r="R32" s="11">
        <v>1926.7414151354603</v>
      </c>
      <c r="S32" s="12">
        <v>1776.3764225165628</v>
      </c>
      <c r="T32" s="10">
        <v>1960.6702153454023</v>
      </c>
      <c r="U32" s="11">
        <v>1952.35547574166</v>
      </c>
      <c r="V32" s="11">
        <v>1877.3566146736855</v>
      </c>
      <c r="W32" s="12">
        <v>1840.2444383191541</v>
      </c>
      <c r="X32" s="10">
        <v>1975.3945504394449</v>
      </c>
      <c r="Y32" s="11">
        <v>1959.6317698225373</v>
      </c>
      <c r="Z32" s="11">
        <v>1954.0716613362606</v>
      </c>
      <c r="AA32" s="12">
        <v>1754.4424038834466</v>
      </c>
      <c r="AB32" s="10">
        <v>2032.0542042518448</v>
      </c>
      <c r="AC32" s="11">
        <v>1940.9646095928467</v>
      </c>
      <c r="AD32" s="11">
        <v>1917.0780818233643</v>
      </c>
      <c r="AE32" s="12">
        <v>2796.9966373232764</v>
      </c>
      <c r="AF32" s="10">
        <v>2016.0922710255816</v>
      </c>
      <c r="AG32" s="11">
        <v>1960.4318913595328</v>
      </c>
      <c r="AH32" s="11">
        <v>1946.9625683938118</v>
      </c>
      <c r="AI32" s="12">
        <v>1731.565078833893</v>
      </c>
    </row>
    <row r="33" spans="1:35" x14ac:dyDescent="0.25">
      <c r="A33" s="8">
        <v>42612</v>
      </c>
      <c r="B33" s="8">
        <v>42613</v>
      </c>
      <c r="C33" s="16">
        <v>7.8992199544236064</v>
      </c>
      <c r="D33" s="10">
        <v>2021.6024521287807</v>
      </c>
      <c r="E33" s="11">
        <v>1979.8821121434623</v>
      </c>
      <c r="F33" s="11">
        <v>1815.0225913047846</v>
      </c>
      <c r="G33" s="12">
        <v>1757.3360166407069</v>
      </c>
      <c r="H33" s="10">
        <v>1996.2825415613329</v>
      </c>
      <c r="I33" s="11">
        <v>1933.7397124009201</v>
      </c>
      <c r="J33" s="11">
        <v>1867.891660617136</v>
      </c>
      <c r="K33" s="12">
        <v>1817.623830842869</v>
      </c>
      <c r="L33" s="10">
        <v>2026.7453540833153</v>
      </c>
      <c r="M33" s="11">
        <v>1964.9825382830761</v>
      </c>
      <c r="N33" s="11">
        <v>1936.7646184444441</v>
      </c>
      <c r="O33" s="12">
        <v>1752.1496350654616</v>
      </c>
      <c r="P33" s="10">
        <v>1983.3855614550264</v>
      </c>
      <c r="Q33" s="11">
        <v>1972.8653683554071</v>
      </c>
      <c r="R33" s="11">
        <v>1916.085993148839</v>
      </c>
      <c r="S33" s="12">
        <v>1770.989635621215</v>
      </c>
      <c r="T33" s="10">
        <v>1948.7077115799614</v>
      </c>
      <c r="U33" s="11">
        <v>1939.9348421125208</v>
      </c>
      <c r="V33" s="11">
        <v>1866.3694885609877</v>
      </c>
      <c r="W33" s="12">
        <v>1831.0492617906414</v>
      </c>
      <c r="X33" s="10">
        <v>1964.8337000487979</v>
      </c>
      <c r="Y33" s="11">
        <v>1947.8278028905147</v>
      </c>
      <c r="Z33" s="11">
        <v>1945.6360430358864</v>
      </c>
      <c r="AA33" s="12">
        <v>1748.2233150840016</v>
      </c>
      <c r="AB33" s="10">
        <v>2024.2935786911569</v>
      </c>
      <c r="AC33" s="11">
        <v>1934.3223987719909</v>
      </c>
      <c r="AD33" s="11">
        <v>1909.7929082855103</v>
      </c>
      <c r="AE33" s="12">
        <v>2775.4443899236421</v>
      </c>
      <c r="AF33" s="10">
        <v>2009.293225076419</v>
      </c>
      <c r="AG33" s="11">
        <v>1951.7795931819819</v>
      </c>
      <c r="AH33" s="11">
        <v>1940.0542744491215</v>
      </c>
      <c r="AI33" s="12">
        <v>1734.8969074049337</v>
      </c>
    </row>
    <row r="34" spans="1:35" x14ac:dyDescent="0.25">
      <c r="A34" s="8">
        <v>42613</v>
      </c>
      <c r="B34" s="8">
        <v>42614</v>
      </c>
      <c r="C34" s="16">
        <v>7.468858908735216</v>
      </c>
      <c r="D34" s="10">
        <v>1943.0256490520981</v>
      </c>
      <c r="E34" s="11">
        <v>1901.0328929156763</v>
      </c>
      <c r="F34" s="11">
        <v>1741.3055804324301</v>
      </c>
      <c r="G34" s="12">
        <v>1680.4899991620143</v>
      </c>
      <c r="H34" s="10">
        <v>1912.447123113835</v>
      </c>
      <c r="I34" s="11">
        <v>1853.6102462015122</v>
      </c>
      <c r="J34" s="11">
        <v>1790.1064273987151</v>
      </c>
      <c r="K34" s="12">
        <v>1741.6414655149736</v>
      </c>
      <c r="L34" s="10">
        <v>1932.6090778961104</v>
      </c>
      <c r="M34" s="11">
        <v>1880.0310666283126</v>
      </c>
      <c r="N34" s="11">
        <v>1850.6679068403614</v>
      </c>
      <c r="O34" s="12">
        <v>1666.0897643812866</v>
      </c>
      <c r="P34" s="10">
        <v>1887.0360081028173</v>
      </c>
      <c r="Q34" s="11">
        <v>1883.1361035716729</v>
      </c>
      <c r="R34" s="11">
        <v>1827.7360055140743</v>
      </c>
      <c r="S34" s="12">
        <v>1681.0457969129002</v>
      </c>
      <c r="T34" s="10">
        <v>1848.7478472572238</v>
      </c>
      <c r="U34" s="11">
        <v>1844.7965939534979</v>
      </c>
      <c r="V34" s="11">
        <v>1773.5548035111672</v>
      </c>
      <c r="W34" s="12">
        <v>1734.8829030016168</v>
      </c>
      <c r="X34" s="10">
        <v>1862.4324006393069</v>
      </c>
      <c r="Y34" s="11">
        <v>1843.8113020420358</v>
      </c>
      <c r="Z34" s="11">
        <v>1850.8000462899965</v>
      </c>
      <c r="AA34" s="12">
        <v>1653.6437760472061</v>
      </c>
      <c r="AB34" s="10">
        <v>1916.4711499341956</v>
      </c>
      <c r="AC34" s="11">
        <v>1835.6716809183201</v>
      </c>
      <c r="AD34" s="11">
        <v>1814.4684908695749</v>
      </c>
      <c r="AE34" s="12">
        <v>2750.9977081350144</v>
      </c>
      <c r="AF34" s="10">
        <v>1907.0973355569276</v>
      </c>
      <c r="AG34" s="11">
        <v>1848.3484448540128</v>
      </c>
      <c r="AH34" s="11">
        <v>1847.5920555702382</v>
      </c>
      <c r="AI34" s="12">
        <v>1640.4081404175201</v>
      </c>
    </row>
  </sheetData>
  <mergeCells count="8">
    <mergeCell ref="AB2:AE2"/>
    <mergeCell ref="AF2:AI2"/>
    <mergeCell ref="D2:G2"/>
    <mergeCell ref="H2:K2"/>
    <mergeCell ref="L2:O2"/>
    <mergeCell ref="P2:S2"/>
    <mergeCell ref="T2:W2"/>
    <mergeCell ref="X2:AA2"/>
  </mergeCells>
  <conditionalFormatting sqref="D4:AI4">
    <cfRule type="top10" dxfId="2087" priority="91" percent="1" bottom="1" rank="20"/>
    <cfRule type="aboveAverage" dxfId="2086" priority="92" aboveAverage="0"/>
    <cfRule type="aboveAverage" dxfId="2085" priority="93"/>
  </conditionalFormatting>
  <conditionalFormatting sqref="D5:AI5">
    <cfRule type="top10" dxfId="2084" priority="88" percent="1" bottom="1" rank="20"/>
    <cfRule type="aboveAverage" dxfId="2083" priority="89" aboveAverage="0"/>
    <cfRule type="aboveAverage" dxfId="2082" priority="90"/>
  </conditionalFormatting>
  <conditionalFormatting sqref="D6:AI6">
    <cfRule type="top10" dxfId="2081" priority="85" percent="1" bottom="1" rank="20"/>
    <cfRule type="aboveAverage" dxfId="2080" priority="86" aboveAverage="0"/>
    <cfRule type="aboveAverage" dxfId="2079" priority="87"/>
  </conditionalFormatting>
  <conditionalFormatting sqref="D7:AI7">
    <cfRule type="top10" dxfId="2078" priority="82" percent="1" bottom="1" rank="20"/>
    <cfRule type="aboveAverage" dxfId="2077" priority="83" aboveAverage="0"/>
    <cfRule type="aboveAverage" dxfId="2076" priority="84"/>
  </conditionalFormatting>
  <conditionalFormatting sqref="D8:AI8">
    <cfRule type="top10" dxfId="2075" priority="79" percent="1" bottom="1" rank="20"/>
    <cfRule type="aboveAverage" dxfId="2074" priority="80" aboveAverage="0"/>
    <cfRule type="aboveAverage" dxfId="2073" priority="81"/>
  </conditionalFormatting>
  <conditionalFormatting sqref="D9:AI9">
    <cfRule type="top10" dxfId="2072" priority="76" percent="1" bottom="1" rank="20"/>
    <cfRule type="aboveAverage" dxfId="2071" priority="77" aboveAverage="0"/>
    <cfRule type="aboveAverage" dxfId="2070" priority="78"/>
  </conditionalFormatting>
  <conditionalFormatting sqref="D10:AI10">
    <cfRule type="top10" dxfId="2069" priority="73" percent="1" bottom="1" rank="20"/>
    <cfRule type="aboveAverage" dxfId="2068" priority="74" aboveAverage="0"/>
    <cfRule type="aboveAverage" dxfId="2067" priority="75"/>
  </conditionalFormatting>
  <conditionalFormatting sqref="D11:AI11">
    <cfRule type="top10" dxfId="2066" priority="70" percent="1" bottom="1" rank="20"/>
    <cfRule type="aboveAverage" dxfId="2065" priority="71" aboveAverage="0"/>
    <cfRule type="aboveAverage" dxfId="2064" priority="72"/>
  </conditionalFormatting>
  <conditionalFormatting sqref="D12:AI12">
    <cfRule type="top10" dxfId="2063" priority="67" percent="1" bottom="1" rank="20"/>
    <cfRule type="aboveAverage" dxfId="2062" priority="68" aboveAverage="0"/>
    <cfRule type="aboveAverage" dxfId="2061" priority="69"/>
  </conditionalFormatting>
  <conditionalFormatting sqref="D13:AI13">
    <cfRule type="top10" dxfId="2060" priority="64" percent="1" bottom="1" rank="20"/>
    <cfRule type="aboveAverage" dxfId="2059" priority="65" aboveAverage="0"/>
    <cfRule type="aboveAverage" dxfId="2058" priority="66"/>
  </conditionalFormatting>
  <conditionalFormatting sqref="D14:AI14">
    <cfRule type="top10" dxfId="2057" priority="61" percent="1" bottom="1" rank="20"/>
    <cfRule type="aboveAverage" dxfId="2056" priority="62" aboveAverage="0"/>
    <cfRule type="aboveAverage" dxfId="2055" priority="63"/>
  </conditionalFormatting>
  <conditionalFormatting sqref="D15:AI15">
    <cfRule type="top10" dxfId="2054" priority="58" percent="1" bottom="1" rank="20"/>
    <cfRule type="aboveAverage" dxfId="2053" priority="59" aboveAverage="0"/>
    <cfRule type="aboveAverage" dxfId="2052" priority="60"/>
  </conditionalFormatting>
  <conditionalFormatting sqref="D16:AI16">
    <cfRule type="top10" dxfId="2051" priority="55" percent="1" bottom="1" rank="20"/>
    <cfRule type="aboveAverage" dxfId="2050" priority="56" aboveAverage="0"/>
    <cfRule type="aboveAverage" dxfId="2049" priority="57"/>
  </conditionalFormatting>
  <conditionalFormatting sqref="D17:AI17">
    <cfRule type="top10" dxfId="2048" priority="52" percent="1" bottom="1" rank="20"/>
    <cfRule type="aboveAverage" dxfId="2047" priority="53" aboveAverage="0"/>
    <cfRule type="aboveAverage" dxfId="2046" priority="54"/>
  </conditionalFormatting>
  <conditionalFormatting sqref="D18:AI18">
    <cfRule type="top10" dxfId="2045" priority="49" percent="1" bottom="1" rank="20"/>
    <cfRule type="aboveAverage" dxfId="2044" priority="50" aboveAverage="0"/>
    <cfRule type="aboveAverage" dxfId="2043" priority="51"/>
  </conditionalFormatting>
  <conditionalFormatting sqref="D19:AI19">
    <cfRule type="top10" dxfId="2042" priority="46" percent="1" bottom="1" rank="20"/>
    <cfRule type="aboveAverage" dxfId="2041" priority="47" aboveAverage="0"/>
    <cfRule type="aboveAverage" dxfId="2040" priority="48"/>
  </conditionalFormatting>
  <conditionalFormatting sqref="D20:AI20">
    <cfRule type="top10" dxfId="2039" priority="43" percent="1" bottom="1" rank="20"/>
    <cfRule type="aboveAverage" dxfId="2038" priority="44" aboveAverage="0"/>
    <cfRule type="aboveAverage" dxfId="2037" priority="45"/>
  </conditionalFormatting>
  <conditionalFormatting sqref="D21:AI21">
    <cfRule type="top10" dxfId="2036" priority="40" percent="1" bottom="1" rank="20"/>
    <cfRule type="aboveAverage" dxfId="2035" priority="41" aboveAverage="0"/>
    <cfRule type="aboveAverage" dxfId="2034" priority="42"/>
  </conditionalFormatting>
  <conditionalFormatting sqref="D22:AI22">
    <cfRule type="top10" dxfId="2033" priority="37" percent="1" bottom="1" rank="20"/>
    <cfRule type="aboveAverage" dxfId="2032" priority="38" aboveAverage="0"/>
    <cfRule type="aboveAverage" dxfId="2031" priority="39"/>
  </conditionalFormatting>
  <conditionalFormatting sqref="D23:AI23">
    <cfRule type="top10" dxfId="2030" priority="34" percent="1" bottom="1" rank="20"/>
    <cfRule type="aboveAverage" dxfId="2029" priority="35" aboveAverage="0"/>
    <cfRule type="aboveAverage" dxfId="2028" priority="36"/>
  </conditionalFormatting>
  <conditionalFormatting sqref="D24:AI24">
    <cfRule type="top10" dxfId="2027" priority="31" percent="1" bottom="1" rank="20"/>
    <cfRule type="aboveAverage" dxfId="2026" priority="32" aboveAverage="0"/>
    <cfRule type="aboveAverage" dxfId="2025" priority="33"/>
  </conditionalFormatting>
  <conditionalFormatting sqref="D25:AI25">
    <cfRule type="top10" dxfId="2024" priority="28" percent="1" bottom="1" rank="20"/>
    <cfRule type="aboveAverage" dxfId="2023" priority="29" aboveAverage="0"/>
    <cfRule type="aboveAverage" dxfId="2022" priority="30"/>
  </conditionalFormatting>
  <conditionalFormatting sqref="D26:AI26">
    <cfRule type="top10" dxfId="2021" priority="25" percent="1" bottom="1" rank="20"/>
    <cfRule type="aboveAverage" dxfId="2020" priority="26" aboveAverage="0"/>
    <cfRule type="aboveAverage" dxfId="2019" priority="27"/>
  </conditionalFormatting>
  <conditionalFormatting sqref="D27:AI27">
    <cfRule type="top10" dxfId="2018" priority="22" percent="1" bottom="1" rank="20"/>
    <cfRule type="aboveAverage" dxfId="2017" priority="23" aboveAverage="0"/>
    <cfRule type="aboveAverage" dxfId="2016" priority="24"/>
  </conditionalFormatting>
  <conditionalFormatting sqref="D28:AI28">
    <cfRule type="top10" dxfId="2015" priority="19" percent="1" bottom="1" rank="20"/>
    <cfRule type="aboveAverage" dxfId="2014" priority="20" aboveAverage="0"/>
    <cfRule type="aboveAverage" dxfId="2013" priority="21"/>
  </conditionalFormatting>
  <conditionalFormatting sqref="D29:AI29">
    <cfRule type="top10" dxfId="2012" priority="16" percent="1" bottom="1" rank="20"/>
    <cfRule type="aboveAverage" dxfId="2011" priority="17" aboveAverage="0"/>
    <cfRule type="aboveAverage" dxfId="2010" priority="18"/>
  </conditionalFormatting>
  <conditionalFormatting sqref="D30:AI30">
    <cfRule type="top10" dxfId="2009" priority="13" percent="1" bottom="1" rank="20"/>
    <cfRule type="aboveAverage" dxfId="2008" priority="14" aboveAverage="0"/>
    <cfRule type="aboveAverage" dxfId="2007" priority="15"/>
  </conditionalFormatting>
  <conditionalFormatting sqref="D31:AI31">
    <cfRule type="top10" dxfId="2006" priority="10" percent="1" bottom="1" rank="20"/>
    <cfRule type="aboveAverage" dxfId="2005" priority="11" aboveAverage="0"/>
    <cfRule type="aboveAverage" dxfId="2004" priority="12"/>
  </conditionalFormatting>
  <conditionalFormatting sqref="D32:AI32">
    <cfRule type="top10" dxfId="2003" priority="7" percent="1" bottom="1" rank="20"/>
    <cfRule type="aboveAverage" dxfId="2002" priority="8" aboveAverage="0"/>
    <cfRule type="aboveAverage" dxfId="2001" priority="9"/>
  </conditionalFormatting>
  <conditionalFormatting sqref="D33:AI33">
    <cfRule type="top10" dxfId="2000" priority="4" percent="1" bottom="1" rank="20"/>
    <cfRule type="aboveAverage" dxfId="1999" priority="5" aboveAverage="0"/>
    <cfRule type="aboveAverage" dxfId="1998" priority="6"/>
  </conditionalFormatting>
  <conditionalFormatting sqref="D34:AI34">
    <cfRule type="top10" dxfId="1997" priority="1" percent="1" bottom="1" rank="20"/>
    <cfRule type="aboveAverage" dxfId="1996" priority="2" aboveAverage="0"/>
    <cfRule type="aboveAverage" dxfId="1995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S3" activeCellId="3" sqref="G3:G34 K3:K34 O3:O34 S3:S34"/>
    </sheetView>
  </sheetViews>
  <sheetFormatPr defaultRowHeight="15" x14ac:dyDescent="0.25"/>
  <cols>
    <col min="1" max="1" width="10.85546875" customWidth="1"/>
    <col min="2" max="2" width="11.140625" customWidth="1"/>
  </cols>
  <sheetData>
    <row r="1" spans="1:19" ht="15.75" thickBot="1" x14ac:dyDescent="0.3"/>
    <row r="2" spans="1:19" ht="15.75" thickBot="1" x14ac:dyDescent="0.3">
      <c r="D2" s="34" t="s">
        <v>30</v>
      </c>
      <c r="E2" s="35"/>
      <c r="F2" s="35"/>
      <c r="G2" s="36"/>
      <c r="H2" s="34" t="s">
        <v>31</v>
      </c>
      <c r="I2" s="35"/>
      <c r="J2" s="35"/>
      <c r="K2" s="36"/>
      <c r="L2" s="34" t="s">
        <v>32</v>
      </c>
      <c r="M2" s="35"/>
      <c r="N2" s="35"/>
      <c r="O2" s="36"/>
      <c r="P2" s="34" t="s">
        <v>33</v>
      </c>
      <c r="Q2" s="35"/>
      <c r="R2" s="35"/>
      <c r="S2" s="36"/>
    </row>
    <row r="3" spans="1:19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</row>
    <row r="4" spans="1:19" x14ac:dyDescent="0.25">
      <c r="A4" s="8">
        <v>42583</v>
      </c>
      <c r="B4" s="8">
        <v>42584</v>
      </c>
      <c r="C4" s="16">
        <v>7.8739856944084163</v>
      </c>
      <c r="D4" s="10">
        <v>1128.809412307226</v>
      </c>
      <c r="E4" s="11">
        <v>1886.6941664899164</v>
      </c>
      <c r="F4" s="11">
        <v>1695.7215810243511</v>
      </c>
      <c r="G4" s="12">
        <v>1588.6073782925396</v>
      </c>
      <c r="H4" s="10">
        <v>1908.0781934394706</v>
      </c>
      <c r="I4" s="11">
        <v>1805.7728205563888</v>
      </c>
      <c r="J4" s="11">
        <v>1673.7056732210949</v>
      </c>
      <c r="K4" s="12">
        <v>1673.2983421756433</v>
      </c>
      <c r="L4" s="10">
        <v>1824.0541615908426</v>
      </c>
      <c r="M4" s="11">
        <v>1821.087517528119</v>
      </c>
      <c r="N4" s="11">
        <v>1660.4519772435356</v>
      </c>
      <c r="O4" s="12">
        <v>1667.7898827215909</v>
      </c>
      <c r="P4" s="10">
        <v>1921.0920667103383</v>
      </c>
      <c r="Q4" s="11">
        <v>1889.7067446232525</v>
      </c>
      <c r="R4" s="11">
        <v>1674.9269429181786</v>
      </c>
      <c r="S4" s="12">
        <v>1613.7085666715609</v>
      </c>
    </row>
    <row r="5" spans="1:19" x14ac:dyDescent="0.25">
      <c r="A5" s="8">
        <v>42584</v>
      </c>
      <c r="B5" s="8">
        <v>42585</v>
      </c>
      <c r="C5" s="16">
        <v>7.1203376026153569</v>
      </c>
      <c r="D5" s="10">
        <v>1929.0601566657779</v>
      </c>
      <c r="E5" s="11">
        <v>1947.4779656365401</v>
      </c>
      <c r="F5" s="11">
        <v>1722.8358277437965</v>
      </c>
      <c r="G5" s="12">
        <v>1694.4456469008928</v>
      </c>
      <c r="H5" s="10">
        <v>1901.1595340949602</v>
      </c>
      <c r="I5" s="11">
        <v>1844.464780383051</v>
      </c>
      <c r="J5" s="11">
        <v>1693.0001700944442</v>
      </c>
      <c r="K5" s="12">
        <v>1672.9137613146963</v>
      </c>
      <c r="L5" s="10">
        <v>1870.5437818783134</v>
      </c>
      <c r="M5" s="11">
        <v>1812.9872920858256</v>
      </c>
      <c r="N5" s="11">
        <v>1660.9362912312642</v>
      </c>
      <c r="O5" s="12">
        <v>1633.3025875504886</v>
      </c>
      <c r="P5" s="10">
        <v>1874.5010217602576</v>
      </c>
      <c r="Q5" s="11">
        <v>1828.3084611989204</v>
      </c>
      <c r="R5" s="11">
        <v>1685.7512942190922</v>
      </c>
      <c r="S5" s="12">
        <v>1628.0337644616352</v>
      </c>
    </row>
    <row r="6" spans="1:19" x14ac:dyDescent="0.25">
      <c r="A6" s="8">
        <v>42585</v>
      </c>
      <c r="B6" s="8">
        <v>42586</v>
      </c>
      <c r="C6" s="16">
        <v>6.4199563636779784</v>
      </c>
      <c r="D6" s="10">
        <v>1496.358855101086</v>
      </c>
      <c r="E6" s="11">
        <v>1507.6746037445023</v>
      </c>
      <c r="F6" s="11">
        <v>1344.8065540780481</v>
      </c>
      <c r="G6" s="12">
        <v>1321.8611348959889</v>
      </c>
      <c r="H6" s="10">
        <v>1520.4387301692329</v>
      </c>
      <c r="I6" s="11">
        <v>1474.1225878844812</v>
      </c>
      <c r="J6" s="11">
        <v>1347.9199523324644</v>
      </c>
      <c r="K6" s="12">
        <v>1329.2548903550764</v>
      </c>
      <c r="L6" s="10">
        <v>1517.8996776732383</v>
      </c>
      <c r="M6" s="11">
        <v>1469.3114945393118</v>
      </c>
      <c r="N6" s="11">
        <v>1352.4169244047471</v>
      </c>
      <c r="O6" s="12">
        <v>1332.7060428388293</v>
      </c>
      <c r="P6" s="10">
        <v>1567.2459576493895</v>
      </c>
      <c r="Q6" s="11">
        <v>1542.194591738813</v>
      </c>
      <c r="R6" s="11">
        <v>1431.8205842572454</v>
      </c>
      <c r="S6" s="12">
        <v>1385.8293591231359</v>
      </c>
    </row>
    <row r="7" spans="1:19" x14ac:dyDescent="0.25">
      <c r="A7" s="8">
        <v>42586</v>
      </c>
      <c r="B7" s="8">
        <v>42587</v>
      </c>
      <c r="C7" s="16">
        <v>7.2486125240325929</v>
      </c>
      <c r="D7" s="10">
        <v>1769.1064322619093</v>
      </c>
      <c r="E7" s="11">
        <v>1826.5470912258438</v>
      </c>
      <c r="F7" s="11">
        <v>1647.1348610904306</v>
      </c>
      <c r="G7" s="12">
        <v>1552.4528851886603</v>
      </c>
      <c r="H7" s="10">
        <v>1856.3955020351266</v>
      </c>
      <c r="I7" s="11">
        <v>1769.0341027606021</v>
      </c>
      <c r="J7" s="11">
        <v>1632.9296103112144</v>
      </c>
      <c r="K7" s="12">
        <v>1626.5006959059724</v>
      </c>
      <c r="L7" s="10">
        <v>1784.575622740067</v>
      </c>
      <c r="M7" s="11">
        <v>1772.0808013347232</v>
      </c>
      <c r="N7" s="11">
        <v>1619.6474927105389</v>
      </c>
      <c r="O7" s="12">
        <v>1617.0752240041529</v>
      </c>
      <c r="P7" s="10">
        <v>1857.7820387984989</v>
      </c>
      <c r="Q7" s="11">
        <v>1834.1328992793833</v>
      </c>
      <c r="R7" s="11">
        <v>1640.2818886376117</v>
      </c>
      <c r="S7" s="12">
        <v>1579.3118838908397</v>
      </c>
    </row>
    <row r="8" spans="1:19" x14ac:dyDescent="0.25">
      <c r="A8" s="8">
        <v>42587</v>
      </c>
      <c r="B8" s="8">
        <v>42588</v>
      </c>
      <c r="C8" s="16">
        <v>6.9139870529174807</v>
      </c>
      <c r="D8" s="10">
        <v>1717.3794142054028</v>
      </c>
      <c r="E8" s="11">
        <v>1775.4845935412611</v>
      </c>
      <c r="F8" s="11">
        <v>1605.9278310300188</v>
      </c>
      <c r="G8" s="12">
        <v>1515.6304313778519</v>
      </c>
      <c r="H8" s="10">
        <v>1770.9288748502684</v>
      </c>
      <c r="I8" s="11">
        <v>1683.8272733080096</v>
      </c>
      <c r="J8" s="11">
        <v>1568.215668129433</v>
      </c>
      <c r="K8" s="12">
        <v>1572.1351885296224</v>
      </c>
      <c r="L8" s="10">
        <v>1681.0384040402998</v>
      </c>
      <c r="M8" s="11">
        <v>1682.3546927652353</v>
      </c>
      <c r="N8" s="11">
        <v>1557.7256275611041</v>
      </c>
      <c r="O8" s="12">
        <v>1568.7413154070425</v>
      </c>
      <c r="P8" s="10">
        <v>1758.7462570378395</v>
      </c>
      <c r="Q8" s="11">
        <v>1730.1995285676969</v>
      </c>
      <c r="R8" s="11">
        <v>1550.5404787066761</v>
      </c>
      <c r="S8" s="12">
        <v>1511.9907916620077</v>
      </c>
    </row>
    <row r="9" spans="1:19" x14ac:dyDescent="0.25">
      <c r="A9" s="8">
        <v>42588</v>
      </c>
      <c r="B9" s="8">
        <v>42589</v>
      </c>
      <c r="C9" s="16">
        <v>7.3179626827239987</v>
      </c>
      <c r="D9" s="10">
        <v>1841.6440964619915</v>
      </c>
      <c r="E9" s="11">
        <v>1902.8356073399557</v>
      </c>
      <c r="F9" s="11">
        <v>1718.6083800995964</v>
      </c>
      <c r="G9" s="12">
        <v>1608.8129429591886</v>
      </c>
      <c r="H9" s="10">
        <v>1939.79685399812</v>
      </c>
      <c r="I9" s="11">
        <v>1842.6457347403177</v>
      </c>
      <c r="J9" s="11">
        <v>1707.3425274260862</v>
      </c>
      <c r="K9" s="12">
        <v>1703.0326764436873</v>
      </c>
      <c r="L9" s="10">
        <v>1854.7716531362389</v>
      </c>
      <c r="M9" s="11">
        <v>1838.2158732693531</v>
      </c>
      <c r="N9" s="11">
        <v>1698.7199615529721</v>
      </c>
      <c r="O9" s="12">
        <v>1702.9714507163426</v>
      </c>
      <c r="P9" s="10">
        <v>1905.2839374585812</v>
      </c>
      <c r="Q9" s="11">
        <v>1874.7417549871609</v>
      </c>
      <c r="R9" s="11">
        <v>1679.2752943892262</v>
      </c>
      <c r="S9" s="12">
        <v>1627.5016293132508</v>
      </c>
    </row>
    <row r="10" spans="1:19" x14ac:dyDescent="0.25">
      <c r="A10" s="8">
        <v>42589</v>
      </c>
      <c r="B10" s="8">
        <v>42590</v>
      </c>
      <c r="C10" s="16">
        <v>8.0764415092468269</v>
      </c>
      <c r="D10" s="10">
        <v>1905.2908731802936</v>
      </c>
      <c r="E10" s="11">
        <v>1967.8924343087049</v>
      </c>
      <c r="F10" s="11">
        <v>1747.4211171129646</v>
      </c>
      <c r="G10" s="12">
        <v>1646.8579757637945</v>
      </c>
      <c r="H10" s="10">
        <v>1987.7710870699611</v>
      </c>
      <c r="I10" s="11">
        <v>1887.3813740229209</v>
      </c>
      <c r="J10" s="11">
        <v>1740.0192070135186</v>
      </c>
      <c r="K10" s="12">
        <v>1729.4124789171374</v>
      </c>
      <c r="L10" s="10">
        <v>1904.8593386893331</v>
      </c>
      <c r="M10" s="11">
        <v>1892.1963916553582</v>
      </c>
      <c r="N10" s="11">
        <v>1714.534462248537</v>
      </c>
      <c r="O10" s="12">
        <v>1720.3408554781395</v>
      </c>
      <c r="P10" s="10">
        <v>1966.7603278540898</v>
      </c>
      <c r="Q10" s="11">
        <v>1928.4419455633645</v>
      </c>
      <c r="R10" s="11">
        <v>1710.5221547081476</v>
      </c>
      <c r="S10" s="12">
        <v>1651.4065810537907</v>
      </c>
    </row>
    <row r="11" spans="1:19" x14ac:dyDescent="0.25">
      <c r="A11" s="8">
        <v>42590</v>
      </c>
      <c r="B11" s="8">
        <v>42591</v>
      </c>
      <c r="C11" s="16">
        <v>8.2966216764450067</v>
      </c>
      <c r="D11" s="10">
        <v>1969.2837414495434</v>
      </c>
      <c r="E11" s="11">
        <v>2030.9055108524362</v>
      </c>
      <c r="F11" s="11">
        <v>1804.7213630692388</v>
      </c>
      <c r="G11" s="12">
        <v>1697.8245353464554</v>
      </c>
      <c r="H11" s="10">
        <v>2042.2113185753426</v>
      </c>
      <c r="I11" s="11">
        <v>1934.6024831334644</v>
      </c>
      <c r="J11" s="11">
        <v>1785.6051128045269</v>
      </c>
      <c r="K11" s="12">
        <v>1781.0905822651591</v>
      </c>
      <c r="L11" s="10">
        <v>1953.041254957312</v>
      </c>
      <c r="M11" s="11">
        <v>1941.2590471311482</v>
      </c>
      <c r="N11" s="11">
        <v>1760.5096045292148</v>
      </c>
      <c r="O11" s="12">
        <v>1760.9412216763244</v>
      </c>
      <c r="P11" s="10">
        <v>2035.7203776541767</v>
      </c>
      <c r="Q11" s="11">
        <v>1997.1312046436331</v>
      </c>
      <c r="R11" s="11">
        <v>1769.214799915505</v>
      </c>
      <c r="S11" s="12">
        <v>1701.8309289016292</v>
      </c>
    </row>
    <row r="12" spans="1:19" x14ac:dyDescent="0.25">
      <c r="A12" s="8">
        <v>42591</v>
      </c>
      <c r="B12" s="8">
        <v>42592</v>
      </c>
      <c r="C12" s="16">
        <v>6.2678837795257571</v>
      </c>
      <c r="D12" s="10">
        <v>1711.7266448798796</v>
      </c>
      <c r="E12" s="11">
        <v>1774.5607664672079</v>
      </c>
      <c r="F12" s="11">
        <v>1591.8192221097379</v>
      </c>
      <c r="G12" s="12">
        <v>1506.017726403431</v>
      </c>
      <c r="H12" s="10">
        <v>1806.6027363719304</v>
      </c>
      <c r="I12" s="11">
        <v>1716.9329355815153</v>
      </c>
      <c r="J12" s="11">
        <v>1586.0118468555252</v>
      </c>
      <c r="K12" s="12">
        <v>1589.6730709359781</v>
      </c>
      <c r="L12" s="10">
        <v>1744.5236683163862</v>
      </c>
      <c r="M12" s="11">
        <v>1734.2405878413131</v>
      </c>
      <c r="N12" s="11">
        <v>1595.0670982747101</v>
      </c>
      <c r="O12" s="12">
        <v>1603.7673847878848</v>
      </c>
      <c r="P12" s="10">
        <v>1841.6044616655815</v>
      </c>
      <c r="Q12" s="11">
        <v>1812.6756264348148</v>
      </c>
      <c r="R12" s="11">
        <v>1612.1661057326935</v>
      </c>
      <c r="S12" s="12">
        <v>1557.5275507022563</v>
      </c>
    </row>
    <row r="13" spans="1:19" x14ac:dyDescent="0.25">
      <c r="A13" s="8">
        <v>42592</v>
      </c>
      <c r="B13" s="8">
        <v>42593</v>
      </c>
      <c r="C13" s="16">
        <v>7.6570745229758321</v>
      </c>
      <c r="D13" s="10">
        <v>1768.1272700503173</v>
      </c>
      <c r="E13" s="11">
        <v>1825.4769597784064</v>
      </c>
      <c r="F13" s="11">
        <v>1633.3310698823293</v>
      </c>
      <c r="G13" s="12">
        <v>1542.4100000405977</v>
      </c>
      <c r="H13" s="10">
        <v>1804.0899726657317</v>
      </c>
      <c r="I13" s="11">
        <v>1711.6065482443382</v>
      </c>
      <c r="J13" s="11">
        <v>1563.5429409243802</v>
      </c>
      <c r="K13" s="12">
        <v>1560.3891293269389</v>
      </c>
      <c r="L13" s="10">
        <v>1697.426912447341</v>
      </c>
      <c r="M13" s="11">
        <v>1682.206316903066</v>
      </c>
      <c r="N13" s="11">
        <v>1537.545694865931</v>
      </c>
      <c r="O13" s="12">
        <v>1532.0637281781521</v>
      </c>
      <c r="P13" s="10">
        <v>1762.9347011590205</v>
      </c>
      <c r="Q13" s="11">
        <v>1720.4707373877338</v>
      </c>
      <c r="R13" s="11">
        <v>1526.8798616270808</v>
      </c>
      <c r="S13" s="12">
        <v>1478.5590783211683</v>
      </c>
    </row>
    <row r="14" spans="1:19" x14ac:dyDescent="0.25">
      <c r="A14" s="8">
        <v>42593</v>
      </c>
      <c r="B14" s="8">
        <v>42594</v>
      </c>
      <c r="C14" s="16">
        <v>6.6788114709854129</v>
      </c>
      <c r="D14" s="10">
        <v>1709.3193257747955</v>
      </c>
      <c r="E14" s="11">
        <v>1768.9241063409756</v>
      </c>
      <c r="F14" s="11">
        <v>1584.3030197533785</v>
      </c>
      <c r="G14" s="12">
        <v>1485.4898931971773</v>
      </c>
      <c r="H14" s="10">
        <v>1789.4564652712309</v>
      </c>
      <c r="I14" s="11">
        <v>1688.2567113276298</v>
      </c>
      <c r="J14" s="11">
        <v>1562.9065407058831</v>
      </c>
      <c r="K14" s="12">
        <v>1563.6379354041794</v>
      </c>
      <c r="L14" s="10">
        <v>1707.0172779639224</v>
      </c>
      <c r="M14" s="11">
        <v>1702.4906823622714</v>
      </c>
      <c r="N14" s="11">
        <v>1564.1218877084229</v>
      </c>
      <c r="O14" s="12">
        <v>1570.2630326205174</v>
      </c>
      <c r="P14" s="10">
        <v>1761.5806367753221</v>
      </c>
      <c r="Q14" s="11">
        <v>1726.2785892432814</v>
      </c>
      <c r="R14" s="11">
        <v>1533.182535357349</v>
      </c>
      <c r="S14" s="12">
        <v>1497.954636277512</v>
      </c>
    </row>
    <row r="15" spans="1:19" x14ac:dyDescent="0.25">
      <c r="A15" s="8">
        <v>42594</v>
      </c>
      <c r="B15" s="8">
        <v>42595</v>
      </c>
      <c r="C15" s="16">
        <v>7.9459913539886475</v>
      </c>
      <c r="D15" s="10">
        <v>1869.0958119247391</v>
      </c>
      <c r="E15" s="11">
        <v>1926.331035143585</v>
      </c>
      <c r="F15" s="11">
        <v>1722.3251994970212</v>
      </c>
      <c r="G15" s="12">
        <v>1626.5568900645656</v>
      </c>
      <c r="H15" s="10">
        <v>1942.3777570686809</v>
      </c>
      <c r="I15" s="11">
        <v>1841.7550226283925</v>
      </c>
      <c r="J15" s="11">
        <v>1705.0739137698233</v>
      </c>
      <c r="K15" s="12">
        <v>1703.1305500343956</v>
      </c>
      <c r="L15" s="10">
        <v>1876.5029745393836</v>
      </c>
      <c r="M15" s="11">
        <v>1864.4916113524907</v>
      </c>
      <c r="N15" s="11">
        <v>1709.4558012872396</v>
      </c>
      <c r="O15" s="12">
        <v>1712.3636393032557</v>
      </c>
      <c r="P15" s="10">
        <v>1956.3277312956905</v>
      </c>
      <c r="Q15" s="11">
        <v>1919.0862588440768</v>
      </c>
      <c r="R15" s="11">
        <v>1708.5437367301226</v>
      </c>
      <c r="S15" s="12">
        <v>1650.4141583555065</v>
      </c>
    </row>
    <row r="16" spans="1:19" x14ac:dyDescent="0.25">
      <c r="A16" s="8">
        <v>42595</v>
      </c>
      <c r="B16" s="8">
        <v>42596</v>
      </c>
      <c r="C16" s="16">
        <v>7.5745585923194882</v>
      </c>
      <c r="D16" s="10">
        <v>1877.5297623883102</v>
      </c>
      <c r="E16" s="11">
        <v>1940.5632512389334</v>
      </c>
      <c r="F16" s="11">
        <v>1721.7963228967885</v>
      </c>
      <c r="G16" s="12">
        <v>1618.5013149251608</v>
      </c>
      <c r="H16" s="10">
        <v>1942.8312044887487</v>
      </c>
      <c r="I16" s="11">
        <v>1842.6807065190912</v>
      </c>
      <c r="J16" s="11">
        <v>1695.2853280946179</v>
      </c>
      <c r="K16" s="12">
        <v>1692.9126811759197</v>
      </c>
      <c r="L16" s="10">
        <v>1849.8397704348927</v>
      </c>
      <c r="M16" s="11">
        <v>1840.522400204354</v>
      </c>
      <c r="N16" s="11">
        <v>1665.3792601515574</v>
      </c>
      <c r="O16" s="12">
        <v>1670.4158839147324</v>
      </c>
      <c r="P16" s="10">
        <v>1923.5466379917323</v>
      </c>
      <c r="Q16" s="11">
        <v>1894.9997587734965</v>
      </c>
      <c r="R16" s="11">
        <v>1670.6711814800801</v>
      </c>
      <c r="S16" s="12">
        <v>1610.8203249187663</v>
      </c>
    </row>
    <row r="17" spans="1:19" x14ac:dyDescent="0.25">
      <c r="A17" s="8">
        <v>42596</v>
      </c>
      <c r="B17" s="8">
        <v>42597</v>
      </c>
      <c r="C17" s="16">
        <v>7.934746195793152</v>
      </c>
      <c r="D17" s="10">
        <v>1921.4577722798474</v>
      </c>
      <c r="E17" s="11">
        <v>1985.063850258241</v>
      </c>
      <c r="F17" s="11">
        <v>1759.6261554067612</v>
      </c>
      <c r="G17" s="12">
        <v>1661.3815209934453</v>
      </c>
      <c r="H17" s="10">
        <v>1991.4969904839929</v>
      </c>
      <c r="I17" s="11">
        <v>1887.986836998534</v>
      </c>
      <c r="J17" s="11">
        <v>1742.6846855697354</v>
      </c>
      <c r="K17" s="12">
        <v>1734.5603385215625</v>
      </c>
      <c r="L17" s="10">
        <v>1904.1299562657887</v>
      </c>
      <c r="M17" s="11">
        <v>1892.4551527524202</v>
      </c>
      <c r="N17" s="11">
        <v>1715.163311774465</v>
      </c>
      <c r="O17" s="12">
        <v>1716.952197639609</v>
      </c>
      <c r="P17" s="10">
        <v>1973.1769168865555</v>
      </c>
      <c r="Q17" s="11">
        <v>1941.4354812090098</v>
      </c>
      <c r="R17" s="11">
        <v>1723.406812463538</v>
      </c>
      <c r="S17" s="12">
        <v>1663.0515379837493</v>
      </c>
    </row>
    <row r="18" spans="1:19" x14ac:dyDescent="0.25">
      <c r="A18" s="8">
        <v>42597</v>
      </c>
      <c r="B18" s="8">
        <v>42598</v>
      </c>
      <c r="C18" s="16">
        <v>6.7690968604087827</v>
      </c>
      <c r="D18" s="10">
        <v>1910.5462845991838</v>
      </c>
      <c r="E18" s="11">
        <v>1976.8749282087992</v>
      </c>
      <c r="F18" s="11">
        <v>1733.1242080094703</v>
      </c>
      <c r="G18" s="12">
        <v>1630.0451832331635</v>
      </c>
      <c r="H18" s="10">
        <v>1990.6173215379979</v>
      </c>
      <c r="I18" s="11">
        <v>1878.3261333100656</v>
      </c>
      <c r="J18" s="11">
        <v>1716.5018348715971</v>
      </c>
      <c r="K18" s="12">
        <v>1713.25212084545</v>
      </c>
      <c r="L18" s="10">
        <v>1902.3986122329268</v>
      </c>
      <c r="M18" s="11">
        <v>1888.2284452048036</v>
      </c>
      <c r="N18" s="11">
        <v>1702.0113889645929</v>
      </c>
      <c r="O18" s="12">
        <v>1704.5396947128384</v>
      </c>
      <c r="P18" s="10">
        <v>1988.569785476775</v>
      </c>
      <c r="Q18" s="11">
        <v>1950.1186345845952</v>
      </c>
      <c r="R18" s="11">
        <v>1708.3759853883591</v>
      </c>
      <c r="S18" s="12">
        <v>1643.365286083048</v>
      </c>
    </row>
    <row r="19" spans="1:19" x14ac:dyDescent="0.25">
      <c r="A19" s="8">
        <v>42598</v>
      </c>
      <c r="B19" s="8">
        <v>42599</v>
      </c>
      <c r="C19" s="16">
        <v>7.5269798793792724</v>
      </c>
      <c r="D19" s="10">
        <v>1905.5628098492732</v>
      </c>
      <c r="E19" s="11">
        <v>1969.2564304314574</v>
      </c>
      <c r="F19" s="11">
        <v>1719.2639488060465</v>
      </c>
      <c r="G19" s="12">
        <v>1621.5416239165331</v>
      </c>
      <c r="H19" s="10">
        <v>1969.2900610374145</v>
      </c>
      <c r="I19" s="11">
        <v>1865.7688519873577</v>
      </c>
      <c r="J19" s="11">
        <v>1701.7941845116829</v>
      </c>
      <c r="K19" s="12">
        <v>1691.3048350004492</v>
      </c>
      <c r="L19" s="10">
        <v>1887.6803808268526</v>
      </c>
      <c r="M19" s="11">
        <v>1876.1918628819935</v>
      </c>
      <c r="N19" s="11">
        <v>1684.043623661267</v>
      </c>
      <c r="O19" s="12">
        <v>1683.2540663171812</v>
      </c>
      <c r="P19" s="10">
        <v>1962.0680928478989</v>
      </c>
      <c r="Q19" s="11">
        <v>1926.1684642848934</v>
      </c>
      <c r="R19" s="11">
        <v>1688.6568247124476</v>
      </c>
      <c r="S19" s="12">
        <v>1623.9856104967837</v>
      </c>
    </row>
    <row r="20" spans="1:19" x14ac:dyDescent="0.25">
      <c r="A20" s="8">
        <v>42599</v>
      </c>
      <c r="B20" s="8">
        <v>42600</v>
      </c>
      <c r="C20" s="16">
        <v>7.5309015653133393</v>
      </c>
      <c r="D20" s="10">
        <v>1895.4692572613701</v>
      </c>
      <c r="E20" s="11">
        <v>1958.1956831145681</v>
      </c>
      <c r="F20" s="11">
        <v>1734.1008604085969</v>
      </c>
      <c r="G20" s="12">
        <v>1629.8997013221908</v>
      </c>
      <c r="H20" s="10">
        <v>1936.7641328495779</v>
      </c>
      <c r="I20" s="11">
        <v>1836.693074718622</v>
      </c>
      <c r="J20" s="11">
        <v>1690.1392596526296</v>
      </c>
      <c r="K20" s="12">
        <v>1689.1774049331473</v>
      </c>
      <c r="L20" s="10">
        <v>1853.4580182017564</v>
      </c>
      <c r="M20" s="11">
        <v>1843.8165689689718</v>
      </c>
      <c r="N20" s="11">
        <v>1669.2212469792787</v>
      </c>
      <c r="O20" s="12">
        <v>1671.2231101189363</v>
      </c>
      <c r="P20" s="10">
        <v>1929.0787134381412</v>
      </c>
      <c r="Q20" s="11">
        <v>1893.5075480976957</v>
      </c>
      <c r="R20" s="11">
        <v>1672.636020194954</v>
      </c>
      <c r="S20" s="12">
        <v>1607.1584253675974</v>
      </c>
    </row>
    <row r="21" spans="1:19" x14ac:dyDescent="0.25">
      <c r="A21" s="8">
        <v>42600</v>
      </c>
      <c r="B21" s="8">
        <v>42601</v>
      </c>
      <c r="C21" s="16">
        <v>6.0260900201201437</v>
      </c>
      <c r="D21" s="10">
        <v>1548.9905751127044</v>
      </c>
      <c r="E21" s="11">
        <v>1606.5532046461374</v>
      </c>
      <c r="F21" s="11">
        <v>1423.4794757584009</v>
      </c>
      <c r="G21" s="12">
        <v>1322.131093374931</v>
      </c>
      <c r="H21" s="10">
        <v>1606.9004538170313</v>
      </c>
      <c r="I21" s="11">
        <v>1514.713847660985</v>
      </c>
      <c r="J21" s="11">
        <v>1389.3660327529224</v>
      </c>
      <c r="K21" s="12">
        <v>1391.4633121306294</v>
      </c>
      <c r="L21" s="10">
        <v>1534.0782686931598</v>
      </c>
      <c r="M21" s="11">
        <v>1524.7596802857477</v>
      </c>
      <c r="N21" s="11">
        <v>1394.0463748940388</v>
      </c>
      <c r="O21" s="12">
        <v>1401.3626807411197</v>
      </c>
      <c r="P21" s="10">
        <v>1606.9977106151298</v>
      </c>
      <c r="Q21" s="11">
        <v>1577.7562942262905</v>
      </c>
      <c r="R21" s="11">
        <v>1382.0957346122379</v>
      </c>
      <c r="S21" s="12">
        <v>1341.4569879125938</v>
      </c>
    </row>
    <row r="22" spans="1:19" x14ac:dyDescent="0.25">
      <c r="A22" s="8">
        <v>42601</v>
      </c>
      <c r="B22" s="8">
        <v>42602</v>
      </c>
      <c r="C22" s="16">
        <v>7.7383705451488494</v>
      </c>
      <c r="D22" s="10">
        <v>1837.028701934101</v>
      </c>
      <c r="E22" s="11">
        <v>1887.2250621906826</v>
      </c>
      <c r="F22" s="11">
        <v>1709.7151245839184</v>
      </c>
      <c r="G22" s="12">
        <v>1627.0736284832913</v>
      </c>
      <c r="H22" s="10">
        <v>1891.7753425449312</v>
      </c>
      <c r="I22" s="11">
        <v>1801.4190175331451</v>
      </c>
      <c r="J22" s="11">
        <v>1675.9985359885329</v>
      </c>
      <c r="K22" s="12">
        <v>1679.2811963452284</v>
      </c>
      <c r="L22" s="10">
        <v>1809.5047904584233</v>
      </c>
      <c r="M22" s="11">
        <v>1797.2965736478995</v>
      </c>
      <c r="N22" s="11">
        <v>1671.9912553298532</v>
      </c>
      <c r="O22" s="12">
        <v>1674.9662641265134</v>
      </c>
      <c r="P22" s="10">
        <v>1878.3836026928043</v>
      </c>
      <c r="Q22" s="11">
        <v>1847.3038961005113</v>
      </c>
      <c r="R22" s="11">
        <v>1665.3895956953095</v>
      </c>
      <c r="S22" s="12">
        <v>1619.1174774790213</v>
      </c>
    </row>
    <row r="23" spans="1:19" x14ac:dyDescent="0.25">
      <c r="A23" s="8">
        <v>42602</v>
      </c>
      <c r="B23" s="8">
        <v>42603</v>
      </c>
      <c r="C23" s="16">
        <v>5.756590073361993</v>
      </c>
      <c r="D23" s="10">
        <v>1716.5948475329881</v>
      </c>
      <c r="E23" s="11">
        <v>1776.1352310202492</v>
      </c>
      <c r="F23" s="11">
        <v>1608.9126931816925</v>
      </c>
      <c r="G23" s="12">
        <v>1502.5725029016594</v>
      </c>
      <c r="H23" s="10">
        <v>1778.7109283174825</v>
      </c>
      <c r="I23" s="11">
        <v>1680.2676664101509</v>
      </c>
      <c r="J23" s="11">
        <v>1565.6241818902572</v>
      </c>
      <c r="K23" s="12">
        <v>1574.5653163980328</v>
      </c>
      <c r="L23" s="10">
        <v>1653.1071254521451</v>
      </c>
      <c r="M23" s="11">
        <v>1657.6633920351032</v>
      </c>
      <c r="N23" s="11">
        <v>1539.7367003568893</v>
      </c>
      <c r="O23" s="12">
        <v>1554.6753716890914</v>
      </c>
      <c r="P23" s="10">
        <v>1716.8616534018247</v>
      </c>
      <c r="Q23" s="11">
        <v>1692.5902254807563</v>
      </c>
      <c r="R23" s="11">
        <v>1502.4210038153726</v>
      </c>
      <c r="S23" s="12">
        <v>1465.1143835897117</v>
      </c>
    </row>
    <row r="24" spans="1:19" x14ac:dyDescent="0.25">
      <c r="A24" s="8">
        <v>42603</v>
      </c>
      <c r="B24" s="8">
        <v>42604</v>
      </c>
      <c r="C24" s="16">
        <v>8.0455804841518397</v>
      </c>
      <c r="D24" s="10">
        <v>1924.6350053575206</v>
      </c>
      <c r="E24" s="11">
        <v>1978.4014559885416</v>
      </c>
      <c r="F24" s="11">
        <v>1788.9663954011462</v>
      </c>
      <c r="G24" s="12">
        <v>1697.2530405929035</v>
      </c>
      <c r="H24" s="10">
        <v>1989.2893676205952</v>
      </c>
      <c r="I24" s="11">
        <v>1890.0811039988573</v>
      </c>
      <c r="J24" s="11">
        <v>1760.8250504086905</v>
      </c>
      <c r="K24" s="12">
        <v>1762.3509794001802</v>
      </c>
      <c r="L24" s="10">
        <v>1883.0396812378076</v>
      </c>
      <c r="M24" s="11">
        <v>1874.7177516795971</v>
      </c>
      <c r="N24" s="11">
        <v>1731.2972671602495</v>
      </c>
      <c r="O24" s="12">
        <v>1736.2370725928929</v>
      </c>
      <c r="P24" s="10">
        <v>1929.8868675874694</v>
      </c>
      <c r="Q24" s="11">
        <v>1895.860555009903</v>
      </c>
      <c r="R24" s="11">
        <v>1712.3462009972395</v>
      </c>
      <c r="S24" s="12">
        <v>1666.6737357015136</v>
      </c>
    </row>
    <row r="25" spans="1:19" x14ac:dyDescent="0.25">
      <c r="A25" s="8">
        <v>42604</v>
      </c>
      <c r="B25" s="8">
        <v>42605</v>
      </c>
      <c r="C25" s="16">
        <v>6.1159194936752321</v>
      </c>
      <c r="D25" s="10">
        <v>1735.7947193312311</v>
      </c>
      <c r="E25" s="11">
        <v>1807.3589601964986</v>
      </c>
      <c r="F25" s="11">
        <v>1618.6101749615548</v>
      </c>
      <c r="G25" s="12">
        <v>1511.7921420475202</v>
      </c>
      <c r="H25" s="10">
        <v>1820.061574610369</v>
      </c>
      <c r="I25" s="11">
        <v>1705.4140113483957</v>
      </c>
      <c r="J25" s="11">
        <v>1582.7795217677253</v>
      </c>
      <c r="K25" s="12">
        <v>1588.1408737685379</v>
      </c>
      <c r="L25" s="10">
        <v>1711.7142970919726</v>
      </c>
      <c r="M25" s="11">
        <v>1712.182540790086</v>
      </c>
      <c r="N25" s="11">
        <v>1565.2311418141435</v>
      </c>
      <c r="O25" s="12">
        <v>1569.1767907858703</v>
      </c>
      <c r="P25" s="10">
        <v>1818.7938565341094</v>
      </c>
      <c r="Q25" s="11">
        <v>1786.1969900487668</v>
      </c>
      <c r="R25" s="11">
        <v>1579.6497124050836</v>
      </c>
      <c r="S25" s="12">
        <v>1537.2389941268491</v>
      </c>
    </row>
    <row r="26" spans="1:19" x14ac:dyDescent="0.25">
      <c r="A26" s="8">
        <v>42605</v>
      </c>
      <c r="B26" s="8">
        <v>42606</v>
      </c>
      <c r="C26" s="16">
        <v>7.75256200158596</v>
      </c>
      <c r="D26" s="10">
        <v>1820.7604045496612</v>
      </c>
      <c r="E26" s="11">
        <v>1880.2952536741707</v>
      </c>
      <c r="F26" s="11">
        <v>1703.6604403297906</v>
      </c>
      <c r="G26" s="12">
        <v>1614.3288016200149</v>
      </c>
      <c r="H26" s="10">
        <v>1891.8337861333484</v>
      </c>
      <c r="I26" s="11">
        <v>1789.3473315151098</v>
      </c>
      <c r="J26" s="11">
        <v>1674.1325969122688</v>
      </c>
      <c r="K26" s="12">
        <v>1673.4834633880171</v>
      </c>
      <c r="L26" s="10">
        <v>1808.162199268543</v>
      </c>
      <c r="M26" s="11">
        <v>1801.4242269831523</v>
      </c>
      <c r="N26" s="11">
        <v>1670.6283547920261</v>
      </c>
      <c r="O26" s="12">
        <v>1672.7655907999811</v>
      </c>
      <c r="P26" s="10">
        <v>1885.6408526961113</v>
      </c>
      <c r="Q26" s="11">
        <v>1856.0659364508597</v>
      </c>
      <c r="R26" s="11">
        <v>1679.518984232946</v>
      </c>
      <c r="S26" s="12">
        <v>1638.9624240628355</v>
      </c>
    </row>
    <row r="27" spans="1:19" x14ac:dyDescent="0.25">
      <c r="A27" s="8">
        <v>42606</v>
      </c>
      <c r="B27" s="8">
        <v>42607</v>
      </c>
      <c r="C27" s="16">
        <v>8.3570223971605309</v>
      </c>
      <c r="D27" s="10">
        <v>1914.690062357251</v>
      </c>
      <c r="E27" s="11">
        <v>1975.1908766124204</v>
      </c>
      <c r="F27" s="11">
        <v>1779.6314713059016</v>
      </c>
      <c r="G27" s="12">
        <v>1674.564613178447</v>
      </c>
      <c r="H27" s="10">
        <v>1993.882546172852</v>
      </c>
      <c r="I27" s="11">
        <v>1885.56545703959</v>
      </c>
      <c r="J27" s="11">
        <v>1754.5880628021955</v>
      </c>
      <c r="K27" s="12">
        <v>1755.0483616309309</v>
      </c>
      <c r="L27" s="10">
        <v>1909.1413183112004</v>
      </c>
      <c r="M27" s="11">
        <v>1898.1758806866503</v>
      </c>
      <c r="N27" s="11">
        <v>1742.7609587535931</v>
      </c>
      <c r="O27" s="12">
        <v>1750.0626104165096</v>
      </c>
      <c r="P27" s="10">
        <v>1986.7934324806122</v>
      </c>
      <c r="Q27" s="11">
        <v>1953.5058400220487</v>
      </c>
      <c r="R27" s="11">
        <v>1745.8899060203066</v>
      </c>
      <c r="S27" s="12">
        <v>1685.5694067595896</v>
      </c>
    </row>
    <row r="28" spans="1:19" x14ac:dyDescent="0.25">
      <c r="A28" s="8">
        <v>42607</v>
      </c>
      <c r="B28" s="8">
        <v>42608</v>
      </c>
      <c r="C28" s="16">
        <v>6.7465826520919796</v>
      </c>
      <c r="D28" s="10">
        <v>1777.9944342034476</v>
      </c>
      <c r="E28" s="11">
        <v>1831.9941091440646</v>
      </c>
      <c r="F28" s="11">
        <v>1668.5020698150347</v>
      </c>
      <c r="G28" s="12">
        <v>1560.5840765600717</v>
      </c>
      <c r="H28" s="10">
        <v>1873.4290813485147</v>
      </c>
      <c r="I28" s="11">
        <v>1777.4087422633193</v>
      </c>
      <c r="J28" s="11">
        <v>1660.0721080548253</v>
      </c>
      <c r="K28" s="12">
        <v>1650.9579022227717</v>
      </c>
      <c r="L28" s="10">
        <v>1788.8823943423035</v>
      </c>
      <c r="M28" s="11">
        <v>1786.4723141350719</v>
      </c>
      <c r="N28" s="11">
        <v>1647.1248927593135</v>
      </c>
      <c r="O28" s="12">
        <v>1652.0586797191816</v>
      </c>
      <c r="P28" s="10">
        <v>1871.2889795997075</v>
      </c>
      <c r="Q28" s="11">
        <v>1844.6613369381314</v>
      </c>
      <c r="R28" s="11">
        <v>1655.1431063629805</v>
      </c>
      <c r="S28" s="12">
        <v>1598.0629225099694</v>
      </c>
    </row>
    <row r="29" spans="1:19" x14ac:dyDescent="0.25">
      <c r="A29" s="8">
        <v>42608</v>
      </c>
      <c r="B29" s="8">
        <v>42609</v>
      </c>
      <c r="C29" s="16">
        <v>6.0828540529012676</v>
      </c>
      <c r="D29" s="10">
        <v>1570.7722050061611</v>
      </c>
      <c r="E29" s="11">
        <v>1533.7458632256514</v>
      </c>
      <c r="F29" s="11">
        <v>1451.7677083097851</v>
      </c>
      <c r="G29" s="12">
        <v>1359.5858656570842</v>
      </c>
      <c r="H29" s="10">
        <v>1624.7220450831701</v>
      </c>
      <c r="I29" s="11">
        <v>1534.8267350496578</v>
      </c>
      <c r="J29" s="11">
        <v>1419.6714667189869</v>
      </c>
      <c r="K29" s="12">
        <v>1422.6899829972281</v>
      </c>
      <c r="L29" s="10">
        <v>1570.9620452046042</v>
      </c>
      <c r="M29" s="11">
        <v>1558.3654042548555</v>
      </c>
      <c r="N29" s="11">
        <v>1443.1142503825886</v>
      </c>
      <c r="O29" s="12">
        <v>1450.9821654020639</v>
      </c>
      <c r="P29" s="10">
        <v>1659.4372557801016</v>
      </c>
      <c r="Q29" s="11">
        <v>1632.9173745714183</v>
      </c>
      <c r="R29" s="11">
        <v>1459.70084354032</v>
      </c>
      <c r="S29" s="12">
        <v>1416.7144905406115</v>
      </c>
    </row>
    <row r="30" spans="1:19" x14ac:dyDescent="0.25">
      <c r="A30" s="8">
        <v>42609</v>
      </c>
      <c r="B30" s="8">
        <v>42610</v>
      </c>
      <c r="C30" s="16">
        <v>7.5279827651977538</v>
      </c>
      <c r="D30" s="10">
        <v>1828.0904893316895</v>
      </c>
      <c r="E30" s="11">
        <v>1832.8723225440342</v>
      </c>
      <c r="F30" s="11">
        <v>1709.2344243418245</v>
      </c>
      <c r="G30" s="12">
        <v>1626.1440793982999</v>
      </c>
      <c r="H30" s="10">
        <v>1879.7713074524438</v>
      </c>
      <c r="I30" s="11">
        <v>1791.4374144415788</v>
      </c>
      <c r="J30" s="11">
        <v>1677.4981381118946</v>
      </c>
      <c r="K30" s="12">
        <v>1680.106894005972</v>
      </c>
      <c r="L30" s="10">
        <v>1825.9586620250561</v>
      </c>
      <c r="M30" s="11">
        <v>1809.5203682360566</v>
      </c>
      <c r="N30" s="11">
        <v>1692.7128047163828</v>
      </c>
      <c r="O30" s="12">
        <v>1692.2181794360351</v>
      </c>
      <c r="P30" s="10">
        <v>1900.4880436509259</v>
      </c>
      <c r="Q30" s="11">
        <v>1867.3845058320421</v>
      </c>
      <c r="R30" s="11">
        <v>1694.2859375438063</v>
      </c>
      <c r="S30" s="12">
        <v>1652.9252323277865</v>
      </c>
    </row>
    <row r="31" spans="1:19" x14ac:dyDescent="0.25">
      <c r="A31" s="8">
        <v>42610</v>
      </c>
      <c r="B31" s="8">
        <v>42611</v>
      </c>
      <c r="C31" s="16">
        <v>7.9252770882472392</v>
      </c>
      <c r="D31" s="10">
        <v>1943.417483146497</v>
      </c>
      <c r="E31" s="11">
        <v>1750.9307270517891</v>
      </c>
      <c r="F31" s="11">
        <v>1833.7242769495863</v>
      </c>
      <c r="G31" s="12">
        <v>1728.6797431784557</v>
      </c>
      <c r="H31" s="10">
        <v>2026.3142124863093</v>
      </c>
      <c r="I31" s="11">
        <v>1922.2529334633286</v>
      </c>
      <c r="J31" s="11">
        <v>1804.5239602139</v>
      </c>
      <c r="K31" s="12">
        <v>1806.5846030881225</v>
      </c>
      <c r="L31" s="10">
        <v>1943.7803514473019</v>
      </c>
      <c r="M31" s="11">
        <v>1938.8827732676161</v>
      </c>
      <c r="N31" s="11">
        <v>1799.5132009652939</v>
      </c>
      <c r="O31" s="12">
        <v>1804.0647081574332</v>
      </c>
      <c r="P31" s="10">
        <v>2024.0548048784794</v>
      </c>
      <c r="Q31" s="11">
        <v>1991.8485337203108</v>
      </c>
      <c r="R31" s="11">
        <v>1800.8942470152253</v>
      </c>
      <c r="S31" s="12">
        <v>1742.4573852773794</v>
      </c>
    </row>
    <row r="32" spans="1:19" x14ac:dyDescent="0.25">
      <c r="A32" s="8">
        <v>42611</v>
      </c>
      <c r="B32" s="8">
        <v>42612</v>
      </c>
      <c r="C32" s="16">
        <v>7.9332180632948877</v>
      </c>
      <c r="D32" s="10">
        <v>1944.1491185776811</v>
      </c>
      <c r="E32" s="11">
        <v>1899.7688757159947</v>
      </c>
      <c r="F32" s="11">
        <v>1825.5004405283462</v>
      </c>
      <c r="G32" s="12">
        <v>1720.2679999233726</v>
      </c>
      <c r="H32" s="10">
        <v>2025.5935765355198</v>
      </c>
      <c r="I32" s="11">
        <v>1921.0445104003743</v>
      </c>
      <c r="J32" s="11">
        <v>1800.1124896275496</v>
      </c>
      <c r="K32" s="12">
        <v>1805.308922453369</v>
      </c>
      <c r="L32" s="10">
        <v>1940.098065045715</v>
      </c>
      <c r="M32" s="11">
        <v>1933.5716406881436</v>
      </c>
      <c r="N32" s="11">
        <v>1792.6621410504417</v>
      </c>
      <c r="O32" s="12">
        <v>1796.4659559223628</v>
      </c>
      <c r="P32" s="10">
        <v>2020.7200000595321</v>
      </c>
      <c r="Q32" s="11">
        <v>1987.9214041695193</v>
      </c>
      <c r="R32" s="11">
        <v>1791.2908201799432</v>
      </c>
      <c r="S32" s="12">
        <v>1735.1534295635049</v>
      </c>
    </row>
    <row r="33" spans="1:19" x14ac:dyDescent="0.25">
      <c r="A33" s="8">
        <v>42612</v>
      </c>
      <c r="B33" s="8">
        <v>42613</v>
      </c>
      <c r="C33" s="16">
        <v>7.8992199544236064</v>
      </c>
      <c r="D33" s="10">
        <v>1931.9557402448943</v>
      </c>
      <c r="E33" s="11">
        <v>1997.9600164823862</v>
      </c>
      <c r="F33" s="11">
        <v>1813.0465292933859</v>
      </c>
      <c r="G33" s="12">
        <v>1711.4104138778891</v>
      </c>
      <c r="H33" s="10">
        <v>2012.9813071432848</v>
      </c>
      <c r="I33" s="11">
        <v>1909.9133995937784</v>
      </c>
      <c r="J33" s="11">
        <v>1788.5652735627332</v>
      </c>
      <c r="K33" s="12">
        <v>1794.5484809287748</v>
      </c>
      <c r="L33" s="10">
        <v>1929.5655193771895</v>
      </c>
      <c r="M33" s="11">
        <v>1927.516737395209</v>
      </c>
      <c r="N33" s="11">
        <v>1784.639888055523</v>
      </c>
      <c r="O33" s="12">
        <v>1793.3561336263158</v>
      </c>
      <c r="P33" s="10">
        <v>2009.9285926429006</v>
      </c>
      <c r="Q33" s="11">
        <v>1979.7163487743142</v>
      </c>
      <c r="R33" s="11">
        <v>1784.1561953852106</v>
      </c>
      <c r="S33" s="12">
        <v>1734.6750222838773</v>
      </c>
    </row>
    <row r="34" spans="1:19" x14ac:dyDescent="0.25">
      <c r="A34" s="8">
        <v>42613</v>
      </c>
      <c r="B34" s="8">
        <v>42614</v>
      </c>
      <c r="C34" s="16">
        <v>7.468858908735216</v>
      </c>
      <c r="D34" s="10">
        <v>1847.0605956165389</v>
      </c>
      <c r="E34" s="11">
        <v>1907.3485754421329</v>
      </c>
      <c r="F34" s="11">
        <v>1736.6290430346207</v>
      </c>
      <c r="G34" s="12">
        <v>1631.5294665956667</v>
      </c>
      <c r="H34" s="10">
        <v>1910.2001349557784</v>
      </c>
      <c r="I34" s="11">
        <v>1811.6514970893434</v>
      </c>
      <c r="J34" s="11">
        <v>1699.4911936594995</v>
      </c>
      <c r="K34" s="12">
        <v>1707.1185766424835</v>
      </c>
      <c r="L34" s="10">
        <v>1828.0679457203425</v>
      </c>
      <c r="M34" s="11">
        <v>1823.0240817877573</v>
      </c>
      <c r="N34" s="11">
        <v>1694.3594451098315</v>
      </c>
      <c r="O34" s="12">
        <v>1695.3754665475606</v>
      </c>
      <c r="P34" s="10">
        <v>1910.4938474339399</v>
      </c>
      <c r="Q34" s="11">
        <v>1880.8433470412917</v>
      </c>
      <c r="R34" s="11">
        <v>1690.0486273061056</v>
      </c>
      <c r="S34" s="12">
        <v>1643.0873578938756</v>
      </c>
    </row>
  </sheetData>
  <mergeCells count="4">
    <mergeCell ref="D2:G2"/>
    <mergeCell ref="H2:K2"/>
    <mergeCell ref="L2:O2"/>
    <mergeCell ref="P2:S2"/>
  </mergeCells>
  <conditionalFormatting sqref="D4:S4">
    <cfRule type="top10" dxfId="1994" priority="91" percent="1" bottom="1" rank="20"/>
    <cfRule type="aboveAverage" dxfId="1993" priority="92" aboveAverage="0"/>
    <cfRule type="aboveAverage" dxfId="1992" priority="93"/>
  </conditionalFormatting>
  <conditionalFormatting sqref="D5:S5">
    <cfRule type="top10" dxfId="1991" priority="88" percent="1" bottom="1" rank="20"/>
    <cfRule type="aboveAverage" dxfId="1990" priority="89" aboveAverage="0"/>
    <cfRule type="aboveAverage" dxfId="1989" priority="90"/>
  </conditionalFormatting>
  <conditionalFormatting sqref="D6:S6">
    <cfRule type="top10" dxfId="1988" priority="85" percent="1" bottom="1" rank="20"/>
    <cfRule type="aboveAverage" dxfId="1987" priority="86" aboveAverage="0"/>
    <cfRule type="aboveAverage" dxfId="1986" priority="87"/>
  </conditionalFormatting>
  <conditionalFormatting sqref="D7:S7">
    <cfRule type="top10" dxfId="1985" priority="82" percent="1" bottom="1" rank="20"/>
    <cfRule type="aboveAverage" dxfId="1984" priority="83" aboveAverage="0"/>
    <cfRule type="aboveAverage" dxfId="1983" priority="84"/>
  </conditionalFormatting>
  <conditionalFormatting sqref="D8:S8">
    <cfRule type="top10" dxfId="1982" priority="79" percent="1" bottom="1" rank="20"/>
    <cfRule type="aboveAverage" dxfId="1981" priority="80" aboveAverage="0"/>
    <cfRule type="aboveAverage" dxfId="1980" priority="81"/>
  </conditionalFormatting>
  <conditionalFormatting sqref="D9:S9">
    <cfRule type="top10" dxfId="1979" priority="76" percent="1" bottom="1" rank="20"/>
    <cfRule type="aboveAverage" dxfId="1978" priority="77" aboveAverage="0"/>
    <cfRule type="aboveAverage" dxfId="1977" priority="78"/>
  </conditionalFormatting>
  <conditionalFormatting sqref="D10:S10">
    <cfRule type="top10" dxfId="1976" priority="73" percent="1" bottom="1" rank="20"/>
    <cfRule type="aboveAverage" dxfId="1975" priority="74" aboveAverage="0"/>
    <cfRule type="aboveAverage" dxfId="1974" priority="75"/>
  </conditionalFormatting>
  <conditionalFormatting sqref="D11:S11">
    <cfRule type="top10" dxfId="1973" priority="70" percent="1" bottom="1" rank="20"/>
    <cfRule type="aboveAverage" dxfId="1972" priority="71" aboveAverage="0"/>
    <cfRule type="aboveAverage" dxfId="1971" priority="72"/>
  </conditionalFormatting>
  <conditionalFormatting sqref="D12:S12">
    <cfRule type="top10" dxfId="1970" priority="67" percent="1" bottom="1" rank="20"/>
    <cfRule type="aboveAverage" dxfId="1969" priority="68" aboveAverage="0"/>
    <cfRule type="aboveAverage" dxfId="1968" priority="69"/>
  </conditionalFormatting>
  <conditionalFormatting sqref="D13:S13">
    <cfRule type="top10" dxfId="1967" priority="64" percent="1" bottom="1" rank="20"/>
    <cfRule type="aboveAverage" dxfId="1966" priority="65" aboveAverage="0"/>
    <cfRule type="aboveAverage" dxfId="1965" priority="66"/>
  </conditionalFormatting>
  <conditionalFormatting sqref="D14:S14">
    <cfRule type="top10" dxfId="1964" priority="61" percent="1" bottom="1" rank="20"/>
    <cfRule type="aboveAverage" dxfId="1963" priority="62" aboveAverage="0"/>
    <cfRule type="aboveAverage" dxfId="1962" priority="63"/>
  </conditionalFormatting>
  <conditionalFormatting sqref="D15:S15">
    <cfRule type="top10" dxfId="1961" priority="58" percent="1" bottom="1" rank="20"/>
    <cfRule type="aboveAverage" dxfId="1960" priority="59" aboveAverage="0"/>
    <cfRule type="aboveAverage" dxfId="1959" priority="60"/>
  </conditionalFormatting>
  <conditionalFormatting sqref="D16:S16">
    <cfRule type="top10" dxfId="1958" priority="55" percent="1" bottom="1" rank="20"/>
    <cfRule type="aboveAverage" dxfId="1957" priority="56" aboveAverage="0"/>
    <cfRule type="aboveAverage" dxfId="1956" priority="57"/>
  </conditionalFormatting>
  <conditionalFormatting sqref="D17:S17">
    <cfRule type="top10" dxfId="1955" priority="52" percent="1" bottom="1" rank="20"/>
    <cfRule type="aboveAverage" dxfId="1954" priority="53" aboveAverage="0"/>
    <cfRule type="aboveAverage" dxfId="1953" priority="54"/>
  </conditionalFormatting>
  <conditionalFormatting sqref="D18:S18">
    <cfRule type="top10" dxfId="1952" priority="49" percent="1" bottom="1" rank="20"/>
    <cfRule type="aboveAverage" dxfId="1951" priority="50" aboveAverage="0"/>
    <cfRule type="aboveAverage" dxfId="1950" priority="51"/>
  </conditionalFormatting>
  <conditionalFormatting sqref="D19:S19">
    <cfRule type="top10" dxfId="1949" priority="46" percent="1" bottom="1" rank="20"/>
    <cfRule type="aboveAverage" dxfId="1948" priority="47" aboveAverage="0"/>
    <cfRule type="aboveAverage" dxfId="1947" priority="48"/>
  </conditionalFormatting>
  <conditionalFormatting sqref="D20:S20">
    <cfRule type="top10" dxfId="1946" priority="43" percent="1" bottom="1" rank="20"/>
    <cfRule type="aboveAverage" dxfId="1945" priority="44" aboveAverage="0"/>
    <cfRule type="aboveAverage" dxfId="1944" priority="45"/>
  </conditionalFormatting>
  <conditionalFormatting sqref="D21:S21">
    <cfRule type="top10" dxfId="1943" priority="40" percent="1" bottom="1" rank="20"/>
    <cfRule type="aboveAverage" dxfId="1942" priority="41" aboveAverage="0"/>
    <cfRule type="aboveAverage" dxfId="1941" priority="42"/>
  </conditionalFormatting>
  <conditionalFormatting sqref="D22:S22">
    <cfRule type="top10" dxfId="1940" priority="37" percent="1" bottom="1" rank="20"/>
    <cfRule type="aboveAverage" dxfId="1939" priority="38" aboveAverage="0"/>
    <cfRule type="aboveAverage" dxfId="1938" priority="39"/>
  </conditionalFormatting>
  <conditionalFormatting sqref="D23:S23">
    <cfRule type="top10" dxfId="1937" priority="34" percent="1" bottom="1" rank="20"/>
    <cfRule type="aboveAverage" dxfId="1936" priority="35" aboveAverage="0"/>
    <cfRule type="aboveAverage" dxfId="1935" priority="36"/>
  </conditionalFormatting>
  <conditionalFormatting sqref="D24:S24">
    <cfRule type="top10" dxfId="1934" priority="31" percent="1" bottom="1" rank="20"/>
    <cfRule type="aboveAverage" dxfId="1933" priority="32" aboveAverage="0"/>
    <cfRule type="aboveAverage" dxfId="1932" priority="33"/>
  </conditionalFormatting>
  <conditionalFormatting sqref="D25:S25">
    <cfRule type="top10" dxfId="1931" priority="28" percent="1" bottom="1" rank="20"/>
    <cfRule type="aboveAverage" dxfId="1930" priority="29" aboveAverage="0"/>
    <cfRule type="aboveAverage" dxfId="1929" priority="30"/>
  </conditionalFormatting>
  <conditionalFormatting sqref="D26:S26">
    <cfRule type="top10" dxfId="1928" priority="25" percent="1" bottom="1" rank="20"/>
    <cfRule type="aboveAverage" dxfId="1927" priority="26" aboveAverage="0"/>
    <cfRule type="aboveAverage" dxfId="1926" priority="27"/>
  </conditionalFormatting>
  <conditionalFormatting sqref="D27:S27">
    <cfRule type="top10" dxfId="1925" priority="22" percent="1" bottom="1" rank="20"/>
    <cfRule type="aboveAverage" dxfId="1924" priority="23" aboveAverage="0"/>
    <cfRule type="aboveAverage" dxfId="1923" priority="24"/>
  </conditionalFormatting>
  <conditionalFormatting sqref="D28:S28">
    <cfRule type="top10" dxfId="1922" priority="19" percent="1" bottom="1" rank="20"/>
    <cfRule type="aboveAverage" dxfId="1921" priority="20" aboveAverage="0"/>
    <cfRule type="aboveAverage" dxfId="1920" priority="21"/>
  </conditionalFormatting>
  <conditionalFormatting sqref="D29:S29">
    <cfRule type="top10" dxfId="1919" priority="16" percent="1" bottom="1" rank="20"/>
    <cfRule type="aboveAverage" dxfId="1918" priority="17" aboveAverage="0"/>
    <cfRule type="aboveAverage" dxfId="1917" priority="18"/>
  </conditionalFormatting>
  <conditionalFormatting sqref="D30:S30">
    <cfRule type="top10" dxfId="1916" priority="13" percent="1" bottom="1" rank="20"/>
    <cfRule type="aboveAverage" dxfId="1915" priority="14" aboveAverage="0"/>
    <cfRule type="aboveAverage" dxfId="1914" priority="15"/>
  </conditionalFormatting>
  <conditionalFormatting sqref="D31:S31">
    <cfRule type="top10" dxfId="1913" priority="10" percent="1" bottom="1" rank="20"/>
    <cfRule type="aboveAverage" dxfId="1912" priority="11" aboveAverage="0"/>
    <cfRule type="aboveAverage" dxfId="1911" priority="12"/>
  </conditionalFormatting>
  <conditionalFormatting sqref="D32:S32">
    <cfRule type="top10" dxfId="1910" priority="7" percent="1" bottom="1" rank="20"/>
    <cfRule type="aboveAverage" dxfId="1909" priority="8" aboveAverage="0"/>
    <cfRule type="aboveAverage" dxfId="1908" priority="9"/>
  </conditionalFormatting>
  <conditionalFormatting sqref="D33:S33">
    <cfRule type="top10" dxfId="1907" priority="4" percent="1" bottom="1" rank="20"/>
    <cfRule type="aboveAverage" dxfId="1906" priority="5" aboveAverage="0"/>
    <cfRule type="aboveAverage" dxfId="1905" priority="6"/>
  </conditionalFormatting>
  <conditionalFormatting sqref="D34:S34">
    <cfRule type="top10" dxfId="1904" priority="1" percent="1" bottom="1" rank="20"/>
    <cfRule type="aboveAverage" dxfId="1903" priority="2" aboveAverage="0"/>
    <cfRule type="aboveAverage" dxfId="1902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S3" activeCellId="3" sqref="G3:G34 K3:K34 O3:O34 S3:S34"/>
    </sheetView>
  </sheetViews>
  <sheetFormatPr defaultRowHeight="15" x14ac:dyDescent="0.25"/>
  <cols>
    <col min="1" max="1" width="9.85546875" customWidth="1"/>
    <col min="2" max="2" width="10.7109375" customWidth="1"/>
  </cols>
  <sheetData>
    <row r="1" spans="1:19" ht="15.75" thickBot="1" x14ac:dyDescent="0.3"/>
    <row r="2" spans="1:19" ht="15.75" thickBot="1" x14ac:dyDescent="0.3">
      <c r="D2" s="34" t="s">
        <v>10</v>
      </c>
      <c r="E2" s="35"/>
      <c r="F2" s="35"/>
      <c r="G2" s="36"/>
      <c r="H2" s="34" t="s">
        <v>11</v>
      </c>
      <c r="I2" s="35"/>
      <c r="J2" s="35"/>
      <c r="K2" s="36"/>
      <c r="L2" s="34" t="s">
        <v>12</v>
      </c>
      <c r="M2" s="35"/>
      <c r="N2" s="35"/>
      <c r="O2" s="36"/>
      <c r="P2" s="34" t="s">
        <v>13</v>
      </c>
      <c r="Q2" s="35"/>
      <c r="R2" s="35"/>
      <c r="S2" s="36"/>
    </row>
    <row r="3" spans="1:19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</row>
    <row r="4" spans="1:19" x14ac:dyDescent="0.25">
      <c r="A4" s="8">
        <v>42583</v>
      </c>
      <c r="B4" s="8">
        <v>42584</v>
      </c>
      <c r="C4" s="16">
        <v>7.8739856944084163</v>
      </c>
      <c r="D4" s="10">
        <v>1896.7888796385837</v>
      </c>
      <c r="E4" s="11">
        <v>1883.8952251542767</v>
      </c>
      <c r="F4" s="11">
        <v>1666.9129789155572</v>
      </c>
      <c r="G4" s="12">
        <v>1661.141219618856</v>
      </c>
      <c r="H4" s="10">
        <v>1891.112458544234</v>
      </c>
      <c r="I4" s="11">
        <v>1894.9497674657239</v>
      </c>
      <c r="J4" s="11">
        <v>1721.2388853354907</v>
      </c>
      <c r="K4" s="12">
        <v>1637.4487905941166</v>
      </c>
      <c r="L4" s="10">
        <v>1884.1580865118171</v>
      </c>
      <c r="M4" s="11">
        <v>1844.8596059978431</v>
      </c>
      <c r="N4" s="11">
        <v>1640.7286378785268</v>
      </c>
      <c r="O4" s="12">
        <v>1612.4539518723691</v>
      </c>
      <c r="P4" s="10">
        <v>1838.8340164063461</v>
      </c>
      <c r="Q4" s="11">
        <v>1845.1806111239357</v>
      </c>
      <c r="R4" s="11">
        <v>1699.5582078207169</v>
      </c>
      <c r="S4" s="12">
        <v>1624.0440067858817</v>
      </c>
    </row>
    <row r="5" spans="1:19" x14ac:dyDescent="0.25">
      <c r="A5" s="8">
        <v>42584</v>
      </c>
      <c r="B5" s="8">
        <v>42585</v>
      </c>
      <c r="C5" s="16">
        <v>7.1203376026153569</v>
      </c>
      <c r="D5" s="10">
        <v>1928.1943275225337</v>
      </c>
      <c r="E5" s="11">
        <v>1881.6133874367185</v>
      </c>
      <c r="F5" s="11">
        <v>1698.1229370878184</v>
      </c>
      <c r="G5" s="12">
        <v>1682.0757155620686</v>
      </c>
      <c r="H5" s="10">
        <v>1901.6330490755847</v>
      </c>
      <c r="I5" s="11">
        <v>1857.5375863070537</v>
      </c>
      <c r="J5" s="11">
        <v>1718.0302202920927</v>
      </c>
      <c r="K5" s="12">
        <v>1696.6471816919031</v>
      </c>
      <c r="L5" s="10">
        <v>1891.646644321258</v>
      </c>
      <c r="M5" s="11">
        <v>1831.8234406008339</v>
      </c>
      <c r="N5" s="11">
        <v>1670.0131115177896</v>
      </c>
      <c r="O5" s="12">
        <v>1639.4239971841475</v>
      </c>
      <c r="P5" s="10">
        <v>1893.6079263149697</v>
      </c>
      <c r="Q5" s="11">
        <v>1824.1836898186396</v>
      </c>
      <c r="R5" s="11">
        <v>1688.9139244854489</v>
      </c>
      <c r="S5" s="12">
        <v>1641.3882097593505</v>
      </c>
    </row>
    <row r="6" spans="1:19" x14ac:dyDescent="0.25">
      <c r="A6" s="8">
        <v>42585</v>
      </c>
      <c r="B6" s="8">
        <v>42586</v>
      </c>
      <c r="C6" s="16">
        <v>6.4199563636779784</v>
      </c>
      <c r="D6" s="10">
        <v>1500.0649579446172</v>
      </c>
      <c r="E6" s="11">
        <v>1472.2540418959677</v>
      </c>
      <c r="F6" s="11">
        <v>1338.0024407809724</v>
      </c>
      <c r="G6" s="12">
        <v>1323.2228099724193</v>
      </c>
      <c r="H6" s="10">
        <v>1514.2754797482758</v>
      </c>
      <c r="I6" s="11">
        <v>1477.950472981129</v>
      </c>
      <c r="J6" s="11">
        <v>1373.9751414963657</v>
      </c>
      <c r="K6" s="12">
        <v>1364.0369374252359</v>
      </c>
      <c r="L6" s="10">
        <v>1527.6736960651831</v>
      </c>
      <c r="M6" s="11">
        <v>1482.023232128704</v>
      </c>
      <c r="N6" s="11">
        <v>1359.2539296965431</v>
      </c>
      <c r="O6" s="12">
        <v>1345.1660651391214</v>
      </c>
      <c r="P6" s="10">
        <v>1576.6912369751062</v>
      </c>
      <c r="Q6" s="11">
        <v>1537.5435027617023</v>
      </c>
      <c r="R6" s="11">
        <v>1431.165212606631</v>
      </c>
      <c r="S6" s="12">
        <v>1387.1126833961901</v>
      </c>
    </row>
    <row r="7" spans="1:19" x14ac:dyDescent="0.25">
      <c r="A7" s="8">
        <v>42586</v>
      </c>
      <c r="B7" s="8">
        <v>42587</v>
      </c>
      <c r="C7" s="16">
        <v>7.2486125240325929</v>
      </c>
      <c r="D7" s="10">
        <v>1834.1327015693262</v>
      </c>
      <c r="E7" s="11">
        <v>1817.13537979188</v>
      </c>
      <c r="F7" s="11">
        <v>1615.6693248679103</v>
      </c>
      <c r="G7" s="12">
        <v>1605.2630512579099</v>
      </c>
      <c r="H7" s="10">
        <v>1820.9028245724423</v>
      </c>
      <c r="I7" s="11">
        <v>1831.1804432846307</v>
      </c>
      <c r="J7" s="11">
        <v>1672.1228652034938</v>
      </c>
      <c r="K7" s="12">
        <v>1600.7876083954707</v>
      </c>
      <c r="L7" s="10">
        <v>1832.09513381894</v>
      </c>
      <c r="M7" s="11">
        <v>1793.3195967294857</v>
      </c>
      <c r="N7" s="11">
        <v>1601.4902249764075</v>
      </c>
      <c r="O7" s="12">
        <v>1571.7392878958574</v>
      </c>
      <c r="P7" s="10">
        <v>1790.7672641849022</v>
      </c>
      <c r="Q7" s="11">
        <v>1793.6917184449533</v>
      </c>
      <c r="R7" s="11">
        <v>1661.6001166853102</v>
      </c>
      <c r="S7" s="12">
        <v>1586.5822149930493</v>
      </c>
    </row>
    <row r="8" spans="1:19" x14ac:dyDescent="0.25">
      <c r="A8" s="8">
        <v>42587</v>
      </c>
      <c r="B8" s="8">
        <v>42588</v>
      </c>
      <c r="C8" s="16">
        <v>6.9139870529174807</v>
      </c>
      <c r="D8" s="10">
        <v>1774.9905381860485</v>
      </c>
      <c r="E8" s="11">
        <v>1761.5667512689597</v>
      </c>
      <c r="F8" s="11">
        <v>1580.3499376711325</v>
      </c>
      <c r="G8" s="12">
        <v>1568.8634778862513</v>
      </c>
      <c r="H8" s="10">
        <v>1736.9115363528861</v>
      </c>
      <c r="I8" s="11">
        <v>1749.8564279258615</v>
      </c>
      <c r="J8" s="11">
        <v>1611.173470392441</v>
      </c>
      <c r="K8" s="12">
        <v>1537.3309039280975</v>
      </c>
      <c r="L8" s="10">
        <v>1727.5053324863129</v>
      </c>
      <c r="M8" s="11">
        <v>1702.2857056820621</v>
      </c>
      <c r="N8" s="11">
        <v>1536.033786114132</v>
      </c>
      <c r="O8" s="12">
        <v>1515.4319082850734</v>
      </c>
      <c r="P8" s="10">
        <v>1676.6287241231091</v>
      </c>
      <c r="Q8" s="11">
        <v>1684.2047830855349</v>
      </c>
      <c r="R8" s="11">
        <v>1572.0098855441413</v>
      </c>
      <c r="S8" s="12">
        <v>1513.3622112720811</v>
      </c>
    </row>
    <row r="9" spans="1:19" x14ac:dyDescent="0.25">
      <c r="A9" s="8">
        <v>42588</v>
      </c>
      <c r="B9" s="8">
        <v>42589</v>
      </c>
      <c r="C9" s="16">
        <v>7.3179626827239987</v>
      </c>
      <c r="D9" s="10">
        <v>1908.3878577712758</v>
      </c>
      <c r="E9" s="11">
        <v>1896.8663447799231</v>
      </c>
      <c r="F9" s="11">
        <v>1696.8520733015337</v>
      </c>
      <c r="G9" s="12">
        <v>1682.7834120127411</v>
      </c>
      <c r="H9" s="10">
        <v>1913.7369644173441</v>
      </c>
      <c r="I9" s="11">
        <v>1916.6047888102937</v>
      </c>
      <c r="J9" s="11">
        <v>1756.8424984289436</v>
      </c>
      <c r="K9" s="12">
        <v>1675.8530929189776</v>
      </c>
      <c r="L9" s="10">
        <v>1900.8405946262585</v>
      </c>
      <c r="M9" s="11">
        <v>1858.7766316324414</v>
      </c>
      <c r="N9" s="11">
        <v>1678.5131286233618</v>
      </c>
      <c r="O9" s="12">
        <v>1651.4183717314768</v>
      </c>
      <c r="P9" s="10">
        <v>1827.90594612676</v>
      </c>
      <c r="Q9" s="11">
        <v>1828.3847883043998</v>
      </c>
      <c r="R9" s="11">
        <v>1703.1951481266403</v>
      </c>
      <c r="S9" s="12">
        <v>1637.7621450886709</v>
      </c>
    </row>
    <row r="10" spans="1:19" x14ac:dyDescent="0.25">
      <c r="A10" s="8">
        <v>42589</v>
      </c>
      <c r="B10" s="8">
        <v>42590</v>
      </c>
      <c r="C10" s="16">
        <v>8.0764415092468269</v>
      </c>
      <c r="D10" s="10">
        <v>1974.6312892687442</v>
      </c>
      <c r="E10" s="11">
        <v>1951.7464401310506</v>
      </c>
      <c r="F10" s="11">
        <v>1723.2151890322325</v>
      </c>
      <c r="G10" s="12">
        <v>1712.0058955059628</v>
      </c>
      <c r="H10" s="10">
        <v>1969.6743135901622</v>
      </c>
      <c r="I10" s="11">
        <v>1964.8911775647532</v>
      </c>
      <c r="J10" s="11">
        <v>1780.7774515562955</v>
      </c>
      <c r="K10" s="12">
        <v>1690.5570979540789</v>
      </c>
      <c r="L10" s="10">
        <v>1962.0155431315186</v>
      </c>
      <c r="M10" s="11">
        <v>1917.1504873473784</v>
      </c>
      <c r="N10" s="11">
        <v>1698.6499216535876</v>
      </c>
      <c r="O10" s="12">
        <v>1667.3243806144601</v>
      </c>
      <c r="P10" s="10">
        <v>1892.8571975289217</v>
      </c>
      <c r="Q10" s="11">
        <v>1882.1069348011924</v>
      </c>
      <c r="R10" s="11">
        <v>1737.0156747252076</v>
      </c>
      <c r="S10" s="12">
        <v>1663.4482176494466</v>
      </c>
    </row>
    <row r="11" spans="1:19" x14ac:dyDescent="0.25">
      <c r="A11" s="8">
        <v>42590</v>
      </c>
      <c r="B11" s="8">
        <v>42591</v>
      </c>
      <c r="C11" s="16">
        <v>8.2966216764450067</v>
      </c>
      <c r="D11" s="10">
        <v>2037.428025587353</v>
      </c>
      <c r="E11" s="11">
        <v>2013.6930440727381</v>
      </c>
      <c r="F11" s="11">
        <v>1770.819696471191</v>
      </c>
      <c r="G11" s="12">
        <v>1766.8049556511235</v>
      </c>
      <c r="H11" s="10">
        <v>2015.8155159600055</v>
      </c>
      <c r="I11" s="11">
        <v>2016.3209366610497</v>
      </c>
      <c r="J11" s="11">
        <v>1828.108227386814</v>
      </c>
      <c r="K11" s="12">
        <v>1735.9457168261538</v>
      </c>
      <c r="L11" s="10">
        <v>2013.8853389041853</v>
      </c>
      <c r="M11" s="11">
        <v>1968.6584440623492</v>
      </c>
      <c r="N11" s="11">
        <v>1738.4353775096806</v>
      </c>
      <c r="O11" s="12">
        <v>1708.3747160714838</v>
      </c>
      <c r="P11" s="10">
        <v>1951.9870586124925</v>
      </c>
      <c r="Q11" s="11">
        <v>1945.5645770234835</v>
      </c>
      <c r="R11" s="11">
        <v>1791.9319416179826</v>
      </c>
      <c r="S11" s="12">
        <v>1707.925200168856</v>
      </c>
    </row>
    <row r="12" spans="1:19" x14ac:dyDescent="0.25">
      <c r="A12" s="8">
        <v>42591</v>
      </c>
      <c r="B12" s="8">
        <v>42592</v>
      </c>
      <c r="C12" s="16">
        <v>6.2678837795257571</v>
      </c>
      <c r="D12" s="10">
        <v>1792.2730613571844</v>
      </c>
      <c r="E12" s="11">
        <v>1768.6672582764722</v>
      </c>
      <c r="F12" s="11">
        <v>1570.6510363439884</v>
      </c>
      <c r="G12" s="12">
        <v>1556.1211692136865</v>
      </c>
      <c r="H12" s="10">
        <v>1804.177273084917</v>
      </c>
      <c r="I12" s="11">
        <v>1819.5656615330065</v>
      </c>
      <c r="J12" s="11">
        <v>1641.0226872640217</v>
      </c>
      <c r="K12" s="12">
        <v>1553.7161089423637</v>
      </c>
      <c r="L12" s="10">
        <v>1803.6221314576057</v>
      </c>
      <c r="M12" s="11">
        <v>1763.4095839317999</v>
      </c>
      <c r="N12" s="11">
        <v>1580.9108610538885</v>
      </c>
      <c r="O12" s="12">
        <v>1549.6169248983604</v>
      </c>
      <c r="P12" s="10">
        <v>1752.7576248869561</v>
      </c>
      <c r="Q12" s="11">
        <v>1748.7814918611689</v>
      </c>
      <c r="R12" s="11">
        <v>1622.6548927120484</v>
      </c>
      <c r="S12" s="12">
        <v>1555.7323914868077</v>
      </c>
    </row>
    <row r="13" spans="1:19" x14ac:dyDescent="0.25">
      <c r="A13" s="8">
        <v>42592</v>
      </c>
      <c r="B13" s="8">
        <v>42593</v>
      </c>
      <c r="C13" s="16">
        <v>7.6570745229758321</v>
      </c>
      <c r="D13" s="10">
        <v>1813.067031699527</v>
      </c>
      <c r="E13" s="11">
        <v>1784.3402519808217</v>
      </c>
      <c r="F13" s="11">
        <v>1589.1524870638166</v>
      </c>
      <c r="G13" s="12">
        <v>1576.311663481298</v>
      </c>
      <c r="H13" s="10">
        <v>1789.5100080790473</v>
      </c>
      <c r="I13" s="11">
        <v>1777.4222854482716</v>
      </c>
      <c r="J13" s="11">
        <v>1613.1567184586929</v>
      </c>
      <c r="K13" s="12">
        <v>1532.1472162289676</v>
      </c>
      <c r="L13" s="10">
        <v>1740.7335940195326</v>
      </c>
      <c r="M13" s="11">
        <v>1697.4597568874169</v>
      </c>
      <c r="N13" s="11">
        <v>1526.0359088419063</v>
      </c>
      <c r="O13" s="12">
        <v>1496.3306383653685</v>
      </c>
      <c r="P13" s="10">
        <v>1683.6279894597455</v>
      </c>
      <c r="Q13" s="11">
        <v>1673.8757573267255</v>
      </c>
      <c r="R13" s="11">
        <v>1550.030970576244</v>
      </c>
      <c r="S13" s="12">
        <v>1483.0579834418641</v>
      </c>
    </row>
    <row r="14" spans="1:19" x14ac:dyDescent="0.25">
      <c r="A14" s="8">
        <v>42593</v>
      </c>
      <c r="B14" s="8">
        <v>42594</v>
      </c>
      <c r="C14" s="16">
        <v>6.6788114709854129</v>
      </c>
      <c r="D14" s="10">
        <v>1780.004048098546</v>
      </c>
      <c r="E14" s="11">
        <v>1754.6672430484384</v>
      </c>
      <c r="F14" s="11">
        <v>1567.8848470322373</v>
      </c>
      <c r="G14" s="12">
        <v>1557.6401514765735</v>
      </c>
      <c r="H14" s="10">
        <v>1770.0494583608117</v>
      </c>
      <c r="I14" s="11">
        <v>1772.4056330348224</v>
      </c>
      <c r="J14" s="11">
        <v>1609.5710392634564</v>
      </c>
      <c r="K14" s="12">
        <v>1533.2798253040703</v>
      </c>
      <c r="L14" s="10">
        <v>1745.7372925269635</v>
      </c>
      <c r="M14" s="11">
        <v>1701.5255296099665</v>
      </c>
      <c r="N14" s="11">
        <v>1530.5926766395651</v>
      </c>
      <c r="O14" s="12">
        <v>1502.8497328347787</v>
      </c>
      <c r="P14" s="10">
        <v>1690.2391846520377</v>
      </c>
      <c r="Q14" s="11">
        <v>1686.105919390365</v>
      </c>
      <c r="R14" s="11">
        <v>1560.2109901767894</v>
      </c>
      <c r="S14" s="12">
        <v>1499.5095644150088</v>
      </c>
    </row>
    <row r="15" spans="1:19" x14ac:dyDescent="0.25">
      <c r="A15" s="8">
        <v>42594</v>
      </c>
      <c r="B15" s="8">
        <v>42595</v>
      </c>
      <c r="C15" s="16">
        <v>7.9459913539886475</v>
      </c>
      <c r="D15" s="10">
        <v>1937.2055784661723</v>
      </c>
      <c r="E15" s="11">
        <v>1909.7311331460162</v>
      </c>
      <c r="F15" s="11">
        <v>1696.6699250040372</v>
      </c>
      <c r="G15" s="12">
        <v>1687.496872066378</v>
      </c>
      <c r="H15" s="10">
        <v>1920.9152810786056</v>
      </c>
      <c r="I15" s="11">
        <v>1922.3957386097236</v>
      </c>
      <c r="J15" s="11">
        <v>1753.5287479691294</v>
      </c>
      <c r="K15" s="12">
        <v>1670.4356477666329</v>
      </c>
      <c r="L15" s="10">
        <v>1931.6849698391268</v>
      </c>
      <c r="M15" s="11">
        <v>1886.0721347711142</v>
      </c>
      <c r="N15" s="11">
        <v>1683.8757351490731</v>
      </c>
      <c r="O15" s="12">
        <v>1652.2911450302709</v>
      </c>
      <c r="P15" s="10">
        <v>1881.1981333377209</v>
      </c>
      <c r="Q15" s="11">
        <v>1869.3248873029665</v>
      </c>
      <c r="R15" s="11">
        <v>1725.8735598298929</v>
      </c>
      <c r="S15" s="12">
        <v>1651.6478318005572</v>
      </c>
    </row>
    <row r="16" spans="1:19" x14ac:dyDescent="0.25">
      <c r="A16" s="8">
        <v>42595</v>
      </c>
      <c r="B16" s="8">
        <v>42596</v>
      </c>
      <c r="C16" s="16">
        <v>7.5745585923194882</v>
      </c>
      <c r="D16" s="10">
        <v>1942.2298354654583</v>
      </c>
      <c r="E16" s="11">
        <v>1925.7424061923425</v>
      </c>
      <c r="F16" s="11">
        <v>1683.2383436172704</v>
      </c>
      <c r="G16" s="12">
        <v>1681.5091459830739</v>
      </c>
      <c r="H16" s="10">
        <v>1911.6495347709372</v>
      </c>
      <c r="I16" s="11">
        <v>1921.1146765931746</v>
      </c>
      <c r="J16" s="11">
        <v>1731.0379810205529</v>
      </c>
      <c r="K16" s="12">
        <v>1646.4880576689714</v>
      </c>
      <c r="L16" s="10">
        <v>1901.5340435572782</v>
      </c>
      <c r="M16" s="11">
        <v>1859.565885728005</v>
      </c>
      <c r="N16" s="11">
        <v>1643.5653666011747</v>
      </c>
      <c r="O16" s="12">
        <v>1613.2642001945442</v>
      </c>
      <c r="P16" s="10">
        <v>1848.6023512236743</v>
      </c>
      <c r="Q16" s="11">
        <v>1850.4637340951551</v>
      </c>
      <c r="R16" s="11">
        <v>1696.3572576025197</v>
      </c>
      <c r="S16" s="12">
        <v>1620.6818693554987</v>
      </c>
    </row>
    <row r="17" spans="1:19" x14ac:dyDescent="0.25">
      <c r="A17" s="8">
        <v>42596</v>
      </c>
      <c r="B17" s="8">
        <v>42597</v>
      </c>
      <c r="C17" s="16">
        <v>7.934746195793152</v>
      </c>
      <c r="D17" s="10">
        <v>1984.8675750932259</v>
      </c>
      <c r="E17" s="11">
        <v>1962.4163167887789</v>
      </c>
      <c r="F17" s="11">
        <v>1729.6021746720746</v>
      </c>
      <c r="G17" s="12">
        <v>1723.6572443107796</v>
      </c>
      <c r="H17" s="10">
        <v>1966.0810240753481</v>
      </c>
      <c r="I17" s="11">
        <v>1965.7454382279418</v>
      </c>
      <c r="J17" s="11">
        <v>1782.7897162578483</v>
      </c>
      <c r="K17" s="12">
        <v>1696.3711380047041</v>
      </c>
      <c r="L17" s="10">
        <v>1956.3935573339945</v>
      </c>
      <c r="M17" s="11">
        <v>1910.3172510808286</v>
      </c>
      <c r="N17" s="11">
        <v>1697.5728795417047</v>
      </c>
      <c r="O17" s="12">
        <v>1665.9965260809449</v>
      </c>
      <c r="P17" s="10">
        <v>1908.3848256451465</v>
      </c>
      <c r="Q17" s="11">
        <v>1902.2399950771992</v>
      </c>
      <c r="R17" s="11">
        <v>1749.8998836015712</v>
      </c>
      <c r="S17" s="12">
        <v>1676.5300829206324</v>
      </c>
    </row>
    <row r="18" spans="1:19" x14ac:dyDescent="0.25">
      <c r="A18" s="8">
        <v>42597</v>
      </c>
      <c r="B18" s="8">
        <v>42598</v>
      </c>
      <c r="C18" s="16">
        <v>6.7690968604087827</v>
      </c>
      <c r="D18" s="10">
        <v>1979.0377110705394</v>
      </c>
      <c r="E18" s="11">
        <v>1952.8105477000865</v>
      </c>
      <c r="F18" s="11">
        <v>1698.7268700996349</v>
      </c>
      <c r="G18" s="12">
        <v>1699.6581985247781</v>
      </c>
      <c r="H18" s="10">
        <v>1961.6915051190142</v>
      </c>
      <c r="I18" s="11">
        <v>1958.8757302278516</v>
      </c>
      <c r="J18" s="11">
        <v>1762.7876449711614</v>
      </c>
      <c r="K18" s="12">
        <v>1671.6058756806576</v>
      </c>
      <c r="L18" s="10">
        <v>1966.438191660563</v>
      </c>
      <c r="M18" s="11">
        <v>1915.062317222915</v>
      </c>
      <c r="N18" s="11">
        <v>1679.8320710112114</v>
      </c>
      <c r="O18" s="12">
        <v>1650.1836684952762</v>
      </c>
      <c r="P18" s="10">
        <v>1909.8101685551385</v>
      </c>
      <c r="Q18" s="11">
        <v>1899.440677530009</v>
      </c>
      <c r="R18" s="11">
        <v>1732.0096676894725</v>
      </c>
      <c r="S18" s="12">
        <v>1651.9611170617688</v>
      </c>
    </row>
    <row r="19" spans="1:19" x14ac:dyDescent="0.25">
      <c r="A19" s="8">
        <v>42598</v>
      </c>
      <c r="B19" s="8">
        <v>42599</v>
      </c>
      <c r="C19" s="16">
        <v>7.5269798793792724</v>
      </c>
      <c r="D19" s="10">
        <v>1968.2560484842559</v>
      </c>
      <c r="E19" s="11">
        <v>1940.5333028602111</v>
      </c>
      <c r="F19" s="11">
        <v>1682.7210560686983</v>
      </c>
      <c r="G19" s="12">
        <v>1685.889107700224</v>
      </c>
      <c r="H19" s="10">
        <v>1949.7060761772168</v>
      </c>
      <c r="I19" s="11">
        <v>1940.3752213272239</v>
      </c>
      <c r="J19" s="11">
        <v>1743.7233278634976</v>
      </c>
      <c r="K19" s="12">
        <v>1652.1770770660494</v>
      </c>
      <c r="L19" s="10">
        <v>1943.2863333102785</v>
      </c>
      <c r="M19" s="11">
        <v>1896.9046412890459</v>
      </c>
      <c r="N19" s="11">
        <v>1665.5674291284292</v>
      </c>
      <c r="O19" s="12">
        <v>1633.9986651894387</v>
      </c>
      <c r="P19" s="10">
        <v>1886.3983169843536</v>
      </c>
      <c r="Q19" s="11">
        <v>1876.3031558799375</v>
      </c>
      <c r="R19" s="11">
        <v>1709.8238791659212</v>
      </c>
      <c r="S19" s="12">
        <v>1631.1256396697468</v>
      </c>
    </row>
    <row r="20" spans="1:19" x14ac:dyDescent="0.25">
      <c r="A20" s="8">
        <v>42599</v>
      </c>
      <c r="B20" s="8">
        <v>42600</v>
      </c>
      <c r="C20" s="16">
        <v>7.5309015653133393</v>
      </c>
      <c r="D20" s="10">
        <v>1956.3413993265415</v>
      </c>
      <c r="E20" s="11">
        <v>1930.9394121286246</v>
      </c>
      <c r="F20" s="11">
        <v>1696.9363602901726</v>
      </c>
      <c r="G20" s="12">
        <v>1693.7959614819765</v>
      </c>
      <c r="H20" s="10">
        <v>1913.0657610887154</v>
      </c>
      <c r="I20" s="11">
        <v>1912.0999374383671</v>
      </c>
      <c r="J20" s="11">
        <v>1732.8448717148622</v>
      </c>
      <c r="K20" s="12">
        <v>1641.4293849961487</v>
      </c>
      <c r="L20" s="10">
        <v>1905.1201433781646</v>
      </c>
      <c r="M20" s="11">
        <v>1866.2999776469223</v>
      </c>
      <c r="N20" s="11">
        <v>1648.1287860998925</v>
      </c>
      <c r="O20" s="12">
        <v>1617.5697222318145</v>
      </c>
      <c r="P20" s="10">
        <v>1850.7837611871819</v>
      </c>
      <c r="Q20" s="11">
        <v>1844.9300190471081</v>
      </c>
      <c r="R20" s="11">
        <v>1698.0593523806297</v>
      </c>
      <c r="S20" s="12">
        <v>1618.0170129069327</v>
      </c>
    </row>
    <row r="21" spans="1:19" x14ac:dyDescent="0.25">
      <c r="A21" s="8">
        <v>42600</v>
      </c>
      <c r="B21" s="8">
        <v>42601</v>
      </c>
      <c r="C21" s="16">
        <v>6.0260900201201437</v>
      </c>
      <c r="D21" s="10">
        <v>1618.4602521917054</v>
      </c>
      <c r="E21" s="11">
        <v>1594.8138520580665</v>
      </c>
      <c r="F21" s="11">
        <v>1399.4962176309853</v>
      </c>
      <c r="G21" s="12">
        <v>1388.7958501456667</v>
      </c>
      <c r="H21" s="10">
        <v>1585.5176034029341</v>
      </c>
      <c r="I21" s="11">
        <v>1590.472869004114</v>
      </c>
      <c r="J21" s="11">
        <v>1433.2952721244696</v>
      </c>
      <c r="K21" s="12">
        <v>1359.5061241639135</v>
      </c>
      <c r="L21" s="10">
        <v>1587.9432918296707</v>
      </c>
      <c r="M21" s="11">
        <v>1546.3174755013645</v>
      </c>
      <c r="N21" s="11">
        <v>1373.332565100008</v>
      </c>
      <c r="O21" s="12">
        <v>1349.2429187853425</v>
      </c>
      <c r="P21" s="10">
        <v>1533.5258929467743</v>
      </c>
      <c r="Q21" s="11">
        <v>1536.5395222301963</v>
      </c>
      <c r="R21" s="11">
        <v>1410.9851232930566</v>
      </c>
      <c r="S21" s="12">
        <v>1347.6317196535458</v>
      </c>
    </row>
    <row r="22" spans="1:19" x14ac:dyDescent="0.25">
      <c r="A22" s="8">
        <v>42601</v>
      </c>
      <c r="B22" s="8">
        <v>42602</v>
      </c>
      <c r="C22" s="16">
        <v>7.7383705451488494</v>
      </c>
      <c r="D22" s="10">
        <v>1889.4390797886022</v>
      </c>
      <c r="E22" s="11">
        <v>1874.5164006299492</v>
      </c>
      <c r="F22" s="11">
        <v>1686.023134672125</v>
      </c>
      <c r="G22" s="12">
        <v>1673.485258631164</v>
      </c>
      <c r="H22" s="10">
        <v>1870.6703309110774</v>
      </c>
      <c r="I22" s="11">
        <v>1867.732516077245</v>
      </c>
      <c r="J22" s="11">
        <v>1719.0620929293655</v>
      </c>
      <c r="K22" s="12">
        <v>1651.0106162028112</v>
      </c>
      <c r="L22" s="10">
        <v>1855.7111669049398</v>
      </c>
      <c r="M22" s="11">
        <v>1815.8328945078497</v>
      </c>
      <c r="N22" s="11">
        <v>1651.4140378394047</v>
      </c>
      <c r="O22" s="12">
        <v>1626.0108727539496</v>
      </c>
      <c r="P22" s="10">
        <v>1811.4852743203166</v>
      </c>
      <c r="Q22" s="11">
        <v>1807.1940557774735</v>
      </c>
      <c r="R22" s="11">
        <v>1684.4737456312057</v>
      </c>
      <c r="S22" s="12">
        <v>1622.409261266863</v>
      </c>
    </row>
    <row r="23" spans="1:19" x14ac:dyDescent="0.25">
      <c r="A23" s="8">
        <v>42602</v>
      </c>
      <c r="B23" s="8">
        <v>42603</v>
      </c>
      <c r="C23" s="16">
        <v>5.756590073361993</v>
      </c>
      <c r="D23" s="10">
        <v>1776.2461330609542</v>
      </c>
      <c r="E23" s="11">
        <v>1764.8837079256311</v>
      </c>
      <c r="F23" s="11">
        <v>1580.6303841247093</v>
      </c>
      <c r="G23" s="12">
        <v>1570.4678226327792</v>
      </c>
      <c r="H23" s="10">
        <v>1750.8428906331762</v>
      </c>
      <c r="I23" s="11">
        <v>1767.7196945165688</v>
      </c>
      <c r="J23" s="11">
        <v>1617.1362456530715</v>
      </c>
      <c r="K23" s="12">
        <v>1539.6868035011619</v>
      </c>
      <c r="L23" s="10">
        <v>1702.7544435391403</v>
      </c>
      <c r="M23" s="11">
        <v>1669.3537604038231</v>
      </c>
      <c r="N23" s="11">
        <v>1507.0577446553561</v>
      </c>
      <c r="O23" s="12">
        <v>1484.2335113250467</v>
      </c>
      <c r="P23" s="10">
        <v>1627.2143516760809</v>
      </c>
      <c r="Q23" s="11">
        <v>1640.5067638502915</v>
      </c>
      <c r="R23" s="11">
        <v>1515.6761876236797</v>
      </c>
      <c r="S23" s="12">
        <v>1461.1230863838437</v>
      </c>
    </row>
    <row r="24" spans="1:19" x14ac:dyDescent="0.25">
      <c r="A24" s="8">
        <v>42603</v>
      </c>
      <c r="B24" s="8">
        <v>42604</v>
      </c>
      <c r="C24" s="16">
        <v>8.0455804841518397</v>
      </c>
      <c r="D24" s="10">
        <v>1977.6756871506993</v>
      </c>
      <c r="E24" s="11">
        <v>1954.7385830720732</v>
      </c>
      <c r="F24" s="11">
        <v>1763.5739212485507</v>
      </c>
      <c r="G24" s="12">
        <v>1750.2723623091752</v>
      </c>
      <c r="H24" s="10">
        <v>1962.7942001372508</v>
      </c>
      <c r="I24" s="11">
        <v>1958.7251849732165</v>
      </c>
      <c r="J24" s="11">
        <v>1802.788900941126</v>
      </c>
      <c r="K24" s="12">
        <v>1727.6232086095179</v>
      </c>
      <c r="L24" s="10">
        <v>1924.1483375014741</v>
      </c>
      <c r="M24" s="11">
        <v>1884.7054960964247</v>
      </c>
      <c r="N24" s="11">
        <v>1712.5930671569768</v>
      </c>
      <c r="O24" s="12">
        <v>1681.1396095971431</v>
      </c>
      <c r="P24" s="10">
        <v>1863.1430440598181</v>
      </c>
      <c r="Q24" s="11">
        <v>1855.5703602614778</v>
      </c>
      <c r="R24" s="11">
        <v>1726.7551192410353</v>
      </c>
      <c r="S24" s="12">
        <v>1666.9670834538599</v>
      </c>
    </row>
    <row r="25" spans="1:19" x14ac:dyDescent="0.25">
      <c r="A25" s="8">
        <v>42604</v>
      </c>
      <c r="B25" s="8">
        <v>42605</v>
      </c>
      <c r="C25" s="16">
        <v>6.1159194936752321</v>
      </c>
      <c r="D25" s="10">
        <v>1807.9454491595654</v>
      </c>
      <c r="E25" s="11">
        <v>1790.663038818451</v>
      </c>
      <c r="F25" s="11">
        <v>1587.4911802175845</v>
      </c>
      <c r="G25" s="12">
        <v>1574.8249609161617</v>
      </c>
      <c r="H25" s="10">
        <v>1787.5228323910756</v>
      </c>
      <c r="I25" s="11">
        <v>1787.762527580132</v>
      </c>
      <c r="J25" s="11">
        <v>1624.1587661756282</v>
      </c>
      <c r="K25" s="12">
        <v>1534.3232695026031</v>
      </c>
      <c r="L25" s="10">
        <v>1780.6734623592508</v>
      </c>
      <c r="M25" s="11">
        <v>1730.6174267751512</v>
      </c>
      <c r="N25" s="11">
        <v>1550.4006984990749</v>
      </c>
      <c r="O25" s="12">
        <v>1519.1408312360268</v>
      </c>
      <c r="P25" s="10">
        <v>1733.6231449124239</v>
      </c>
      <c r="Q25" s="11">
        <v>1734.3244325177322</v>
      </c>
      <c r="R25" s="11">
        <v>1607.7276499245154</v>
      </c>
      <c r="S25" s="12">
        <v>1540.7197780447925</v>
      </c>
    </row>
    <row r="26" spans="1:19" x14ac:dyDescent="0.25">
      <c r="A26" s="8">
        <v>42605</v>
      </c>
      <c r="B26" s="8">
        <v>42606</v>
      </c>
      <c r="C26" s="16">
        <v>7.75256200158596</v>
      </c>
      <c r="D26" s="10">
        <v>1880.3693258750836</v>
      </c>
      <c r="E26" s="11">
        <v>1859.93864060235</v>
      </c>
      <c r="F26" s="11">
        <v>1678.3849451583662</v>
      </c>
      <c r="G26" s="12">
        <v>1664.6349878641145</v>
      </c>
      <c r="H26" s="10">
        <v>1864.6017009206103</v>
      </c>
      <c r="I26" s="11">
        <v>1860.1084232275064</v>
      </c>
      <c r="J26" s="11">
        <v>1714.8664272073422</v>
      </c>
      <c r="K26" s="12">
        <v>1643.1169973492822</v>
      </c>
      <c r="L26" s="10">
        <v>1860.3947349132898</v>
      </c>
      <c r="M26" s="11">
        <v>1815.2336727594868</v>
      </c>
      <c r="N26" s="11">
        <v>1658.1321595779193</v>
      </c>
      <c r="O26" s="12">
        <v>1633.0151357700054</v>
      </c>
      <c r="P26" s="10">
        <v>1822.056664554292</v>
      </c>
      <c r="Q26" s="11">
        <v>1816.9660857251442</v>
      </c>
      <c r="R26" s="11">
        <v>1701.8425620562152</v>
      </c>
      <c r="S26" s="12">
        <v>1642.8214337498471</v>
      </c>
    </row>
    <row r="27" spans="1:19" x14ac:dyDescent="0.25">
      <c r="A27" s="8">
        <v>42606</v>
      </c>
      <c r="B27" s="8">
        <v>42607</v>
      </c>
      <c r="C27" s="16">
        <v>8.3570223971605309</v>
      </c>
      <c r="D27" s="10">
        <v>1984.611518280203</v>
      </c>
      <c r="E27" s="11">
        <v>1962.2601118324187</v>
      </c>
      <c r="F27" s="11">
        <v>1751.4791230590677</v>
      </c>
      <c r="G27" s="12">
        <v>1739.4081975971296</v>
      </c>
      <c r="H27" s="10">
        <v>1966.2128362594369</v>
      </c>
      <c r="I27" s="11">
        <v>1968.316784663494</v>
      </c>
      <c r="J27" s="11">
        <v>1801.4743734688489</v>
      </c>
      <c r="K27" s="12">
        <v>1711.5397907397585</v>
      </c>
      <c r="L27" s="10">
        <v>1959.5858940815901</v>
      </c>
      <c r="M27" s="11">
        <v>1916.95563902766</v>
      </c>
      <c r="N27" s="11">
        <v>1723.423978527564</v>
      </c>
      <c r="O27" s="12">
        <v>1690.2255883766418</v>
      </c>
      <c r="P27" s="10">
        <v>1904.5735649867124</v>
      </c>
      <c r="Q27" s="11">
        <v>1905.8648631339693</v>
      </c>
      <c r="R27" s="11">
        <v>1765.9306498050744</v>
      </c>
      <c r="S27" s="12">
        <v>1692.3735510283846</v>
      </c>
    </row>
    <row r="28" spans="1:19" x14ac:dyDescent="0.25">
      <c r="A28" s="8">
        <v>42607</v>
      </c>
      <c r="B28" s="8">
        <v>42608</v>
      </c>
      <c r="C28" s="16">
        <v>6.7465826520919796</v>
      </c>
      <c r="D28" s="10">
        <v>1846.5727700811638</v>
      </c>
      <c r="E28" s="11">
        <v>1834.0492547636027</v>
      </c>
      <c r="F28" s="11">
        <v>1639.2007292319661</v>
      </c>
      <c r="G28" s="12">
        <v>1629.6173074845453</v>
      </c>
      <c r="H28" s="10">
        <v>1841.1520563099284</v>
      </c>
      <c r="I28" s="11">
        <v>1846.2510682819111</v>
      </c>
      <c r="J28" s="11">
        <v>1696.8055181716861</v>
      </c>
      <c r="K28" s="12">
        <v>1613.1009054778003</v>
      </c>
      <c r="L28" s="10">
        <v>1842.6915978276127</v>
      </c>
      <c r="M28" s="11">
        <v>1803.8429678651482</v>
      </c>
      <c r="N28" s="11">
        <v>1635.8598065885976</v>
      </c>
      <c r="O28" s="12">
        <v>1600.4035388510147</v>
      </c>
      <c r="P28" s="10">
        <v>1769.5283720077102</v>
      </c>
      <c r="Q28" s="11">
        <v>1784.2922062059827</v>
      </c>
      <c r="R28" s="11">
        <v>1667.9401104560591</v>
      </c>
      <c r="S28" s="12">
        <v>1601.7723233551769</v>
      </c>
    </row>
    <row r="29" spans="1:19" x14ac:dyDescent="0.25">
      <c r="A29" s="8">
        <v>42608</v>
      </c>
      <c r="B29" s="8">
        <v>42609</v>
      </c>
      <c r="C29" s="16">
        <v>6.0828540529012676</v>
      </c>
      <c r="D29" s="10">
        <v>1619.5772651095215</v>
      </c>
      <c r="E29" s="11">
        <v>1607.7822674646295</v>
      </c>
      <c r="F29" s="11">
        <v>1433.5619263458475</v>
      </c>
      <c r="G29" s="12">
        <v>1423.8427812614077</v>
      </c>
      <c r="H29" s="10">
        <v>1601.9517736797732</v>
      </c>
      <c r="I29" s="11">
        <v>1603.9236858063139</v>
      </c>
      <c r="J29" s="11">
        <v>1456.1595593805882</v>
      </c>
      <c r="K29" s="12">
        <v>1389.6782945629873</v>
      </c>
      <c r="L29" s="10">
        <v>1624.0337596425939</v>
      </c>
      <c r="M29" s="11">
        <v>1579.7440831122951</v>
      </c>
      <c r="N29" s="11">
        <v>1429.2665086170146</v>
      </c>
      <c r="O29" s="12">
        <v>1392.8832683618523</v>
      </c>
      <c r="P29" s="10">
        <v>1567.494136698177</v>
      </c>
      <c r="Q29" s="11">
        <v>1568.140535547504</v>
      </c>
      <c r="R29" s="11">
        <v>1466.4593779826098</v>
      </c>
      <c r="S29" s="12">
        <v>1403.4087146132315</v>
      </c>
    </row>
    <row r="30" spans="1:19" x14ac:dyDescent="0.25">
      <c r="A30" s="8">
        <v>42609</v>
      </c>
      <c r="B30" s="8">
        <v>42610</v>
      </c>
      <c r="C30" s="16">
        <v>7.5279827651977538</v>
      </c>
      <c r="D30" s="10">
        <v>1869.4899307517592</v>
      </c>
      <c r="E30" s="11">
        <v>1861.7483756262891</v>
      </c>
      <c r="F30" s="11">
        <v>1687.0876844003812</v>
      </c>
      <c r="G30" s="12">
        <v>1679.5791971862961</v>
      </c>
      <c r="H30" s="10">
        <v>1862.5353534173723</v>
      </c>
      <c r="I30" s="11">
        <v>1860.1591598798818</v>
      </c>
      <c r="J30" s="11">
        <v>1717.5268886847728</v>
      </c>
      <c r="K30" s="12">
        <v>1662.1449403551303</v>
      </c>
      <c r="L30" s="10">
        <v>1874.4912488777081</v>
      </c>
      <c r="M30" s="11">
        <v>1832.2028087558347</v>
      </c>
      <c r="N30" s="11">
        <v>1673.3361750155138</v>
      </c>
      <c r="O30" s="12">
        <v>1648.3339871620415</v>
      </c>
      <c r="P30" s="10">
        <v>1828.4414026879508</v>
      </c>
      <c r="Q30" s="11">
        <v>1824.2892309972838</v>
      </c>
      <c r="R30" s="11">
        <v>1718.0881179224443</v>
      </c>
      <c r="S30" s="12">
        <v>1654.4779841504521</v>
      </c>
    </row>
    <row r="31" spans="1:19" x14ac:dyDescent="0.25">
      <c r="A31" s="8">
        <v>42610</v>
      </c>
      <c r="B31" s="8">
        <v>42611</v>
      </c>
      <c r="C31" s="16">
        <v>7.9252770882472392</v>
      </c>
      <c r="D31" s="10">
        <v>2013.5165463408707</v>
      </c>
      <c r="E31" s="11">
        <v>1999.0486285638312</v>
      </c>
      <c r="F31" s="11">
        <v>1804.9016996012035</v>
      </c>
      <c r="G31" s="12">
        <v>1794.3672002976766</v>
      </c>
      <c r="H31" s="10">
        <v>1997.7374050878898</v>
      </c>
      <c r="I31" s="11">
        <v>2005.8073180467129</v>
      </c>
      <c r="J31" s="11">
        <v>1850.0588007583665</v>
      </c>
      <c r="K31" s="12">
        <v>1763.8697454294604</v>
      </c>
      <c r="L31" s="10">
        <v>1998.6988668559677</v>
      </c>
      <c r="M31" s="11">
        <v>1958.5577374891084</v>
      </c>
      <c r="N31" s="11">
        <v>1781.5266913828984</v>
      </c>
      <c r="O31" s="12">
        <v>1744.869472281335</v>
      </c>
      <c r="P31" s="10">
        <v>1938.0778327046482</v>
      </c>
      <c r="Q31" s="11">
        <v>1946.4260241884401</v>
      </c>
      <c r="R31" s="11">
        <v>1824.7264813289567</v>
      </c>
      <c r="S31" s="12">
        <v>1752.0209878500134</v>
      </c>
    </row>
    <row r="32" spans="1:19" x14ac:dyDescent="0.25">
      <c r="A32" s="8">
        <v>42611</v>
      </c>
      <c r="B32" s="8">
        <v>42612</v>
      </c>
      <c r="C32" s="16">
        <v>7.9332180632948877</v>
      </c>
      <c r="D32" s="10">
        <v>2014.2586809654499</v>
      </c>
      <c r="E32" s="11">
        <v>1993.9355311775066</v>
      </c>
      <c r="F32" s="11">
        <v>1795.8579733380368</v>
      </c>
      <c r="G32" s="12">
        <v>1789.8341734271687</v>
      </c>
      <c r="H32" s="10">
        <v>1996.0538283390056</v>
      </c>
      <c r="I32" s="11">
        <v>2006.543488154688</v>
      </c>
      <c r="J32" s="11">
        <v>1841.8058083367389</v>
      </c>
      <c r="K32" s="12">
        <v>1755.127322242331</v>
      </c>
      <c r="L32" s="10">
        <v>1995.8874264981578</v>
      </c>
      <c r="M32" s="11">
        <v>1954.8384809833699</v>
      </c>
      <c r="N32" s="11">
        <v>1770.355633668767</v>
      </c>
      <c r="O32" s="12">
        <v>1737.1705846187231</v>
      </c>
      <c r="P32" s="10">
        <v>1935.4996606319121</v>
      </c>
      <c r="Q32" s="11">
        <v>1938.1389240073254</v>
      </c>
      <c r="R32" s="11">
        <v>1813.8705615202496</v>
      </c>
      <c r="S32" s="12">
        <v>1744.4822311978621</v>
      </c>
    </row>
    <row r="33" spans="1:19" x14ac:dyDescent="0.25">
      <c r="A33" s="8">
        <v>42612</v>
      </c>
      <c r="B33" s="8">
        <v>42613</v>
      </c>
      <c r="C33" s="16">
        <v>7.8992199544236064</v>
      </c>
      <c r="D33" s="10">
        <v>2001.9723645499087</v>
      </c>
      <c r="E33" s="11">
        <v>1984.1959842913743</v>
      </c>
      <c r="F33" s="11">
        <v>1791.7105839532442</v>
      </c>
      <c r="G33" s="12">
        <v>1782.6462241452384</v>
      </c>
      <c r="H33" s="10">
        <v>1987.0956928439027</v>
      </c>
      <c r="I33" s="11">
        <v>1993.2147429834492</v>
      </c>
      <c r="J33" s="11">
        <v>1831.6133240484314</v>
      </c>
      <c r="K33" s="12">
        <v>1744.6716535131795</v>
      </c>
      <c r="L33" s="10">
        <v>1988.9763396220071</v>
      </c>
      <c r="M33" s="11">
        <v>1946.5263802101383</v>
      </c>
      <c r="N33" s="11">
        <v>1769.2926763904477</v>
      </c>
      <c r="O33" s="12">
        <v>1733.3344376548735</v>
      </c>
      <c r="P33" s="10">
        <v>1931.1714841064277</v>
      </c>
      <c r="Q33" s="11">
        <v>1934.0170525703479</v>
      </c>
      <c r="R33" s="11">
        <v>1812.1702811665505</v>
      </c>
      <c r="S33" s="12">
        <v>1745.8700284268546</v>
      </c>
    </row>
    <row r="34" spans="1:19" x14ac:dyDescent="0.25">
      <c r="A34" s="8">
        <v>42613</v>
      </c>
      <c r="B34" s="8">
        <v>42614</v>
      </c>
      <c r="C34" s="16">
        <v>7.468858908735216</v>
      </c>
      <c r="D34" s="10">
        <v>1912.2057684852928</v>
      </c>
      <c r="E34" s="11">
        <v>1895.0904527841378</v>
      </c>
      <c r="F34" s="11">
        <v>1708.9927471343417</v>
      </c>
      <c r="G34" s="12">
        <v>1696.6685260653026</v>
      </c>
      <c r="H34" s="10">
        <v>1884.3460312830464</v>
      </c>
      <c r="I34" s="11">
        <v>1893.9514956699882</v>
      </c>
      <c r="J34" s="11">
        <v>1738.8926342065349</v>
      </c>
      <c r="K34" s="12">
        <v>1656.1965857244697</v>
      </c>
      <c r="L34" s="10">
        <v>1887.9220681342151</v>
      </c>
      <c r="M34" s="11">
        <v>1846.2403149855409</v>
      </c>
      <c r="N34" s="11">
        <v>1675.0768769654869</v>
      </c>
      <c r="O34" s="12">
        <v>1644.0777716843688</v>
      </c>
      <c r="P34" s="10">
        <v>1828.4386365752771</v>
      </c>
      <c r="Q34" s="11">
        <v>1835.7105992063648</v>
      </c>
      <c r="R34" s="11">
        <v>1725.7358490793542</v>
      </c>
      <c r="S34" s="12">
        <v>1657.7832464828757</v>
      </c>
    </row>
  </sheetData>
  <mergeCells count="4">
    <mergeCell ref="D2:G2"/>
    <mergeCell ref="H2:K2"/>
    <mergeCell ref="L2:O2"/>
    <mergeCell ref="P2:S2"/>
  </mergeCells>
  <conditionalFormatting sqref="D4:S4">
    <cfRule type="top10" dxfId="1901" priority="91" percent="1" bottom="1" rank="20"/>
    <cfRule type="aboveAverage" dxfId="1900" priority="92" aboveAverage="0"/>
    <cfRule type="aboveAverage" dxfId="1899" priority="93"/>
  </conditionalFormatting>
  <conditionalFormatting sqref="D5:S5">
    <cfRule type="top10" dxfId="1898" priority="88" percent="1" bottom="1" rank="20"/>
    <cfRule type="aboveAverage" dxfId="1897" priority="89" aboveAverage="0"/>
    <cfRule type="aboveAverage" dxfId="1896" priority="90"/>
  </conditionalFormatting>
  <conditionalFormatting sqref="D6:S6">
    <cfRule type="top10" dxfId="1895" priority="85" percent="1" bottom="1" rank="20"/>
    <cfRule type="aboveAverage" dxfId="1894" priority="86" aboveAverage="0"/>
    <cfRule type="aboveAverage" dxfId="1893" priority="87"/>
  </conditionalFormatting>
  <conditionalFormatting sqref="D7:S7">
    <cfRule type="top10" dxfId="1892" priority="82" percent="1" bottom="1" rank="20"/>
    <cfRule type="aboveAverage" dxfId="1891" priority="83" aboveAverage="0"/>
    <cfRule type="aboveAverage" dxfId="1890" priority="84"/>
  </conditionalFormatting>
  <conditionalFormatting sqref="D8:S8">
    <cfRule type="top10" dxfId="1889" priority="79" percent="1" bottom="1" rank="20"/>
    <cfRule type="aboveAverage" dxfId="1888" priority="80" aboveAverage="0"/>
    <cfRule type="aboveAverage" dxfId="1887" priority="81"/>
  </conditionalFormatting>
  <conditionalFormatting sqref="D9:S9">
    <cfRule type="top10" dxfId="1886" priority="76" percent="1" bottom="1" rank="20"/>
    <cfRule type="aboveAverage" dxfId="1885" priority="77" aboveAverage="0"/>
    <cfRule type="aboveAverage" dxfId="1884" priority="78"/>
  </conditionalFormatting>
  <conditionalFormatting sqref="D10:S10">
    <cfRule type="top10" dxfId="1883" priority="73" percent="1" bottom="1" rank="20"/>
    <cfRule type="aboveAverage" dxfId="1882" priority="74" aboveAverage="0"/>
    <cfRule type="aboveAverage" dxfId="1881" priority="75"/>
  </conditionalFormatting>
  <conditionalFormatting sqref="D11:S11">
    <cfRule type="top10" dxfId="1880" priority="70" percent="1" bottom="1" rank="20"/>
    <cfRule type="aboveAverage" dxfId="1879" priority="71" aboveAverage="0"/>
    <cfRule type="aboveAverage" dxfId="1878" priority="72"/>
  </conditionalFormatting>
  <conditionalFormatting sqref="D12:S12">
    <cfRule type="top10" dxfId="1877" priority="67" percent="1" bottom="1" rank="20"/>
    <cfRule type="aboveAverage" dxfId="1876" priority="68" aboveAverage="0"/>
    <cfRule type="aboveAverage" dxfId="1875" priority="69"/>
  </conditionalFormatting>
  <conditionalFormatting sqref="D13:S13">
    <cfRule type="top10" dxfId="1874" priority="64" percent="1" bottom="1" rank="20"/>
    <cfRule type="aboveAverage" dxfId="1873" priority="65" aboveAverage="0"/>
    <cfRule type="aboveAverage" dxfId="1872" priority="66"/>
  </conditionalFormatting>
  <conditionalFormatting sqref="D14:S14">
    <cfRule type="top10" dxfId="1871" priority="61" percent="1" bottom="1" rank="20"/>
    <cfRule type="aboveAverage" dxfId="1870" priority="62" aboveAverage="0"/>
    <cfRule type="aboveAverage" dxfId="1869" priority="63"/>
  </conditionalFormatting>
  <conditionalFormatting sqref="D15:S15">
    <cfRule type="top10" dxfId="1868" priority="58" percent="1" bottom="1" rank="20"/>
    <cfRule type="aboveAverage" dxfId="1867" priority="59" aboveAverage="0"/>
    <cfRule type="aboveAverage" dxfId="1866" priority="60"/>
  </conditionalFormatting>
  <conditionalFormatting sqref="D16:S16">
    <cfRule type="top10" dxfId="1865" priority="55" percent="1" bottom="1" rank="20"/>
    <cfRule type="aboveAverage" dxfId="1864" priority="56" aboveAverage="0"/>
    <cfRule type="aboveAverage" dxfId="1863" priority="57"/>
  </conditionalFormatting>
  <conditionalFormatting sqref="D17:S17">
    <cfRule type="top10" dxfId="1862" priority="52" percent="1" bottom="1" rank="20"/>
    <cfRule type="aboveAverage" dxfId="1861" priority="53" aboveAverage="0"/>
    <cfRule type="aboveAverage" dxfId="1860" priority="54"/>
  </conditionalFormatting>
  <conditionalFormatting sqref="D18:S18">
    <cfRule type="top10" dxfId="1859" priority="49" percent="1" bottom="1" rank="20"/>
    <cfRule type="aboveAverage" dxfId="1858" priority="50" aboveAverage="0"/>
    <cfRule type="aboveAverage" dxfId="1857" priority="51"/>
  </conditionalFormatting>
  <conditionalFormatting sqref="D19:S19">
    <cfRule type="top10" dxfId="1856" priority="46" percent="1" bottom="1" rank="20"/>
    <cfRule type="aboveAverage" dxfId="1855" priority="47" aboveAverage="0"/>
    <cfRule type="aboveAverage" dxfId="1854" priority="48"/>
  </conditionalFormatting>
  <conditionalFormatting sqref="D20:S20">
    <cfRule type="top10" dxfId="1853" priority="43" percent="1" bottom="1" rank="20"/>
    <cfRule type="aboveAverage" dxfId="1852" priority="44" aboveAverage="0"/>
    <cfRule type="aboveAverage" dxfId="1851" priority="45"/>
  </conditionalFormatting>
  <conditionalFormatting sqref="D21:S21">
    <cfRule type="top10" dxfId="1850" priority="40" percent="1" bottom="1" rank="20"/>
    <cfRule type="aboveAverage" dxfId="1849" priority="41" aboveAverage="0"/>
    <cfRule type="aboveAverage" dxfId="1848" priority="42"/>
  </conditionalFormatting>
  <conditionalFormatting sqref="D22:S22">
    <cfRule type="top10" dxfId="1847" priority="37" percent="1" bottom="1" rank="20"/>
    <cfRule type="aboveAverage" dxfId="1846" priority="38" aboveAverage="0"/>
    <cfRule type="aboveAverage" dxfId="1845" priority="39"/>
  </conditionalFormatting>
  <conditionalFormatting sqref="D23:S23">
    <cfRule type="top10" dxfId="1844" priority="34" percent="1" bottom="1" rank="20"/>
    <cfRule type="aboveAverage" dxfId="1843" priority="35" aboveAverage="0"/>
    <cfRule type="aboveAverage" dxfId="1842" priority="36"/>
  </conditionalFormatting>
  <conditionalFormatting sqref="D24:S24">
    <cfRule type="top10" dxfId="1841" priority="31" percent="1" bottom="1" rank="20"/>
    <cfRule type="aboveAverage" dxfId="1840" priority="32" aboveAverage="0"/>
    <cfRule type="aboveAverage" dxfId="1839" priority="33"/>
  </conditionalFormatting>
  <conditionalFormatting sqref="D25:S25">
    <cfRule type="top10" dxfId="1838" priority="28" percent="1" bottom="1" rank="20"/>
    <cfRule type="aboveAverage" dxfId="1837" priority="29" aboveAverage="0"/>
    <cfRule type="aboveAverage" dxfId="1836" priority="30"/>
  </conditionalFormatting>
  <conditionalFormatting sqref="D26:S26">
    <cfRule type="top10" dxfId="1835" priority="25" percent="1" bottom="1" rank="20"/>
    <cfRule type="aboveAverage" dxfId="1834" priority="26" aboveAverage="0"/>
    <cfRule type="aboveAverage" dxfId="1833" priority="27"/>
  </conditionalFormatting>
  <conditionalFormatting sqref="D27:S27">
    <cfRule type="top10" dxfId="1832" priority="22" percent="1" bottom="1" rank="20"/>
    <cfRule type="aboveAverage" dxfId="1831" priority="23" aboveAverage="0"/>
    <cfRule type="aboveAverage" dxfId="1830" priority="24"/>
  </conditionalFormatting>
  <conditionalFormatting sqref="D28:S28">
    <cfRule type="top10" dxfId="1829" priority="19" percent="1" bottom="1" rank="20"/>
    <cfRule type="aboveAverage" dxfId="1828" priority="20" aboveAverage="0"/>
    <cfRule type="aboveAverage" dxfId="1827" priority="21"/>
  </conditionalFormatting>
  <conditionalFormatting sqref="D29:S29">
    <cfRule type="top10" dxfId="1826" priority="16" percent="1" bottom="1" rank="20"/>
    <cfRule type="aboveAverage" dxfId="1825" priority="17" aboveAverage="0"/>
    <cfRule type="aboveAverage" dxfId="1824" priority="18"/>
  </conditionalFormatting>
  <conditionalFormatting sqref="D30:S30">
    <cfRule type="top10" dxfId="1823" priority="13" percent="1" bottom="1" rank="20"/>
    <cfRule type="aboveAverage" dxfId="1822" priority="14" aboveAverage="0"/>
    <cfRule type="aboveAverage" dxfId="1821" priority="15"/>
  </conditionalFormatting>
  <conditionalFormatting sqref="D31:S31">
    <cfRule type="top10" dxfId="1820" priority="10" percent="1" bottom="1" rank="20"/>
    <cfRule type="aboveAverage" dxfId="1819" priority="11" aboveAverage="0"/>
    <cfRule type="aboveAverage" dxfId="1818" priority="12"/>
  </conditionalFormatting>
  <conditionalFormatting sqref="D32:S32">
    <cfRule type="top10" dxfId="1817" priority="7" percent="1" bottom="1" rank="20"/>
    <cfRule type="aboveAverage" dxfId="1816" priority="8" aboveAverage="0"/>
    <cfRule type="aboveAverage" dxfId="1815" priority="9"/>
  </conditionalFormatting>
  <conditionalFormatting sqref="D33:S33">
    <cfRule type="top10" dxfId="1814" priority="4" percent="1" bottom="1" rank="20"/>
    <cfRule type="aboveAverage" dxfId="1813" priority="5" aboveAverage="0"/>
    <cfRule type="aboveAverage" dxfId="1812" priority="6"/>
  </conditionalFormatting>
  <conditionalFormatting sqref="D34:S34">
    <cfRule type="top10" dxfId="1811" priority="1" percent="1" bottom="1" rank="20"/>
    <cfRule type="aboveAverage" dxfId="1810" priority="2" aboveAverage="0"/>
    <cfRule type="aboveAverage" dxfId="1809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I3" activeCellId="1" sqref="E3:E34 I3:I34"/>
    </sheetView>
  </sheetViews>
  <sheetFormatPr defaultRowHeight="15" x14ac:dyDescent="0.25"/>
  <cols>
    <col min="1" max="1" width="11" customWidth="1"/>
    <col min="2" max="2" width="10.140625" customWidth="1"/>
  </cols>
  <sheetData>
    <row r="1" spans="1:11" ht="15.75" thickBot="1" x14ac:dyDescent="0.3"/>
    <row r="2" spans="1:11" ht="15.75" thickBot="1" x14ac:dyDescent="0.3">
      <c r="D2" s="34" t="s">
        <v>8</v>
      </c>
      <c r="E2" s="35"/>
      <c r="F2" s="35"/>
      <c r="G2" s="36"/>
      <c r="H2" s="34" t="s">
        <v>9</v>
      </c>
      <c r="I2" s="35"/>
      <c r="J2" s="35"/>
      <c r="K2" s="36"/>
    </row>
    <row r="3" spans="1:11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</row>
    <row r="4" spans="1:11" x14ac:dyDescent="0.25">
      <c r="A4" s="8">
        <v>42583</v>
      </c>
      <c r="B4" s="8">
        <v>42584</v>
      </c>
      <c r="C4" s="16">
        <v>7.8739856944084163</v>
      </c>
      <c r="D4" s="10">
        <v>1753.7616946658886</v>
      </c>
      <c r="E4" s="11">
        <v>1641.8878258074042</v>
      </c>
      <c r="F4" s="11">
        <v>1754.337413642407</v>
      </c>
      <c r="G4" s="12">
        <v>1606.0139235862907</v>
      </c>
      <c r="H4" s="10">
        <v>1750.9846358946384</v>
      </c>
      <c r="I4" s="11">
        <v>1587.8416705885688</v>
      </c>
      <c r="J4" s="11">
        <v>1758.1072556912986</v>
      </c>
      <c r="K4" s="12">
        <v>1790.4254739782846</v>
      </c>
    </row>
    <row r="5" spans="1:11" x14ac:dyDescent="0.25">
      <c r="A5" s="8">
        <v>42584</v>
      </c>
      <c r="B5" s="8">
        <v>42585</v>
      </c>
      <c r="C5" s="16">
        <v>7.1203376026153569</v>
      </c>
      <c r="D5" s="10">
        <v>1770.9322892171108</v>
      </c>
      <c r="E5" s="11">
        <v>1632.2207764305563</v>
      </c>
      <c r="F5" s="11">
        <v>1758.0654049361501</v>
      </c>
      <c r="G5" s="12">
        <v>1746.1294483686745</v>
      </c>
      <c r="H5" s="10">
        <v>1753.4780884925342</v>
      </c>
      <c r="I5" s="11">
        <v>1581.585439664618</v>
      </c>
      <c r="J5" s="11">
        <v>1748.9079756392548</v>
      </c>
      <c r="K5" s="12">
        <v>1789.4409543531242</v>
      </c>
    </row>
    <row r="6" spans="1:11" x14ac:dyDescent="0.25">
      <c r="A6" s="8">
        <v>42585</v>
      </c>
      <c r="B6" s="8">
        <v>42586</v>
      </c>
      <c r="C6" s="16">
        <v>6.4199563636779784</v>
      </c>
      <c r="D6" s="10">
        <v>1465.9545193228375</v>
      </c>
      <c r="E6" s="11">
        <v>1357.9399750091641</v>
      </c>
      <c r="F6" s="11">
        <v>1455.8816024206908</v>
      </c>
      <c r="G6" s="12">
        <v>1420.5417820260054</v>
      </c>
      <c r="H6" s="10">
        <v>1479.2993416208014</v>
      </c>
      <c r="I6" s="11">
        <v>1335.5058438238805</v>
      </c>
      <c r="J6" s="11">
        <v>1474.2210511977028</v>
      </c>
      <c r="K6" s="12">
        <v>1503.8017265745832</v>
      </c>
    </row>
    <row r="7" spans="1:11" x14ac:dyDescent="0.25">
      <c r="A7" s="8">
        <v>42586</v>
      </c>
      <c r="B7" s="8">
        <v>42587</v>
      </c>
      <c r="C7" s="16">
        <v>7.2486125240325929</v>
      </c>
      <c r="D7" s="10">
        <v>1691.2668174173652</v>
      </c>
      <c r="E7" s="11">
        <v>1587.7378358193059</v>
      </c>
      <c r="F7" s="11">
        <v>1696.2384207044302</v>
      </c>
      <c r="G7" s="12">
        <v>1611.6750508715495</v>
      </c>
      <c r="H7" s="10">
        <v>1685.4021346371885</v>
      </c>
      <c r="I7" s="11">
        <v>1530.6307617033842</v>
      </c>
      <c r="J7" s="11">
        <v>1699.1320452799835</v>
      </c>
      <c r="K7" s="12">
        <v>1729.4875206969609</v>
      </c>
    </row>
    <row r="8" spans="1:11" x14ac:dyDescent="0.25">
      <c r="A8" s="8">
        <v>42587</v>
      </c>
      <c r="B8" s="8">
        <v>42588</v>
      </c>
      <c r="C8" s="16">
        <v>6.9139870529174807</v>
      </c>
      <c r="D8" s="10">
        <v>1583.486297372943</v>
      </c>
      <c r="E8" s="11">
        <v>1513.7047264307757</v>
      </c>
      <c r="F8" s="11">
        <v>1589.6020795520426</v>
      </c>
      <c r="G8" s="12">
        <v>1514.6685080146833</v>
      </c>
      <c r="H8" s="10">
        <v>1580.1761964537886</v>
      </c>
      <c r="I8" s="11">
        <v>871.2428164474087</v>
      </c>
      <c r="J8" s="11">
        <v>1592.8881045923306</v>
      </c>
      <c r="K8" s="12">
        <v>1618.2853373623761</v>
      </c>
    </row>
    <row r="9" spans="1:11" ht="18.75" customHeight="1" x14ac:dyDescent="0.25">
      <c r="A9" s="8">
        <v>42588</v>
      </c>
      <c r="B9" s="8">
        <v>42589</v>
      </c>
      <c r="C9" s="16">
        <v>7.3179626827239987</v>
      </c>
      <c r="D9" s="10">
        <v>1747.7096841433852</v>
      </c>
      <c r="E9" s="11">
        <v>1646.6341935486837</v>
      </c>
      <c r="F9" s="11">
        <v>1744.6176538108359</v>
      </c>
      <c r="G9" s="12">
        <v>1670.6622649240219</v>
      </c>
      <c r="H9" s="10">
        <v>1749.8138637885334</v>
      </c>
      <c r="I9" s="11" t="s">
        <v>6</v>
      </c>
      <c r="J9" s="11">
        <v>1753.6807770866417</v>
      </c>
      <c r="K9" s="12">
        <v>1780.7480263030891</v>
      </c>
    </row>
    <row r="10" spans="1:11" ht="18.75" customHeight="1" x14ac:dyDescent="0.25">
      <c r="A10" s="8">
        <v>42589</v>
      </c>
      <c r="B10" s="8">
        <v>42590</v>
      </c>
      <c r="C10" s="16">
        <v>8.0764415092468269</v>
      </c>
      <c r="D10" s="10">
        <v>1792.3702991106261</v>
      </c>
      <c r="E10" s="11">
        <v>1670.4013159471178</v>
      </c>
      <c r="F10" s="11">
        <v>1791.1761472311955</v>
      </c>
      <c r="G10" s="12">
        <v>1707.6590180313281</v>
      </c>
      <c r="H10" s="10">
        <v>1793.7280572346447</v>
      </c>
      <c r="I10" s="11" t="s">
        <v>6</v>
      </c>
      <c r="J10" s="11">
        <v>1783.931414376945</v>
      </c>
      <c r="K10" s="12">
        <v>1833.6339766434739</v>
      </c>
    </row>
    <row r="11" spans="1:11" ht="18.75" customHeight="1" x14ac:dyDescent="0.25">
      <c r="A11" s="8">
        <v>42590</v>
      </c>
      <c r="B11" s="8">
        <v>42591</v>
      </c>
      <c r="C11" s="16">
        <v>8.2966216764450067</v>
      </c>
      <c r="D11" s="10">
        <v>1842.6150874447853</v>
      </c>
      <c r="E11" s="11">
        <v>1722.926720213849</v>
      </c>
      <c r="F11" s="11">
        <v>1847.7951912246886</v>
      </c>
      <c r="G11" s="12">
        <v>1755.3679849843561</v>
      </c>
      <c r="H11" s="10">
        <v>1837.4386696741005</v>
      </c>
      <c r="I11" s="11" t="s">
        <v>6</v>
      </c>
      <c r="J11" s="11">
        <v>1833.0361695621571</v>
      </c>
      <c r="K11" s="12">
        <v>1884.780640297281</v>
      </c>
    </row>
    <row r="12" spans="1:11" ht="18.75" customHeight="1" x14ac:dyDescent="0.25">
      <c r="A12" s="8">
        <v>42591</v>
      </c>
      <c r="B12" s="8">
        <v>42592</v>
      </c>
      <c r="C12" s="16">
        <v>6.2678837795257571</v>
      </c>
      <c r="D12" s="10">
        <v>1663.6153870911514</v>
      </c>
      <c r="E12" s="11">
        <v>1576.0180939291624</v>
      </c>
      <c r="F12" s="11">
        <v>1668.422604941939</v>
      </c>
      <c r="G12" s="12">
        <v>1585.4248266617878</v>
      </c>
      <c r="H12" s="10">
        <v>1663.8755082825724</v>
      </c>
      <c r="I12" s="11" t="s">
        <v>6</v>
      </c>
      <c r="J12" s="11">
        <v>1659.815622599403</v>
      </c>
      <c r="K12" s="12">
        <v>1698.7403391682901</v>
      </c>
    </row>
    <row r="13" spans="1:11" ht="18.75" customHeight="1" x14ac:dyDescent="0.25">
      <c r="A13" s="8">
        <v>42592</v>
      </c>
      <c r="B13" s="8">
        <v>42593</v>
      </c>
      <c r="C13" s="16">
        <v>7.6570745229758321</v>
      </c>
      <c r="D13" s="10">
        <v>1613.1815197702551</v>
      </c>
      <c r="E13" s="11">
        <v>1527.6675872484916</v>
      </c>
      <c r="F13" s="11">
        <v>1613.422344370694</v>
      </c>
      <c r="G13" s="12">
        <v>1550.1338911171363</v>
      </c>
      <c r="H13" s="10">
        <v>1594.5130424065412</v>
      </c>
      <c r="I13" s="11" t="s">
        <v>6</v>
      </c>
      <c r="J13" s="11">
        <v>1599.5457490235715</v>
      </c>
      <c r="K13" s="12">
        <v>1644.9251174422116</v>
      </c>
    </row>
    <row r="14" spans="1:11" ht="18.75" customHeight="1" x14ac:dyDescent="0.25">
      <c r="A14" s="8">
        <v>42593</v>
      </c>
      <c r="B14" s="8">
        <v>42594</v>
      </c>
      <c r="C14" s="16">
        <v>6.6788114709854129</v>
      </c>
      <c r="D14" s="10">
        <v>1608.6666766721528</v>
      </c>
      <c r="E14" s="11">
        <v>1525.4128109870082</v>
      </c>
      <c r="F14" s="11">
        <v>1612.9399831969054</v>
      </c>
      <c r="G14" s="12">
        <v>1515.4086988861934</v>
      </c>
      <c r="H14" s="10">
        <v>1613.3478149869186</v>
      </c>
      <c r="I14" s="11" t="s">
        <v>6</v>
      </c>
      <c r="J14" s="11">
        <v>1618.8819378256715</v>
      </c>
      <c r="K14" s="12">
        <v>1652.9631430261302</v>
      </c>
    </row>
    <row r="15" spans="1:11" ht="18.75" customHeight="1" x14ac:dyDescent="0.25">
      <c r="A15" s="8">
        <v>42594</v>
      </c>
      <c r="B15" s="8">
        <v>42595</v>
      </c>
      <c r="C15" s="16">
        <v>7.9459913539886475</v>
      </c>
      <c r="D15" s="10">
        <v>1796.685064600151</v>
      </c>
      <c r="E15" s="11">
        <v>1685.0157506260628</v>
      </c>
      <c r="F15" s="11">
        <v>1795.4715890386037</v>
      </c>
      <c r="G15" s="12">
        <v>1710.0032047304594</v>
      </c>
      <c r="H15" s="10">
        <v>1796.8559836804843</v>
      </c>
      <c r="I15" s="11" t="s">
        <v>6</v>
      </c>
      <c r="J15" s="11">
        <v>1805.9147711003434</v>
      </c>
      <c r="K15" s="12">
        <v>1836.5107492788477</v>
      </c>
    </row>
    <row r="16" spans="1:11" ht="18.75" customHeight="1" x14ac:dyDescent="0.25">
      <c r="A16" s="8">
        <v>42595</v>
      </c>
      <c r="B16" s="8">
        <v>42596</v>
      </c>
      <c r="C16" s="16">
        <v>7.5745585923194882</v>
      </c>
      <c r="D16" s="10">
        <v>1758.1748433262198</v>
      </c>
      <c r="E16" s="11">
        <v>1646.6436190647228</v>
      </c>
      <c r="F16" s="11">
        <v>1756.5243181272699</v>
      </c>
      <c r="G16" s="12">
        <v>1616.866368168455</v>
      </c>
      <c r="H16" s="10">
        <v>1748.6794133001943</v>
      </c>
      <c r="I16" s="11" t="s">
        <v>6</v>
      </c>
      <c r="J16" s="11">
        <v>1757.4192411176043</v>
      </c>
      <c r="K16" s="12">
        <v>1794.3745589482439</v>
      </c>
    </row>
    <row r="17" spans="1:11" ht="18.75" customHeight="1" x14ac:dyDescent="0.25">
      <c r="A17" s="8">
        <v>42596</v>
      </c>
      <c r="B17" s="8">
        <v>42597</v>
      </c>
      <c r="C17" s="16">
        <v>7.934746195793152</v>
      </c>
      <c r="D17" s="10">
        <v>1812.2509223426264</v>
      </c>
      <c r="E17" s="11">
        <v>1694.0721161212734</v>
      </c>
      <c r="F17" s="11">
        <v>1808.3290940745626</v>
      </c>
      <c r="G17" s="12">
        <v>1711.4835023510022</v>
      </c>
      <c r="H17" s="10">
        <v>1810.0401155569184</v>
      </c>
      <c r="I17" s="11" t="s">
        <v>6</v>
      </c>
      <c r="J17" s="11">
        <v>1817.0224590936</v>
      </c>
      <c r="K17" s="12">
        <v>1849.5180423218073</v>
      </c>
    </row>
    <row r="18" spans="1:11" ht="18.75" customHeight="1" x14ac:dyDescent="0.25">
      <c r="A18" s="8">
        <v>42597</v>
      </c>
      <c r="B18" s="8">
        <v>42598</v>
      </c>
      <c r="C18" s="16">
        <v>6.7690968604087827</v>
      </c>
      <c r="D18" s="10">
        <v>1798.6028073928001</v>
      </c>
      <c r="E18" s="11">
        <v>1681.5658471407671</v>
      </c>
      <c r="F18" s="11">
        <v>1798.9669530458873</v>
      </c>
      <c r="G18" s="12">
        <v>1695.2509267068226</v>
      </c>
      <c r="H18" s="10">
        <v>1798.7601771656334</v>
      </c>
      <c r="I18" s="11" t="s">
        <v>6</v>
      </c>
      <c r="J18" s="11">
        <v>1809.0304885277897</v>
      </c>
      <c r="K18" s="12">
        <v>1849.9086163571546</v>
      </c>
    </row>
    <row r="19" spans="1:11" ht="18.75" customHeight="1" x14ac:dyDescent="0.25">
      <c r="A19" s="8">
        <v>42598</v>
      </c>
      <c r="B19" s="8">
        <v>42599</v>
      </c>
      <c r="C19" s="16">
        <v>7.5269798793792724</v>
      </c>
      <c r="D19" s="10">
        <v>1775.5310422072366</v>
      </c>
      <c r="E19" s="11">
        <v>1652.0499717642822</v>
      </c>
      <c r="F19" s="11">
        <v>1771.0610686832708</v>
      </c>
      <c r="G19" s="12">
        <v>1667.2167118174218</v>
      </c>
      <c r="H19" s="10">
        <v>1776.7469157504104</v>
      </c>
      <c r="I19" s="11" t="s">
        <v>6</v>
      </c>
      <c r="J19" s="11">
        <v>1778.2775999778992</v>
      </c>
      <c r="K19" s="12">
        <v>1821.2210158980913</v>
      </c>
    </row>
    <row r="20" spans="1:11" ht="18.75" customHeight="1" x14ac:dyDescent="0.25">
      <c r="A20" s="8">
        <v>42599</v>
      </c>
      <c r="B20" s="8">
        <v>42600</v>
      </c>
      <c r="C20" s="16">
        <v>7.5309015653133393</v>
      </c>
      <c r="D20" s="10">
        <v>1758.3448074236153</v>
      </c>
      <c r="E20" s="11">
        <v>1645.6082658105329</v>
      </c>
      <c r="F20" s="11">
        <v>1759.8515745048662</v>
      </c>
      <c r="G20" s="12">
        <v>1657.954524826358</v>
      </c>
      <c r="H20" s="10">
        <v>1757.6478518866113</v>
      </c>
      <c r="I20" s="11" t="s">
        <v>6</v>
      </c>
      <c r="J20" s="11">
        <v>1769.8612926141607</v>
      </c>
      <c r="K20" s="12">
        <v>1804.2542294008506</v>
      </c>
    </row>
    <row r="21" spans="1:11" ht="18.75" customHeight="1" x14ac:dyDescent="0.25">
      <c r="A21" s="8">
        <v>42600</v>
      </c>
      <c r="B21" s="8">
        <v>42601</v>
      </c>
      <c r="C21" s="16">
        <v>6.0260900201201437</v>
      </c>
      <c r="D21" s="10">
        <v>1452.9706466855337</v>
      </c>
      <c r="E21" s="11">
        <v>1376.0985857914347</v>
      </c>
      <c r="F21" s="11">
        <v>1451.8598635618528</v>
      </c>
      <c r="G21" s="12">
        <v>1366.6622987625269</v>
      </c>
      <c r="H21" s="10">
        <v>1458.4626066786857</v>
      </c>
      <c r="I21" s="11" t="s">
        <v>6</v>
      </c>
      <c r="J21" s="11">
        <v>1469.4753333861581</v>
      </c>
      <c r="K21" s="12">
        <v>1492.0830976515228</v>
      </c>
    </row>
    <row r="22" spans="1:11" ht="18.75" customHeight="1" x14ac:dyDescent="0.25">
      <c r="A22" s="8">
        <v>42601</v>
      </c>
      <c r="B22" s="8">
        <v>42602</v>
      </c>
      <c r="C22" s="16">
        <v>7.7383705451488494</v>
      </c>
      <c r="D22" s="10">
        <v>1734.5668632126385</v>
      </c>
      <c r="E22" s="11">
        <v>1625.1275222176837</v>
      </c>
      <c r="F22" s="11">
        <v>1730.6904393991992</v>
      </c>
      <c r="G22" s="12">
        <v>1649.9096331974033</v>
      </c>
      <c r="H22" s="10">
        <v>1734.434493332202</v>
      </c>
      <c r="I22" s="11" t="s">
        <v>6</v>
      </c>
      <c r="J22" s="11">
        <v>1740.2713194650685</v>
      </c>
      <c r="K22" s="12">
        <v>1764.212475990204</v>
      </c>
    </row>
    <row r="23" spans="1:11" ht="18.75" customHeight="1" x14ac:dyDescent="0.25">
      <c r="A23" s="8">
        <v>42602</v>
      </c>
      <c r="B23" s="8">
        <v>42603</v>
      </c>
      <c r="C23" s="16">
        <v>5.756590073361993</v>
      </c>
      <c r="D23" s="10">
        <v>1537.1586583914868</v>
      </c>
      <c r="E23" s="11">
        <v>1457.4555533487269</v>
      </c>
      <c r="F23" s="11">
        <v>1539.6980861947475</v>
      </c>
      <c r="G23" s="12">
        <v>1445.0266582416007</v>
      </c>
      <c r="H23" s="10">
        <v>1533.7463188183003</v>
      </c>
      <c r="I23" s="11" t="s">
        <v>6</v>
      </c>
      <c r="J23" s="11">
        <v>1541.2132693388028</v>
      </c>
      <c r="K23" s="12">
        <v>1563.1918854713413</v>
      </c>
    </row>
    <row r="24" spans="1:11" ht="18.75" customHeight="1" x14ac:dyDescent="0.25">
      <c r="A24" s="8">
        <v>42603</v>
      </c>
      <c r="B24" s="8">
        <v>42604</v>
      </c>
      <c r="C24" s="16">
        <v>8.0455804841518397</v>
      </c>
      <c r="D24" s="10">
        <v>1760.906706440647</v>
      </c>
      <c r="E24" s="11">
        <v>1665.6486982385379</v>
      </c>
      <c r="F24" s="11">
        <v>1759.4108016641251</v>
      </c>
      <c r="G24" s="12">
        <v>1664.9997452892474</v>
      </c>
      <c r="H24" s="10">
        <v>1759.3614502114519</v>
      </c>
      <c r="I24" s="11" t="s">
        <v>6</v>
      </c>
      <c r="J24" s="11">
        <v>1765.4486133430771</v>
      </c>
      <c r="K24" s="12">
        <v>1788.4189643845646</v>
      </c>
    </row>
    <row r="25" spans="1:11" ht="18.75" customHeight="1" x14ac:dyDescent="0.25">
      <c r="A25" s="8">
        <v>42604</v>
      </c>
      <c r="B25" s="8">
        <v>42605</v>
      </c>
      <c r="C25" s="16">
        <v>6.1159194936752321</v>
      </c>
      <c r="D25" s="10">
        <v>1631.8965479909029</v>
      </c>
      <c r="E25" s="11">
        <v>1551.2301960551031</v>
      </c>
      <c r="F25" s="11">
        <v>1643.9240065099161</v>
      </c>
      <c r="G25" s="12">
        <v>1542.0066167499417</v>
      </c>
      <c r="H25" s="10">
        <v>1636.4184551656983</v>
      </c>
      <c r="I25" s="11" t="s">
        <v>6</v>
      </c>
      <c r="J25" s="11">
        <v>1655.097469022948</v>
      </c>
      <c r="K25" s="12">
        <v>1684.8632097111283</v>
      </c>
    </row>
    <row r="26" spans="1:11" ht="18.75" customHeight="1" x14ac:dyDescent="0.25">
      <c r="A26" s="8">
        <v>42605</v>
      </c>
      <c r="B26" s="8">
        <v>42606</v>
      </c>
      <c r="C26" s="16">
        <v>7.75256200158596</v>
      </c>
      <c r="D26" s="10">
        <v>1733.4172700820479</v>
      </c>
      <c r="E26" s="11">
        <v>1648.5538055112315</v>
      </c>
      <c r="F26" s="11">
        <v>1734.4959938110014</v>
      </c>
      <c r="G26" s="12">
        <v>1644.0442810465402</v>
      </c>
      <c r="H26" s="10">
        <v>1737.4134974638689</v>
      </c>
      <c r="I26" s="11" t="s">
        <v>6</v>
      </c>
      <c r="J26" s="11">
        <v>1747.224565459248</v>
      </c>
      <c r="K26" s="12">
        <v>1769.9376511642447</v>
      </c>
    </row>
    <row r="27" spans="1:11" ht="18.75" customHeight="1" x14ac:dyDescent="0.25">
      <c r="A27" s="8">
        <v>42606</v>
      </c>
      <c r="B27" s="8">
        <v>42607</v>
      </c>
      <c r="C27" s="16">
        <v>8.3570223971605309</v>
      </c>
      <c r="D27" s="10">
        <v>1821.5936928775438</v>
      </c>
      <c r="E27" s="11">
        <v>1717.6277863595117</v>
      </c>
      <c r="F27" s="11">
        <v>1823.3715378267104</v>
      </c>
      <c r="G27" s="12">
        <v>1722.7214645190516</v>
      </c>
      <c r="H27" s="10">
        <v>1821.8465552664281</v>
      </c>
      <c r="I27" s="11" t="s">
        <v>6</v>
      </c>
      <c r="J27" s="11">
        <v>1829.9410290744559</v>
      </c>
      <c r="K27" s="12">
        <v>1856.6424195263528</v>
      </c>
    </row>
    <row r="28" spans="1:11" x14ac:dyDescent="0.25">
      <c r="A28" s="8">
        <v>42607</v>
      </c>
      <c r="B28" s="8">
        <v>42608</v>
      </c>
      <c r="C28" s="16">
        <v>6.7465826520919796</v>
      </c>
      <c r="D28" s="10">
        <v>1692.2680878455633</v>
      </c>
      <c r="E28" s="11">
        <v>1601.5795529582565</v>
      </c>
      <c r="F28" s="11">
        <v>1697.8178807310946</v>
      </c>
      <c r="G28" s="12">
        <v>1598.0569258001372</v>
      </c>
      <c r="H28" s="10">
        <v>1671.8373743530226</v>
      </c>
      <c r="I28" s="11">
        <v>1924.075750513719</v>
      </c>
      <c r="J28" s="11">
        <v>1687.1529624568491</v>
      </c>
      <c r="K28" s="12">
        <v>1716.413231168161</v>
      </c>
    </row>
    <row r="29" spans="1:11" x14ac:dyDescent="0.25">
      <c r="A29" s="8">
        <v>42608</v>
      </c>
      <c r="B29" s="8">
        <v>42609</v>
      </c>
      <c r="C29" s="16">
        <v>6.0828540529012676</v>
      </c>
      <c r="D29" s="10">
        <v>1495.9604352203703</v>
      </c>
      <c r="E29" s="11">
        <v>1424.4211665300236</v>
      </c>
      <c r="F29" s="11">
        <v>1489.8083264149202</v>
      </c>
      <c r="G29" s="12">
        <v>1406.8195645501971</v>
      </c>
      <c r="H29" s="10">
        <v>1491.0267079935113</v>
      </c>
      <c r="I29" s="11">
        <v>1356.2425233058514</v>
      </c>
      <c r="J29" s="11">
        <v>1491.1475289855559</v>
      </c>
      <c r="K29" s="12">
        <v>1515.7313257044298</v>
      </c>
    </row>
    <row r="30" spans="1:11" x14ac:dyDescent="0.25">
      <c r="A30" s="8">
        <v>42609</v>
      </c>
      <c r="B30" s="8">
        <v>42610</v>
      </c>
      <c r="C30" s="16">
        <v>7.5279827651977538</v>
      </c>
      <c r="D30" s="10">
        <v>1763.2094648908094</v>
      </c>
      <c r="E30" s="11">
        <v>1676.6112704019597</v>
      </c>
      <c r="F30" s="11">
        <v>1754.0337539650077</v>
      </c>
      <c r="G30" s="12">
        <v>1679.0963110694829</v>
      </c>
      <c r="H30" s="10">
        <v>1761.206636306056</v>
      </c>
      <c r="I30" s="11">
        <v>1630.6765782408986</v>
      </c>
      <c r="J30" s="11">
        <v>1758.3298110063793</v>
      </c>
      <c r="K30" s="12">
        <v>1787.8057793879038</v>
      </c>
    </row>
    <row r="31" spans="1:11" x14ac:dyDescent="0.25">
      <c r="A31" s="8">
        <v>42610</v>
      </c>
      <c r="B31" s="8">
        <v>42611</v>
      </c>
      <c r="C31" s="16">
        <v>7.9252770882472392</v>
      </c>
      <c r="D31" s="10">
        <v>1862.7463995025776</v>
      </c>
      <c r="E31" s="11">
        <v>1748.4300310405902</v>
      </c>
      <c r="F31" s="11">
        <v>1865.480371843619</v>
      </c>
      <c r="G31" s="12">
        <v>1772.4442303869494</v>
      </c>
      <c r="H31" s="10">
        <v>1867.6614645080497</v>
      </c>
      <c r="I31" s="11">
        <v>1717.4719907505059</v>
      </c>
      <c r="J31" s="11">
        <v>1877.0979166078089</v>
      </c>
      <c r="K31" s="12">
        <v>1900.137752945466</v>
      </c>
    </row>
    <row r="32" spans="1:11" x14ac:dyDescent="0.25">
      <c r="A32" s="8">
        <v>42611</v>
      </c>
      <c r="B32" s="8">
        <v>42612</v>
      </c>
      <c r="C32" s="16">
        <v>7.9332180632948877</v>
      </c>
      <c r="D32" s="10">
        <v>1857.1183194281014</v>
      </c>
      <c r="E32" s="11">
        <v>1754.021426832322</v>
      </c>
      <c r="F32" s="11">
        <v>1859.7805471190588</v>
      </c>
      <c r="G32" s="12">
        <v>1764.5416416217017</v>
      </c>
      <c r="H32" s="10">
        <v>1857.2685087671894</v>
      </c>
      <c r="I32" s="11">
        <v>1705.4887624099561</v>
      </c>
      <c r="J32" s="11">
        <v>1866.7385723513128</v>
      </c>
      <c r="K32" s="12">
        <v>1893.252708753294</v>
      </c>
    </row>
    <row r="33" spans="1:11" x14ac:dyDescent="0.25">
      <c r="A33" s="8">
        <v>42612</v>
      </c>
      <c r="B33" s="8">
        <v>42613</v>
      </c>
      <c r="C33" s="16">
        <v>7.8992199544236064</v>
      </c>
      <c r="D33" s="10">
        <v>1851.5987208149947</v>
      </c>
      <c r="E33" s="11">
        <v>1759.9879739071318</v>
      </c>
      <c r="F33" s="11">
        <v>1853.32083499386</v>
      </c>
      <c r="G33" s="12">
        <v>1756.5322378187127</v>
      </c>
      <c r="H33" s="10">
        <v>1854.3403877694068</v>
      </c>
      <c r="I33" s="11">
        <v>1688.8179776773961</v>
      </c>
      <c r="J33" s="11">
        <v>1877.2214482826819</v>
      </c>
      <c r="K33" s="12">
        <v>1891.1054669867565</v>
      </c>
    </row>
    <row r="34" spans="1:11" x14ac:dyDescent="0.25">
      <c r="A34" s="8">
        <v>42613</v>
      </c>
      <c r="B34" s="8">
        <v>42614</v>
      </c>
      <c r="C34" s="16">
        <v>7.468858908735216</v>
      </c>
      <c r="D34" s="10">
        <v>1751.0834158750899</v>
      </c>
      <c r="E34" s="11">
        <v>1663.4750133280697</v>
      </c>
      <c r="F34" s="11">
        <v>1757.1081054783367</v>
      </c>
      <c r="G34" s="12">
        <v>1664.0633769003909</v>
      </c>
      <c r="H34" s="10">
        <v>1759.5039001559267</v>
      </c>
      <c r="I34" s="11">
        <v>1639.5037173866767</v>
      </c>
      <c r="J34" s="11">
        <v>1756.1471458585991</v>
      </c>
      <c r="K34" s="12">
        <v>1787.9823522403772</v>
      </c>
    </row>
  </sheetData>
  <mergeCells count="2">
    <mergeCell ref="D2:G2"/>
    <mergeCell ref="H2:K2"/>
  </mergeCells>
  <conditionalFormatting sqref="D4:K4">
    <cfRule type="top10" dxfId="1808" priority="91" percent="1" bottom="1" rank="20"/>
    <cfRule type="aboveAverage" dxfId="1807" priority="92" aboveAverage="0"/>
    <cfRule type="aboveAverage" dxfId="1806" priority="93"/>
  </conditionalFormatting>
  <conditionalFormatting sqref="D5:K5">
    <cfRule type="top10" dxfId="1805" priority="88" percent="1" bottom="1" rank="20"/>
    <cfRule type="aboveAverage" dxfId="1804" priority="89" aboveAverage="0"/>
    <cfRule type="aboveAverage" dxfId="1803" priority="90"/>
  </conditionalFormatting>
  <conditionalFormatting sqref="D6:K6">
    <cfRule type="top10" dxfId="1802" priority="85" percent="1" bottom="1" rank="20"/>
    <cfRule type="aboveAverage" dxfId="1801" priority="86" aboveAverage="0"/>
    <cfRule type="aboveAverage" dxfId="1800" priority="87"/>
  </conditionalFormatting>
  <conditionalFormatting sqref="D7:K7">
    <cfRule type="top10" dxfId="1799" priority="82" percent="1" bottom="1" rank="20"/>
    <cfRule type="aboveAverage" dxfId="1798" priority="83" aboveAverage="0"/>
    <cfRule type="aboveAverage" dxfId="1797" priority="84"/>
  </conditionalFormatting>
  <conditionalFormatting sqref="D8:K8">
    <cfRule type="top10" dxfId="1796" priority="79" percent="1" bottom="1" rank="20"/>
    <cfRule type="aboveAverage" dxfId="1795" priority="80" aboveAverage="0"/>
    <cfRule type="aboveAverage" dxfId="1794" priority="81"/>
  </conditionalFormatting>
  <conditionalFormatting sqref="D9:K9">
    <cfRule type="top10" dxfId="1793" priority="76" percent="1" bottom="1" rank="20"/>
    <cfRule type="aboveAverage" dxfId="1792" priority="77" aboveAverage="0"/>
    <cfRule type="aboveAverage" dxfId="1791" priority="78"/>
  </conditionalFormatting>
  <conditionalFormatting sqref="D10:K10">
    <cfRule type="top10" dxfId="1790" priority="73" percent="1" bottom="1" rank="20"/>
    <cfRule type="aboveAverage" dxfId="1789" priority="74" aboveAverage="0"/>
    <cfRule type="aboveAverage" dxfId="1788" priority="75"/>
  </conditionalFormatting>
  <conditionalFormatting sqref="D11:K11">
    <cfRule type="top10" dxfId="1787" priority="70" percent="1" bottom="1" rank="20"/>
    <cfRule type="aboveAverage" dxfId="1786" priority="71" aboveAverage="0"/>
    <cfRule type="aboveAverage" dxfId="1785" priority="72"/>
  </conditionalFormatting>
  <conditionalFormatting sqref="D12:K12">
    <cfRule type="top10" dxfId="1784" priority="67" percent="1" bottom="1" rank="20"/>
    <cfRule type="aboveAverage" dxfId="1783" priority="68" aboveAverage="0"/>
    <cfRule type="aboveAverage" dxfId="1782" priority="69"/>
  </conditionalFormatting>
  <conditionalFormatting sqref="D13:K13">
    <cfRule type="top10" dxfId="1781" priority="64" percent="1" bottom="1" rank="20"/>
    <cfRule type="aboveAverage" dxfId="1780" priority="65" aboveAverage="0"/>
    <cfRule type="aboveAverage" dxfId="1779" priority="66"/>
  </conditionalFormatting>
  <conditionalFormatting sqref="D14:K14">
    <cfRule type="top10" dxfId="1778" priority="61" percent="1" bottom="1" rank="20"/>
    <cfRule type="aboveAverage" dxfId="1777" priority="62" aboveAverage="0"/>
    <cfRule type="aboveAverage" dxfId="1776" priority="63"/>
  </conditionalFormatting>
  <conditionalFormatting sqref="D15:K15">
    <cfRule type="top10" dxfId="1775" priority="58" percent="1" bottom="1" rank="20"/>
    <cfRule type="aboveAverage" dxfId="1774" priority="59" aboveAverage="0"/>
    <cfRule type="aboveAverage" dxfId="1773" priority="60"/>
  </conditionalFormatting>
  <conditionalFormatting sqref="D16:K16">
    <cfRule type="top10" dxfId="1772" priority="55" percent="1" bottom="1" rank="20"/>
    <cfRule type="aboveAverage" dxfId="1771" priority="56" aboveAverage="0"/>
    <cfRule type="aboveAverage" dxfId="1770" priority="57"/>
  </conditionalFormatting>
  <conditionalFormatting sqref="D17:K17">
    <cfRule type="top10" dxfId="1769" priority="52" percent="1" bottom="1" rank="20"/>
    <cfRule type="aboveAverage" dxfId="1768" priority="53" aboveAverage="0"/>
    <cfRule type="aboveAverage" dxfId="1767" priority="54"/>
  </conditionalFormatting>
  <conditionalFormatting sqref="D18:K18">
    <cfRule type="top10" dxfId="1766" priority="49" percent="1" bottom="1" rank="20"/>
    <cfRule type="aboveAverage" dxfId="1765" priority="50" aboveAverage="0"/>
    <cfRule type="aboveAverage" dxfId="1764" priority="51"/>
  </conditionalFormatting>
  <conditionalFormatting sqref="D19:K19">
    <cfRule type="top10" dxfId="1763" priority="46" percent="1" bottom="1" rank="20"/>
    <cfRule type="aboveAverage" dxfId="1762" priority="47" aboveAverage="0"/>
    <cfRule type="aboveAverage" dxfId="1761" priority="48"/>
  </conditionalFormatting>
  <conditionalFormatting sqref="D20:K20">
    <cfRule type="top10" dxfId="1760" priority="43" percent="1" bottom="1" rank="20"/>
    <cfRule type="aboveAverage" dxfId="1759" priority="44" aboveAverage="0"/>
    <cfRule type="aboveAverage" dxfId="1758" priority="45"/>
  </conditionalFormatting>
  <conditionalFormatting sqref="D21:K21">
    <cfRule type="top10" dxfId="1757" priority="40" percent="1" bottom="1" rank="20"/>
    <cfRule type="aboveAverage" dxfId="1756" priority="41" aboveAverage="0"/>
    <cfRule type="aboveAverage" dxfId="1755" priority="42"/>
  </conditionalFormatting>
  <conditionalFormatting sqref="D22:K22">
    <cfRule type="top10" dxfId="1754" priority="37" percent="1" bottom="1" rank="20"/>
    <cfRule type="aboveAverage" dxfId="1753" priority="38" aboveAverage="0"/>
    <cfRule type="aboveAverage" dxfId="1752" priority="39"/>
  </conditionalFormatting>
  <conditionalFormatting sqref="D23:K23">
    <cfRule type="top10" dxfId="1751" priority="34" percent="1" bottom="1" rank="20"/>
    <cfRule type="aboveAverage" dxfId="1750" priority="35" aboveAverage="0"/>
    <cfRule type="aboveAverage" dxfId="1749" priority="36"/>
  </conditionalFormatting>
  <conditionalFormatting sqref="D24:K24">
    <cfRule type="top10" dxfId="1748" priority="31" percent="1" bottom="1" rank="20"/>
    <cfRule type="aboveAverage" dxfId="1747" priority="32" aboveAverage="0"/>
    <cfRule type="aboveAverage" dxfId="1746" priority="33"/>
  </conditionalFormatting>
  <conditionalFormatting sqref="D25:K25">
    <cfRule type="top10" dxfId="1745" priority="28" percent="1" bottom="1" rank="20"/>
    <cfRule type="aboveAverage" dxfId="1744" priority="29" aboveAverage="0"/>
    <cfRule type="aboveAverage" dxfId="1743" priority="30"/>
  </conditionalFormatting>
  <conditionalFormatting sqref="D26:K26">
    <cfRule type="top10" dxfId="1742" priority="25" percent="1" bottom="1" rank="20"/>
    <cfRule type="aboveAverage" dxfId="1741" priority="26" aboveAverage="0"/>
    <cfRule type="aboveAverage" dxfId="1740" priority="27"/>
  </conditionalFormatting>
  <conditionalFormatting sqref="D27:K27">
    <cfRule type="top10" dxfId="1739" priority="22" percent="1" bottom="1" rank="20"/>
    <cfRule type="aboveAverage" dxfId="1738" priority="23" aboveAverage="0"/>
    <cfRule type="aboveAverage" dxfId="1737" priority="24"/>
  </conditionalFormatting>
  <conditionalFormatting sqref="D28:K28">
    <cfRule type="top10" dxfId="1736" priority="19" percent="1" bottom="1" rank="20"/>
    <cfRule type="aboveAverage" dxfId="1735" priority="20" aboveAverage="0"/>
    <cfRule type="aboveAverage" dxfId="1734" priority="21"/>
  </conditionalFormatting>
  <conditionalFormatting sqref="D29:K29">
    <cfRule type="top10" dxfId="1733" priority="16" percent="1" bottom="1" rank="20"/>
    <cfRule type="aboveAverage" dxfId="1732" priority="17" aboveAverage="0"/>
    <cfRule type="aboveAverage" dxfId="1731" priority="18"/>
  </conditionalFormatting>
  <conditionalFormatting sqref="D30:K30">
    <cfRule type="top10" dxfId="1730" priority="13" percent="1" bottom="1" rank="20"/>
    <cfRule type="aboveAverage" dxfId="1729" priority="14" aboveAverage="0"/>
    <cfRule type="aboveAverage" dxfId="1728" priority="15"/>
  </conditionalFormatting>
  <conditionalFormatting sqref="D31:K31">
    <cfRule type="top10" dxfId="1727" priority="10" percent="1" bottom="1" rank="20"/>
    <cfRule type="aboveAverage" dxfId="1726" priority="11" aboveAverage="0"/>
    <cfRule type="aboveAverage" dxfId="1725" priority="12"/>
  </conditionalFormatting>
  <conditionalFormatting sqref="D32:K32">
    <cfRule type="top10" dxfId="1724" priority="7" percent="1" bottom="1" rank="20"/>
    <cfRule type="aboveAverage" dxfId="1723" priority="8" aboveAverage="0"/>
    <cfRule type="aboveAverage" dxfId="1722" priority="9"/>
  </conditionalFormatting>
  <conditionalFormatting sqref="D33:K33">
    <cfRule type="top10" dxfId="1721" priority="4" percent="1" bottom="1" rank="20"/>
    <cfRule type="aboveAverage" dxfId="1720" priority="5" aboveAverage="0"/>
    <cfRule type="aboveAverage" dxfId="1719" priority="6"/>
  </conditionalFormatting>
  <conditionalFormatting sqref="D34:K34">
    <cfRule type="top10" dxfId="1718" priority="1" percent="1" bottom="1" rank="20"/>
    <cfRule type="aboveAverage" dxfId="1717" priority="2" aboveAverage="0"/>
    <cfRule type="aboveAverage" dxfId="1716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G1" workbookViewId="0">
      <selection activeCell="AH3" activeCellId="15" sqref="D3:D34 F3:F34 H3:H34 J3:J34 L3:L34 N3:N34 P3:P34 R3:R34 T3:T34 V3:V34 X3:X34 Z3:Z34 AB3:AB34 AD3:AD34 AF3:AF34 AH3:AH34"/>
    </sheetView>
  </sheetViews>
  <sheetFormatPr defaultRowHeight="15" x14ac:dyDescent="0.25"/>
  <cols>
    <col min="1" max="1" width="10.42578125" customWidth="1"/>
    <col min="2" max="2" width="9.7109375" customWidth="1"/>
  </cols>
  <sheetData>
    <row r="1" spans="1:35" ht="15.75" thickBot="1" x14ac:dyDescent="0.3"/>
    <row r="2" spans="1:35" ht="15.75" thickBot="1" x14ac:dyDescent="0.3">
      <c r="D2" s="34" t="s">
        <v>22</v>
      </c>
      <c r="E2" s="35"/>
      <c r="F2" s="35"/>
      <c r="G2" s="36"/>
      <c r="H2" s="34" t="s">
        <v>23</v>
      </c>
      <c r="I2" s="35"/>
      <c r="J2" s="35"/>
      <c r="K2" s="36"/>
      <c r="L2" s="34" t="s">
        <v>24</v>
      </c>
      <c r="M2" s="35"/>
      <c r="N2" s="35"/>
      <c r="O2" s="36"/>
      <c r="P2" s="34" t="s">
        <v>25</v>
      </c>
      <c r="Q2" s="35"/>
      <c r="R2" s="35"/>
      <c r="S2" s="36"/>
      <c r="T2" s="34" t="s">
        <v>26</v>
      </c>
      <c r="U2" s="35"/>
      <c r="V2" s="35"/>
      <c r="W2" s="36"/>
      <c r="X2" s="34" t="s">
        <v>27</v>
      </c>
      <c r="Y2" s="35"/>
      <c r="Z2" s="35"/>
      <c r="AA2" s="36"/>
      <c r="AB2" s="34" t="s">
        <v>28</v>
      </c>
      <c r="AC2" s="35"/>
      <c r="AD2" s="35"/>
      <c r="AE2" s="36"/>
      <c r="AF2" s="34" t="s">
        <v>29</v>
      </c>
      <c r="AG2" s="35"/>
      <c r="AH2" s="35"/>
      <c r="AI2" s="36"/>
    </row>
    <row r="3" spans="1:35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</row>
    <row r="4" spans="1:35" x14ac:dyDescent="0.25">
      <c r="A4" s="8">
        <v>42583</v>
      </c>
      <c r="B4" s="8">
        <v>42584</v>
      </c>
      <c r="C4" s="16">
        <v>7.8739856944084163</v>
      </c>
      <c r="D4" s="10">
        <v>1726.3442016761851</v>
      </c>
      <c r="E4" s="11">
        <v>1754.1290156296734</v>
      </c>
      <c r="F4" s="11">
        <v>1543.6214940605819</v>
      </c>
      <c r="G4" s="12">
        <v>1779.7008370868248</v>
      </c>
      <c r="H4" s="10">
        <v>1541.6699189292358</v>
      </c>
      <c r="I4" s="11">
        <v>1812.358315322097</v>
      </c>
      <c r="J4" s="11">
        <v>1572.1324498953409</v>
      </c>
      <c r="K4" s="12">
        <v>1810.1190172416482</v>
      </c>
      <c r="L4" s="10">
        <v>1788.682860606383</v>
      </c>
      <c r="M4" s="11">
        <v>1756.8190792663111</v>
      </c>
      <c r="N4" s="11">
        <v>1618.3822262485221</v>
      </c>
      <c r="O4" s="12">
        <v>1784.2967606919822</v>
      </c>
      <c r="P4" s="10">
        <v>1564.8916531589186</v>
      </c>
      <c r="Q4" s="11">
        <v>1739.836229539038</v>
      </c>
      <c r="R4" s="11">
        <v>1523.3088244790226</v>
      </c>
      <c r="S4" s="12">
        <v>1764.0977416650242</v>
      </c>
      <c r="T4" s="10">
        <v>1623.3881048150727</v>
      </c>
      <c r="U4" s="11">
        <v>1778.3287495025879</v>
      </c>
      <c r="V4" s="11">
        <v>1617.2761326768787</v>
      </c>
      <c r="W4" s="12">
        <v>1731.3758192005894</v>
      </c>
      <c r="X4" s="10">
        <v>1529.0724877029636</v>
      </c>
      <c r="Y4" s="11">
        <v>1803.5294824790133</v>
      </c>
      <c r="Z4" s="11">
        <v>1625.7097775416883</v>
      </c>
      <c r="AA4" s="12">
        <v>1818.1642053105577</v>
      </c>
      <c r="AB4" s="10">
        <v>1549.9595239232651</v>
      </c>
      <c r="AC4" s="11">
        <v>1738.4638534874628</v>
      </c>
      <c r="AD4" s="11">
        <v>1550.6813259586938</v>
      </c>
      <c r="AE4" s="12">
        <v>1748.9625986471892</v>
      </c>
      <c r="AF4" s="10">
        <v>1624.1826217900914</v>
      </c>
      <c r="AG4" s="11">
        <v>1730.9506782220617</v>
      </c>
      <c r="AH4" s="11">
        <v>1578.7682064606522</v>
      </c>
      <c r="AI4" s="12">
        <v>1808.7752399582307</v>
      </c>
    </row>
    <row r="5" spans="1:35" x14ac:dyDescent="0.25">
      <c r="A5" s="8">
        <v>42584</v>
      </c>
      <c r="B5" s="8">
        <v>42585</v>
      </c>
      <c r="C5" s="16">
        <v>7.1203376026153569</v>
      </c>
      <c r="D5" s="10">
        <v>1730.736356895103</v>
      </c>
      <c r="E5" s="11">
        <v>1764.9073952525152</v>
      </c>
      <c r="F5" s="11">
        <v>1569.4871861844122</v>
      </c>
      <c r="G5" s="12">
        <v>1760.0997873391191</v>
      </c>
      <c r="H5" s="10">
        <v>1552.8856175458309</v>
      </c>
      <c r="I5" s="11">
        <v>1765.5881759455874</v>
      </c>
      <c r="J5" s="11">
        <v>1566.5342124112112</v>
      </c>
      <c r="K5" s="12">
        <v>1764.7883273555083</v>
      </c>
      <c r="L5" s="10">
        <v>1760.5478990930462</v>
      </c>
      <c r="M5" s="11">
        <v>1764.432532150762</v>
      </c>
      <c r="N5" s="11">
        <v>1578.544363561203</v>
      </c>
      <c r="O5" s="12">
        <v>1756.8038045187088</v>
      </c>
      <c r="P5" s="10">
        <v>1558.4372078446413</v>
      </c>
      <c r="Q5" s="11">
        <v>1754.6989375804762</v>
      </c>
      <c r="R5" s="11">
        <v>1561.4716785458572</v>
      </c>
      <c r="S5" s="12">
        <v>1764.3861694668235</v>
      </c>
      <c r="T5" s="10">
        <v>1587.0576379808201</v>
      </c>
      <c r="U5" s="11">
        <v>1761.3556460674822</v>
      </c>
      <c r="V5" s="11">
        <v>1559.4228271942964</v>
      </c>
      <c r="W5" s="12">
        <v>1751.3444680917351</v>
      </c>
      <c r="X5" s="10">
        <v>1555.0353347962864</v>
      </c>
      <c r="Y5" s="11">
        <v>1788.386272909607</v>
      </c>
      <c r="Z5" s="11">
        <v>1570.2665335115757</v>
      </c>
      <c r="AA5" s="12">
        <v>1758.9318947629531</v>
      </c>
      <c r="AB5" s="10">
        <v>1546.8943631774869</v>
      </c>
      <c r="AC5" s="11">
        <v>1750.9363906079841</v>
      </c>
      <c r="AD5" s="11">
        <v>1545.6112658894447</v>
      </c>
      <c r="AE5" s="12">
        <v>1752.3155717174502</v>
      </c>
      <c r="AF5" s="10">
        <v>1583.633024309019</v>
      </c>
      <c r="AG5" s="11">
        <v>1766.9943392234015</v>
      </c>
      <c r="AH5" s="11">
        <v>1567.8502202979237</v>
      </c>
      <c r="AI5" s="12">
        <v>1749.8742179713461</v>
      </c>
    </row>
    <row r="6" spans="1:35" x14ac:dyDescent="0.25">
      <c r="A6" s="8">
        <v>42585</v>
      </c>
      <c r="B6" s="8">
        <v>42586</v>
      </c>
      <c r="C6" s="16">
        <v>6.4199563636779784</v>
      </c>
      <c r="D6" s="10">
        <v>1446.9173321958365</v>
      </c>
      <c r="E6" s="11">
        <v>1481.6176102176239</v>
      </c>
      <c r="F6" s="11">
        <v>1324.845290164074</v>
      </c>
      <c r="G6" s="12">
        <v>1485.4247860668377</v>
      </c>
      <c r="H6" s="10">
        <v>1316.2145797498747</v>
      </c>
      <c r="I6" s="11">
        <v>1497.2164541829941</v>
      </c>
      <c r="J6" s="11">
        <v>1331.6805858246573</v>
      </c>
      <c r="K6" s="12">
        <v>1492.9817357156492</v>
      </c>
      <c r="L6" s="10">
        <v>1485.7917087582398</v>
      </c>
      <c r="M6" s="11">
        <v>1494.715685785668</v>
      </c>
      <c r="N6" s="11">
        <v>1342.4050472559995</v>
      </c>
      <c r="O6" s="12">
        <v>1492.2841145072573</v>
      </c>
      <c r="P6" s="10">
        <v>1330.3559696056523</v>
      </c>
      <c r="Q6" s="11">
        <v>1492.4023110067772</v>
      </c>
      <c r="R6" s="11">
        <v>1334.3815318787235</v>
      </c>
      <c r="S6" s="12">
        <v>1499.9288734033021</v>
      </c>
      <c r="T6" s="10">
        <v>1359.9237655909828</v>
      </c>
      <c r="U6" s="11">
        <v>1512.2392229463796</v>
      </c>
      <c r="V6" s="11">
        <v>1342.3872288026546</v>
      </c>
      <c r="W6" s="12">
        <v>1504.0970432992494</v>
      </c>
      <c r="X6" s="10">
        <v>1337.7090693098796</v>
      </c>
      <c r="Y6" s="11">
        <v>1530.3213221368778</v>
      </c>
      <c r="Z6" s="11">
        <v>1345.7713005133462</v>
      </c>
      <c r="AA6" s="12">
        <v>1509.8188165750275</v>
      </c>
      <c r="AB6" s="10">
        <v>1340.8357188585223</v>
      </c>
      <c r="AC6" s="11">
        <v>1515.9068535210151</v>
      </c>
      <c r="AD6" s="11">
        <v>1338.4600779852121</v>
      </c>
      <c r="AE6" s="12">
        <v>1515.6275680875249</v>
      </c>
      <c r="AF6" s="10">
        <v>1371.6112511658544</v>
      </c>
      <c r="AG6" s="11">
        <v>1527.6730922762492</v>
      </c>
      <c r="AH6" s="11">
        <v>1364.9944519385074</v>
      </c>
      <c r="AI6" s="12">
        <v>1521.9570654168426</v>
      </c>
    </row>
    <row r="7" spans="1:35" x14ac:dyDescent="0.25">
      <c r="A7" s="8">
        <v>42586</v>
      </c>
      <c r="B7" s="8">
        <v>42587</v>
      </c>
      <c r="C7" s="16">
        <v>7.2486125240325929</v>
      </c>
      <c r="D7" s="10">
        <v>1673.7205092530407</v>
      </c>
      <c r="E7" s="11">
        <v>1706.4189018904842</v>
      </c>
      <c r="F7" s="11">
        <v>1506.3427065339085</v>
      </c>
      <c r="G7" s="12">
        <v>1733.9918227038825</v>
      </c>
      <c r="H7" s="10">
        <v>1502.5957153314052</v>
      </c>
      <c r="I7" s="11">
        <v>1758.9255084876684</v>
      </c>
      <c r="J7" s="11">
        <v>1529.7383606236162</v>
      </c>
      <c r="K7" s="12">
        <v>1755.6812872283117</v>
      </c>
      <c r="L7" s="10">
        <v>1734.111344520672</v>
      </c>
      <c r="M7" s="11">
        <v>1708.3845693449887</v>
      </c>
      <c r="N7" s="11">
        <v>1571.6659142372232</v>
      </c>
      <c r="O7" s="12">
        <v>1734.2275933650315</v>
      </c>
      <c r="P7" s="10">
        <v>1527.7432732903444</v>
      </c>
      <c r="Q7" s="11">
        <v>1695.2454592462491</v>
      </c>
      <c r="R7" s="11">
        <v>1489.6197907827752</v>
      </c>
      <c r="S7" s="12">
        <v>1723.9778544473418</v>
      </c>
      <c r="T7" s="10">
        <v>1570.5614305538961</v>
      </c>
      <c r="U7" s="11">
        <v>1727.6667495884105</v>
      </c>
      <c r="V7" s="11">
        <v>1568.7464570600096</v>
      </c>
      <c r="W7" s="12">
        <v>1686.0844762195427</v>
      </c>
      <c r="X7" s="10">
        <v>1496.1823428525349</v>
      </c>
      <c r="Y7" s="11">
        <v>1753.2475726094349</v>
      </c>
      <c r="Z7" s="11">
        <v>1581.2340113516427</v>
      </c>
      <c r="AA7" s="12">
        <v>1770.4529950370334</v>
      </c>
      <c r="AB7" s="10">
        <v>1507.6204583946915</v>
      </c>
      <c r="AC7" s="11">
        <v>1689.5051080628461</v>
      </c>
      <c r="AD7" s="11">
        <v>1507.847469084734</v>
      </c>
      <c r="AE7" s="12">
        <v>1706.6341920053089</v>
      </c>
      <c r="AF7" s="10">
        <v>1581.0148975086888</v>
      </c>
      <c r="AG7" s="11">
        <v>1687.6289155693767</v>
      </c>
      <c r="AH7" s="11">
        <v>1543.9587515148944</v>
      </c>
      <c r="AI7" s="12">
        <v>1757.372440968677</v>
      </c>
    </row>
    <row r="8" spans="1:35" x14ac:dyDescent="0.25">
      <c r="A8" s="8">
        <v>42587</v>
      </c>
      <c r="B8" s="8">
        <v>42588</v>
      </c>
      <c r="C8" s="16">
        <v>6.9139870529174807</v>
      </c>
      <c r="D8" s="10">
        <v>1576.6202090023819</v>
      </c>
      <c r="E8" s="11">
        <v>1602.6959371110875</v>
      </c>
      <c r="F8" s="11">
        <v>1438.5824668811133</v>
      </c>
      <c r="G8" s="12">
        <v>1626.0387027760055</v>
      </c>
      <c r="H8" s="10">
        <v>1441.2128894649934</v>
      </c>
      <c r="I8" s="11">
        <v>1657.4148254054555</v>
      </c>
      <c r="J8" s="11">
        <v>1461.2593757208751</v>
      </c>
      <c r="K8" s="12">
        <v>1657.2903609749997</v>
      </c>
      <c r="L8" s="10">
        <v>1631.5024961267213</v>
      </c>
      <c r="M8" s="11">
        <v>1598.6662531616651</v>
      </c>
      <c r="N8" s="11">
        <v>1512.4258410974755</v>
      </c>
      <c r="O8" s="12">
        <v>1633.2682011783349</v>
      </c>
      <c r="P8" s="10">
        <v>1467.339124765801</v>
      </c>
      <c r="Q8" s="11">
        <v>1590.2369730147725</v>
      </c>
      <c r="R8" s="11">
        <v>1430.7103788748802</v>
      </c>
      <c r="S8" s="12">
        <v>1618.8165616333358</v>
      </c>
      <c r="T8" s="10">
        <v>1507.2182503696492</v>
      </c>
      <c r="U8" s="11">
        <v>1622.0363636525092</v>
      </c>
      <c r="V8" s="11">
        <v>1510.4083582846547</v>
      </c>
      <c r="W8" s="12">
        <v>1579.5862457608569</v>
      </c>
      <c r="X8" s="10">
        <v>1427.5060850183554</v>
      </c>
      <c r="Y8" s="11">
        <v>1642.6981706024003</v>
      </c>
      <c r="Z8" s="11">
        <v>1519.8835710170795</v>
      </c>
      <c r="AA8" s="12">
        <v>1669.5865019857827</v>
      </c>
      <c r="AB8" s="10">
        <v>1442.6076255466735</v>
      </c>
      <c r="AC8" s="11">
        <v>1577.3413601325999</v>
      </c>
      <c r="AD8" s="11">
        <v>1452.6309066417525</v>
      </c>
      <c r="AE8" s="12">
        <v>1599.0347742773401</v>
      </c>
      <c r="AF8" s="10">
        <v>1521.3898747475978</v>
      </c>
      <c r="AG8" s="11">
        <v>1583.7716487579019</v>
      </c>
      <c r="AH8" s="11">
        <v>1488.6507823038946</v>
      </c>
      <c r="AI8" s="12">
        <v>1667.0895493083656</v>
      </c>
    </row>
    <row r="9" spans="1:35" x14ac:dyDescent="0.25">
      <c r="A9" s="8">
        <v>42588</v>
      </c>
      <c r="B9" s="8">
        <v>42589</v>
      </c>
      <c r="C9" s="16">
        <v>7.3179626827239987</v>
      </c>
      <c r="D9" s="10">
        <v>1728.9661432484554</v>
      </c>
      <c r="E9" s="11">
        <v>1749.4688516480007</v>
      </c>
      <c r="F9" s="11">
        <v>1564.7424102264861</v>
      </c>
      <c r="G9" s="12">
        <v>1777.5635249179168</v>
      </c>
      <c r="H9" s="10">
        <v>1562.7534052182341</v>
      </c>
      <c r="I9" s="11">
        <v>1805.5053012377359</v>
      </c>
      <c r="J9" s="11">
        <v>1584.8035116221015</v>
      </c>
      <c r="K9" s="12">
        <v>1796.0688778317506</v>
      </c>
      <c r="L9" s="10">
        <v>1788.5285411579146</v>
      </c>
      <c r="M9" s="11">
        <v>1753.4338993021404</v>
      </c>
      <c r="N9" s="11">
        <v>1637.1315155034367</v>
      </c>
      <c r="O9" s="12">
        <v>1784.9763836055104</v>
      </c>
      <c r="P9" s="10">
        <v>1588.3029817507706</v>
      </c>
      <c r="Q9" s="11">
        <v>1745.206166061334</v>
      </c>
      <c r="R9" s="11">
        <v>1551.2457468591026</v>
      </c>
      <c r="S9" s="12">
        <v>1767.4413540707553</v>
      </c>
      <c r="T9" s="10">
        <v>1630.4896280944379</v>
      </c>
      <c r="U9" s="11">
        <v>1769.2722136384655</v>
      </c>
      <c r="V9" s="11">
        <v>1629.1824830952983</v>
      </c>
      <c r="W9" s="12">
        <v>1728.4528014083744</v>
      </c>
      <c r="X9" s="10">
        <v>1550.6049142305149</v>
      </c>
      <c r="Y9" s="11">
        <v>1792.934521444985</v>
      </c>
      <c r="Z9" s="11">
        <v>1640.2480854936671</v>
      </c>
      <c r="AA9" s="12">
        <v>1807.8685152266162</v>
      </c>
      <c r="AB9" s="10">
        <v>1567.2672862149827</v>
      </c>
      <c r="AC9" s="11">
        <v>1732.8812740995563</v>
      </c>
      <c r="AD9" s="11">
        <v>1567.9080589632538</v>
      </c>
      <c r="AE9" s="12">
        <v>1749.4075712214371</v>
      </c>
      <c r="AF9" s="10">
        <v>1640.3528021203024</v>
      </c>
      <c r="AG9" s="11">
        <v>1733.9537781783292</v>
      </c>
      <c r="AH9" s="11">
        <v>1607.8851630917095</v>
      </c>
      <c r="AI9" s="12">
        <v>1803.0026253634385</v>
      </c>
    </row>
    <row r="10" spans="1:35" x14ac:dyDescent="0.25">
      <c r="A10" s="8">
        <v>42589</v>
      </c>
      <c r="B10" s="8">
        <v>42590</v>
      </c>
      <c r="C10" s="16">
        <v>8.0764415092468269</v>
      </c>
      <c r="D10" s="10">
        <v>1757.8601453299761</v>
      </c>
      <c r="E10" s="11">
        <v>1798.4751661807222</v>
      </c>
      <c r="F10" s="11">
        <v>1582.897578208557</v>
      </c>
      <c r="G10" s="12">
        <v>1825.5420620565872</v>
      </c>
      <c r="H10" s="10">
        <v>1579.9121687602358</v>
      </c>
      <c r="I10" s="11">
        <v>1854.7944942138995</v>
      </c>
      <c r="J10" s="11">
        <v>1608.4357576872019</v>
      </c>
      <c r="K10" s="12">
        <v>1851.307331260886</v>
      </c>
      <c r="L10" s="10">
        <v>1832.007779443732</v>
      </c>
      <c r="M10" s="11">
        <v>1803.9361893341822</v>
      </c>
      <c r="N10" s="11">
        <v>1654.6216498758467</v>
      </c>
      <c r="O10" s="12">
        <v>1829.2983780310406</v>
      </c>
      <c r="P10" s="10">
        <v>1606.6295628835117</v>
      </c>
      <c r="Q10" s="11">
        <v>1788.2346980555528</v>
      </c>
      <c r="R10" s="11">
        <v>1570.1778539574264</v>
      </c>
      <c r="S10" s="12">
        <v>1818.2345228657678</v>
      </c>
      <c r="T10" s="10">
        <v>1658.1810590742934</v>
      </c>
      <c r="U10" s="11">
        <v>1826.8284342065833</v>
      </c>
      <c r="V10" s="11">
        <v>1649.1339681632971</v>
      </c>
      <c r="W10" s="12">
        <v>1783.7924550805424</v>
      </c>
      <c r="X10" s="10">
        <v>1572.6038570267085</v>
      </c>
      <c r="Y10" s="11">
        <v>1857.5094862896528</v>
      </c>
      <c r="Z10" s="11">
        <v>1664.7288463730913</v>
      </c>
      <c r="AA10" s="12">
        <v>1866.0535024843059</v>
      </c>
      <c r="AB10" s="10">
        <v>1590.2478354694902</v>
      </c>
      <c r="AC10" s="11">
        <v>1787.2197023004182</v>
      </c>
      <c r="AD10" s="11">
        <v>1586.7567177530254</v>
      </c>
      <c r="AE10" s="12">
        <v>1803.9065865792318</v>
      </c>
      <c r="AF10" s="10">
        <v>1666.8182121410819</v>
      </c>
      <c r="AG10" s="11">
        <v>1787.4550851676565</v>
      </c>
      <c r="AH10" s="11">
        <v>1630.4279901364664</v>
      </c>
      <c r="AI10" s="12">
        <v>1859.710480837397</v>
      </c>
    </row>
    <row r="11" spans="1:35" x14ac:dyDescent="0.25">
      <c r="A11" s="8">
        <v>42590</v>
      </c>
      <c r="B11" s="8">
        <v>42591</v>
      </c>
      <c r="C11" s="16">
        <v>8.2966216764450067</v>
      </c>
      <c r="D11" s="10">
        <v>1812.7376707355272</v>
      </c>
      <c r="E11" s="11">
        <v>1850.395474800961</v>
      </c>
      <c r="F11" s="11">
        <v>1627.3249969610831</v>
      </c>
      <c r="G11" s="12">
        <v>1875.7680912792741</v>
      </c>
      <c r="H11" s="10">
        <v>1625.6832713541257</v>
      </c>
      <c r="I11" s="11">
        <v>1909.6656348059532</v>
      </c>
      <c r="J11" s="11">
        <v>1656.0623069255378</v>
      </c>
      <c r="K11" s="12">
        <v>1905.16484501429</v>
      </c>
      <c r="L11" s="10">
        <v>1881.5643895077246</v>
      </c>
      <c r="M11" s="11">
        <v>1852.9977543386271</v>
      </c>
      <c r="N11" s="11">
        <v>1699.7096877051642</v>
      </c>
      <c r="O11" s="12">
        <v>1881.0306473931425</v>
      </c>
      <c r="P11" s="10">
        <v>1652.2273713368947</v>
      </c>
      <c r="Q11" s="11">
        <v>1837.4280992995093</v>
      </c>
      <c r="R11" s="11">
        <v>1607.2117929579003</v>
      </c>
      <c r="S11" s="12">
        <v>1866.4666698865005</v>
      </c>
      <c r="T11" s="10">
        <v>1704.0083575529525</v>
      </c>
      <c r="U11" s="11">
        <v>1875.8246968102835</v>
      </c>
      <c r="V11" s="11">
        <v>1691.2254837080643</v>
      </c>
      <c r="W11" s="12">
        <v>1825.5835882567135</v>
      </c>
      <c r="X11" s="10">
        <v>1611.7363606157719</v>
      </c>
      <c r="Y11" s="11">
        <v>1908.393439326446</v>
      </c>
      <c r="Z11" s="11">
        <v>1714.1555694142678</v>
      </c>
      <c r="AA11" s="12">
        <v>1918.2060833551325</v>
      </c>
      <c r="AB11" s="10">
        <v>1629.6608134485018</v>
      </c>
      <c r="AC11" s="11">
        <v>1832.0457314647947</v>
      </c>
      <c r="AD11" s="11">
        <v>1620.0409841263431</v>
      </c>
      <c r="AE11" s="12">
        <v>1840.9694117051231</v>
      </c>
      <c r="AF11" s="10">
        <v>1707.3581885841652</v>
      </c>
      <c r="AG11" s="11">
        <v>1829.4205041774474</v>
      </c>
      <c r="AH11" s="11">
        <v>1666.520189538232</v>
      </c>
      <c r="AI11" s="12">
        <v>1907.4528348246513</v>
      </c>
    </row>
    <row r="12" spans="1:35" x14ac:dyDescent="0.25">
      <c r="A12" s="8">
        <v>42591</v>
      </c>
      <c r="B12" s="8">
        <v>42592</v>
      </c>
      <c r="C12" s="16">
        <v>6.2678837795257571</v>
      </c>
      <c r="D12" s="10">
        <v>1642.5986954490768</v>
      </c>
      <c r="E12" s="11">
        <v>1669.776295130793</v>
      </c>
      <c r="F12" s="11">
        <v>1496.2027842397993</v>
      </c>
      <c r="G12" s="12">
        <v>1700.8815400270942</v>
      </c>
      <c r="H12" s="10">
        <v>1500.3955754800402</v>
      </c>
      <c r="I12" s="11">
        <v>1737.0682016561623</v>
      </c>
      <c r="J12" s="11">
        <v>1520.6839940999348</v>
      </c>
      <c r="K12" s="12">
        <v>1731.2034396359738</v>
      </c>
      <c r="L12" s="10">
        <v>1701.2181923865082</v>
      </c>
      <c r="M12" s="11">
        <v>1671.5301332398094</v>
      </c>
      <c r="N12" s="11">
        <v>1556.6224311203864</v>
      </c>
      <c r="O12" s="12">
        <v>1704.657444465143</v>
      </c>
      <c r="P12" s="10">
        <v>1517.9531650798458</v>
      </c>
      <c r="Q12" s="11">
        <v>1669.0967443620539</v>
      </c>
      <c r="R12" s="11">
        <v>1479.2931311602931</v>
      </c>
      <c r="S12" s="12">
        <v>1697.1637653595803</v>
      </c>
      <c r="T12" s="10">
        <v>1548.1699710497699</v>
      </c>
      <c r="U12" s="11">
        <v>1676.3298923041596</v>
      </c>
      <c r="V12" s="11">
        <v>1552.6978333740428</v>
      </c>
      <c r="W12" s="12">
        <v>1638.9123039871715</v>
      </c>
      <c r="X12" s="10">
        <v>1466.4764325551198</v>
      </c>
      <c r="Y12" s="11">
        <v>1707.2960213869683</v>
      </c>
      <c r="Z12" s="11">
        <v>1557.0672349338524</v>
      </c>
      <c r="AA12" s="12">
        <v>1726.5815450730161</v>
      </c>
      <c r="AB12" s="10">
        <v>1492.1960288549408</v>
      </c>
      <c r="AC12" s="11">
        <v>1652.4068579494276</v>
      </c>
      <c r="AD12" s="11">
        <v>1483.3245962028707</v>
      </c>
      <c r="AE12" s="12">
        <v>1663.1959167685898</v>
      </c>
      <c r="AF12" s="10">
        <v>1559.5738023746724</v>
      </c>
      <c r="AG12" s="11">
        <v>1629.0435868082714</v>
      </c>
      <c r="AH12" s="11">
        <v>1511.1807492004498</v>
      </c>
      <c r="AI12" s="12">
        <v>1727.0966924180898</v>
      </c>
    </row>
    <row r="13" spans="1:35" x14ac:dyDescent="0.25">
      <c r="A13" s="8">
        <v>42592</v>
      </c>
      <c r="B13" s="8">
        <v>42593</v>
      </c>
      <c r="C13" s="16">
        <v>7.6570745229758321</v>
      </c>
      <c r="D13" s="10">
        <v>1587.6904681539863</v>
      </c>
      <c r="E13" s="11">
        <v>1609.3259313289911</v>
      </c>
      <c r="F13" s="11">
        <v>1448.1391522789127</v>
      </c>
      <c r="G13" s="12">
        <v>1646.0907539710965</v>
      </c>
      <c r="H13" s="10">
        <v>1445.6806075745624</v>
      </c>
      <c r="I13" s="11">
        <v>1666.1198029745635</v>
      </c>
      <c r="J13" s="11">
        <v>1455.8737898533909</v>
      </c>
      <c r="K13" s="12">
        <v>1658.2182238654357</v>
      </c>
      <c r="L13" s="10">
        <v>1643.8849592524552</v>
      </c>
      <c r="M13" s="11">
        <v>1615.3916558760643</v>
      </c>
      <c r="N13" s="11">
        <v>1499.27489457303</v>
      </c>
      <c r="O13" s="12">
        <v>1635.5471164677033</v>
      </c>
      <c r="P13" s="10">
        <v>1455.4487123677507</v>
      </c>
      <c r="Q13" s="11">
        <v>1594.5783784271332</v>
      </c>
      <c r="R13" s="11">
        <v>1410.6138141771055</v>
      </c>
      <c r="S13" s="12">
        <v>1619.2178911376159</v>
      </c>
      <c r="T13" s="10">
        <v>1492.1400864535292</v>
      </c>
      <c r="U13" s="11">
        <v>1613.7803746879797</v>
      </c>
      <c r="V13" s="11">
        <v>1485.5880502281091</v>
      </c>
      <c r="W13" s="12">
        <v>1567.2792091003971</v>
      </c>
      <c r="X13" s="10">
        <v>1402.7130988556792</v>
      </c>
      <c r="Y13" s="11">
        <v>1622.1340188218835</v>
      </c>
      <c r="Z13" s="11">
        <v>1477.8094214777941</v>
      </c>
      <c r="AA13" s="12">
        <v>1642.0370247851013</v>
      </c>
      <c r="AB13" s="10">
        <v>1427.6135411022301</v>
      </c>
      <c r="AC13" s="11">
        <v>1578.4042386975623</v>
      </c>
      <c r="AD13" s="11">
        <v>1427.3229854929796</v>
      </c>
      <c r="AE13" s="12">
        <v>1590.6046316700829</v>
      </c>
      <c r="AF13" s="10">
        <v>1491.644910320098</v>
      </c>
      <c r="AG13" s="11">
        <v>1564.1668973463024</v>
      </c>
      <c r="AH13" s="11">
        <v>1453.3579939975666</v>
      </c>
      <c r="AI13" s="12">
        <v>1644.4484831432785</v>
      </c>
    </row>
    <row r="14" spans="1:35" x14ac:dyDescent="0.25">
      <c r="A14" s="8">
        <v>42593</v>
      </c>
      <c r="B14" s="8">
        <v>42594</v>
      </c>
      <c r="C14" s="16">
        <v>6.6788114709854129</v>
      </c>
      <c r="D14" s="10">
        <v>1594.7038396848627</v>
      </c>
      <c r="E14" s="11">
        <v>1615.5739167516099</v>
      </c>
      <c r="F14" s="11">
        <v>1449.9041572774283</v>
      </c>
      <c r="G14" s="12">
        <v>1648.0463192488351</v>
      </c>
      <c r="H14" s="10">
        <v>1452.9084274468958</v>
      </c>
      <c r="I14" s="11">
        <v>1670.9209792893882</v>
      </c>
      <c r="J14" s="11">
        <v>1471.0333221019011</v>
      </c>
      <c r="K14" s="12">
        <v>1661.1024950690705</v>
      </c>
      <c r="L14" s="10">
        <v>1654.7911686060856</v>
      </c>
      <c r="M14" s="11">
        <v>1629.069750816411</v>
      </c>
      <c r="N14" s="11">
        <v>1514.4271118891279</v>
      </c>
      <c r="O14" s="12">
        <v>1647.7427609331896</v>
      </c>
      <c r="P14" s="10">
        <v>1469.5682006237887</v>
      </c>
      <c r="Q14" s="11">
        <v>1604.4516422647314</v>
      </c>
      <c r="R14" s="11">
        <v>1430.6170050053408</v>
      </c>
      <c r="S14" s="12">
        <v>1633.1737776225982</v>
      </c>
      <c r="T14" s="10">
        <v>1515.8773436220217</v>
      </c>
      <c r="U14" s="11">
        <v>1643.2630608345182</v>
      </c>
      <c r="V14" s="11">
        <v>1515.7745318467923</v>
      </c>
      <c r="W14" s="12">
        <v>1605.5084744172568</v>
      </c>
      <c r="X14" s="10">
        <v>1441.1583398787338</v>
      </c>
      <c r="Y14" s="11">
        <v>1668.1650675809108</v>
      </c>
      <c r="Z14" s="11">
        <v>1522.4517868404546</v>
      </c>
      <c r="AA14" s="12">
        <v>1672.4631848448846</v>
      </c>
      <c r="AB14" s="10">
        <v>1459.0146692697767</v>
      </c>
      <c r="AC14" s="11">
        <v>1613.2910559250845</v>
      </c>
      <c r="AD14" s="11">
        <v>1475.9714818912041</v>
      </c>
      <c r="AE14" s="12">
        <v>1635.6632741750811</v>
      </c>
      <c r="AF14" s="10">
        <v>1544.2226934701691</v>
      </c>
      <c r="AG14" s="11">
        <v>1625.5801067873442</v>
      </c>
      <c r="AH14" s="11">
        <v>1509.3240524122218</v>
      </c>
      <c r="AI14" s="12">
        <v>1696.0441456684866</v>
      </c>
    </row>
    <row r="15" spans="1:35" x14ac:dyDescent="0.25">
      <c r="A15" s="8">
        <v>42594</v>
      </c>
      <c r="B15" s="8">
        <v>42595</v>
      </c>
      <c r="C15" s="16">
        <v>7.9459913539886475</v>
      </c>
      <c r="D15" s="10">
        <v>1771.9170122670755</v>
      </c>
      <c r="E15" s="11">
        <v>1799.7972776350286</v>
      </c>
      <c r="F15" s="11">
        <v>1589.1286166737559</v>
      </c>
      <c r="G15" s="12">
        <v>1815.776311447974</v>
      </c>
      <c r="H15" s="10">
        <v>1583.3955359156789</v>
      </c>
      <c r="I15" s="11">
        <v>1842.4905867772102</v>
      </c>
      <c r="J15" s="11">
        <v>1604.9995040136375</v>
      </c>
      <c r="K15" s="12">
        <v>1823.3479532707586</v>
      </c>
      <c r="L15" s="10">
        <v>1830.1168090946317</v>
      </c>
      <c r="M15" s="11">
        <v>1800.1273351891643</v>
      </c>
      <c r="N15" s="11">
        <v>1655.0049326738867</v>
      </c>
      <c r="O15" s="12">
        <v>1817.3684418892353</v>
      </c>
      <c r="P15" s="10">
        <v>1606.3225795767385</v>
      </c>
      <c r="Q15" s="11">
        <v>1779.7559780613585</v>
      </c>
      <c r="R15" s="11">
        <v>1562.7744216493447</v>
      </c>
      <c r="S15" s="12">
        <v>1791.960165151386</v>
      </c>
      <c r="T15" s="10">
        <v>1667.7403642042348</v>
      </c>
      <c r="U15" s="11">
        <v>1820.6434402485206</v>
      </c>
      <c r="V15" s="11">
        <v>1657.0969045523882</v>
      </c>
      <c r="W15" s="12">
        <v>1773.2788086622134</v>
      </c>
      <c r="X15" s="10">
        <v>1575.693848595602</v>
      </c>
      <c r="Y15" s="11">
        <v>1838.4848374203088</v>
      </c>
      <c r="Z15" s="11">
        <v>1645.8989319026505</v>
      </c>
      <c r="AA15" s="12">
        <v>1839.6912737419286</v>
      </c>
      <c r="AB15" s="10">
        <v>1604.2421186153811</v>
      </c>
      <c r="AC15" s="11">
        <v>1786.7879087202286</v>
      </c>
      <c r="AD15" s="11">
        <v>1601.6818665788965</v>
      </c>
      <c r="AE15" s="12">
        <v>1795.506262882318</v>
      </c>
      <c r="AF15" s="10">
        <v>1672.9168908190809</v>
      </c>
      <c r="AG15" s="11">
        <v>1779.7197913057278</v>
      </c>
      <c r="AH15" s="11">
        <v>1628.0522963390824</v>
      </c>
      <c r="AI15" s="12">
        <v>1845.1990152850672</v>
      </c>
    </row>
    <row r="16" spans="1:35" x14ac:dyDescent="0.25">
      <c r="A16" s="8">
        <v>42595</v>
      </c>
      <c r="B16" s="8">
        <v>42596</v>
      </c>
      <c r="C16" s="16">
        <v>7.5745585923194882</v>
      </c>
      <c r="D16" s="10">
        <v>1731.0106421305582</v>
      </c>
      <c r="E16" s="11">
        <v>1763.4924848194116</v>
      </c>
      <c r="F16" s="11">
        <v>1545.2529673190029</v>
      </c>
      <c r="G16" s="12">
        <v>1782.2250916485277</v>
      </c>
      <c r="H16" s="10">
        <v>1541.4534938259087</v>
      </c>
      <c r="I16" s="11">
        <v>1815.2049813940307</v>
      </c>
      <c r="J16" s="11">
        <v>1571.8717678049525</v>
      </c>
      <c r="K16" s="12">
        <v>1796.0329485533005</v>
      </c>
      <c r="L16" s="10">
        <v>1789.2565688735494</v>
      </c>
      <c r="M16" s="11">
        <v>1752.8114190420597</v>
      </c>
      <c r="N16" s="11">
        <v>1610.6810241568605</v>
      </c>
      <c r="O16" s="12">
        <v>1779.5935192418058</v>
      </c>
      <c r="P16" s="10">
        <v>1555.261651867439</v>
      </c>
      <c r="Q16" s="11">
        <v>1743.4561166905453</v>
      </c>
      <c r="R16" s="11">
        <v>1513.7211105778806</v>
      </c>
      <c r="S16" s="12">
        <v>1759.0222458579422</v>
      </c>
      <c r="T16" s="10">
        <v>1616.2942805092616</v>
      </c>
      <c r="U16" s="11">
        <v>1774.7538113014502</v>
      </c>
      <c r="V16" s="11">
        <v>1607.7563249221103</v>
      </c>
      <c r="W16" s="12">
        <v>1722.0245949506204</v>
      </c>
      <c r="X16" s="10">
        <v>1522.258102848966</v>
      </c>
      <c r="Y16" s="11">
        <v>1798.8487559889747</v>
      </c>
      <c r="Z16" s="11">
        <v>1603.4329314623531</v>
      </c>
      <c r="AA16" s="12">
        <v>1810.3693204338645</v>
      </c>
      <c r="AB16" s="10">
        <v>1547.7671159670419</v>
      </c>
      <c r="AC16" s="11">
        <v>1734.0060919168682</v>
      </c>
      <c r="AD16" s="11">
        <v>1539.994788352318</v>
      </c>
      <c r="AE16" s="12">
        <v>1744.3362864518838</v>
      </c>
      <c r="AF16" s="10">
        <v>1615.6947667271754</v>
      </c>
      <c r="AG16" s="11">
        <v>1727.1449783042108</v>
      </c>
      <c r="AH16" s="11">
        <v>1575.2821597066911</v>
      </c>
      <c r="AI16" s="12">
        <v>1800.2510724345345</v>
      </c>
    </row>
    <row r="17" spans="1:35" x14ac:dyDescent="0.25">
      <c r="A17" s="8">
        <v>42596</v>
      </c>
      <c r="B17" s="8">
        <v>42597</v>
      </c>
      <c r="C17" s="16">
        <v>7.934746195793152</v>
      </c>
      <c r="D17" s="10">
        <v>1780.1355474710879</v>
      </c>
      <c r="E17" s="11">
        <v>1815.9449072756331</v>
      </c>
      <c r="F17" s="11">
        <v>1593.3307710353179</v>
      </c>
      <c r="G17" s="12">
        <v>1835.2901869969071</v>
      </c>
      <c r="H17" s="10">
        <v>1587.2739725049962</v>
      </c>
      <c r="I17" s="11">
        <v>1865.6766345791652</v>
      </c>
      <c r="J17" s="11">
        <v>1615.437770318953</v>
      </c>
      <c r="K17" s="12">
        <v>1848.3882255369335</v>
      </c>
      <c r="L17" s="10">
        <v>1845.074898944481</v>
      </c>
      <c r="M17" s="11">
        <v>1815.0184846076418</v>
      </c>
      <c r="N17" s="11">
        <v>1658.5963152762679</v>
      </c>
      <c r="O17" s="12">
        <v>1834.9455251646664</v>
      </c>
      <c r="P17" s="10">
        <v>1608.1226810043263</v>
      </c>
      <c r="Q17" s="11">
        <v>1803.9276320194263</v>
      </c>
      <c r="R17" s="11">
        <v>1573.9922247394099</v>
      </c>
      <c r="S17" s="12">
        <v>1817.1660384117233</v>
      </c>
      <c r="T17" s="10">
        <v>1668.547213530466</v>
      </c>
      <c r="U17" s="11">
        <v>1833.6880847984548</v>
      </c>
      <c r="V17" s="11">
        <v>1655.6084720013414</v>
      </c>
      <c r="W17" s="12">
        <v>1787.0719777118097</v>
      </c>
      <c r="X17" s="10">
        <v>1579.0468533755923</v>
      </c>
      <c r="Y17" s="11">
        <v>1857.1305786781352</v>
      </c>
      <c r="Z17" s="11">
        <v>1648.7532380339021</v>
      </c>
      <c r="AA17" s="12">
        <v>1869.3963458134792</v>
      </c>
      <c r="AB17" s="10">
        <v>1602.6776844416345</v>
      </c>
      <c r="AC17" s="11">
        <v>1799.0650086729738</v>
      </c>
      <c r="AD17" s="11">
        <v>1597.5383283983406</v>
      </c>
      <c r="AE17" s="12">
        <v>1805.6855676016528</v>
      </c>
      <c r="AF17" s="10">
        <v>1669.6606446207638</v>
      </c>
      <c r="AG17" s="11">
        <v>1790.8634304361804</v>
      </c>
      <c r="AH17" s="11">
        <v>1630.8326221709992</v>
      </c>
      <c r="AI17" s="12">
        <v>1860.2869744796719</v>
      </c>
    </row>
    <row r="18" spans="1:35" x14ac:dyDescent="0.25">
      <c r="A18" s="8">
        <v>42597</v>
      </c>
      <c r="B18" s="8">
        <v>42598</v>
      </c>
      <c r="C18" s="16">
        <v>6.7690968604087827</v>
      </c>
      <c r="D18" s="10">
        <v>1763.4300465662598</v>
      </c>
      <c r="E18" s="11">
        <v>1807.728917321557</v>
      </c>
      <c r="F18" s="11">
        <v>1577.9220002373088</v>
      </c>
      <c r="G18" s="12">
        <v>1822.3513881199372</v>
      </c>
      <c r="H18" s="10">
        <v>1571.8528707056637</v>
      </c>
      <c r="I18" s="11">
        <v>1857.5304647280479</v>
      </c>
      <c r="J18" s="11">
        <v>1600.1370885145375</v>
      </c>
      <c r="K18" s="12">
        <v>1837.0454121063481</v>
      </c>
      <c r="L18" s="10">
        <v>1841.5806143674372</v>
      </c>
      <c r="M18" s="11">
        <v>1807.9299986740098</v>
      </c>
      <c r="N18" s="11">
        <v>1652.4919823356856</v>
      </c>
      <c r="O18" s="12">
        <v>1830.0695916078316</v>
      </c>
      <c r="P18" s="10">
        <v>1597.8052825046002</v>
      </c>
      <c r="Q18" s="11">
        <v>1798.6522813249794</v>
      </c>
      <c r="R18" s="11">
        <v>1555.3740575855022</v>
      </c>
      <c r="S18" s="12">
        <v>1813.7798326845523</v>
      </c>
      <c r="T18" s="10">
        <v>1665.7402374503272</v>
      </c>
      <c r="U18" s="11">
        <v>1836.6709863790845</v>
      </c>
      <c r="V18" s="11">
        <v>1649.698328611257</v>
      </c>
      <c r="W18" s="12">
        <v>1778.5969746558326</v>
      </c>
      <c r="X18" s="10">
        <v>1561.7689557335298</v>
      </c>
      <c r="Y18" s="11">
        <v>1859.0320198182637</v>
      </c>
      <c r="Z18" s="11">
        <v>1644.1291981587558</v>
      </c>
      <c r="AA18" s="12">
        <v>1868.4059154547817</v>
      </c>
      <c r="AB18" s="10">
        <v>1596.4302565565354</v>
      </c>
      <c r="AC18" s="11">
        <v>1797.0113306285089</v>
      </c>
      <c r="AD18" s="11">
        <v>1579.8090172566026</v>
      </c>
      <c r="AE18" s="12">
        <v>1797.4460521067797</v>
      </c>
      <c r="AF18" s="10">
        <v>1660.7650677128688</v>
      </c>
      <c r="AG18" s="11">
        <v>1785.5016756992609</v>
      </c>
      <c r="AH18" s="11">
        <v>1616.9120712564647</v>
      </c>
      <c r="AI18" s="12">
        <v>1860.1615516306067</v>
      </c>
    </row>
    <row r="19" spans="1:35" x14ac:dyDescent="0.25">
      <c r="A19" s="8">
        <v>42598</v>
      </c>
      <c r="B19" s="8">
        <v>42599</v>
      </c>
      <c r="C19" s="16">
        <v>7.5269798793792724</v>
      </c>
      <c r="D19" s="10">
        <v>1734.2975467995643</v>
      </c>
      <c r="E19" s="11">
        <v>1778.5403490021001</v>
      </c>
      <c r="F19" s="11">
        <v>1553.8095074398243</v>
      </c>
      <c r="G19" s="12">
        <v>1799.7928706662728</v>
      </c>
      <c r="H19" s="10">
        <v>1549.3236830267306</v>
      </c>
      <c r="I19" s="11">
        <v>1831.3610533229416</v>
      </c>
      <c r="J19" s="11">
        <v>1578.8062634054843</v>
      </c>
      <c r="K19" s="12">
        <v>1818.0938813578555</v>
      </c>
      <c r="L19" s="10">
        <v>1816.3662252941176</v>
      </c>
      <c r="M19" s="11">
        <v>1788.8525695012152</v>
      </c>
      <c r="N19" s="11">
        <v>1627.0030534777022</v>
      </c>
      <c r="O19" s="12">
        <v>1805.1139778618963</v>
      </c>
      <c r="P19" s="10">
        <v>1576.0619179150124</v>
      </c>
      <c r="Q19" s="11">
        <v>1775.0091980782674</v>
      </c>
      <c r="R19" s="11">
        <v>1538.954995294454</v>
      </c>
      <c r="S19" s="12">
        <v>1785.1092873477128</v>
      </c>
      <c r="T19" s="10">
        <v>1642.1824021460982</v>
      </c>
      <c r="U19" s="11">
        <v>1813.6621134789839</v>
      </c>
      <c r="V19" s="11">
        <v>1622.2819069580328</v>
      </c>
      <c r="W19" s="12">
        <v>1758.3355448872771</v>
      </c>
      <c r="X19" s="10">
        <v>1543.2162046890746</v>
      </c>
      <c r="Y19" s="11">
        <v>1837.0015853025971</v>
      </c>
      <c r="Z19" s="11">
        <v>1620.3512673210953</v>
      </c>
      <c r="AA19" s="12">
        <v>1845.2427559955729</v>
      </c>
      <c r="AB19" s="10">
        <v>1572.1131696521982</v>
      </c>
      <c r="AC19" s="11">
        <v>1775.5839200411988</v>
      </c>
      <c r="AD19" s="11">
        <v>1556.0991996556006</v>
      </c>
      <c r="AE19" s="12">
        <v>1773.6936046647943</v>
      </c>
      <c r="AF19" s="10">
        <v>1637.4274066715943</v>
      </c>
      <c r="AG19" s="11">
        <v>1763.6390214206099</v>
      </c>
      <c r="AH19" s="11">
        <v>1600.3682580417906</v>
      </c>
      <c r="AI19" s="12">
        <v>1832.7176568783964</v>
      </c>
    </row>
    <row r="20" spans="1:35" x14ac:dyDescent="0.25">
      <c r="A20" s="8">
        <v>42599</v>
      </c>
      <c r="B20" s="8">
        <v>42600</v>
      </c>
      <c r="C20" s="16">
        <v>7.5309015653133393</v>
      </c>
      <c r="D20" s="10">
        <v>1726.1587456498667</v>
      </c>
      <c r="E20" s="11">
        <v>1762.4242483775965</v>
      </c>
      <c r="F20" s="11">
        <v>1546.7665985554584</v>
      </c>
      <c r="G20" s="12">
        <v>1779.9447066561834</v>
      </c>
      <c r="H20" s="10">
        <v>1539.5666054161859</v>
      </c>
      <c r="I20" s="11">
        <v>1809.5181994972895</v>
      </c>
      <c r="J20" s="11">
        <v>1567.3302895011891</v>
      </c>
      <c r="K20" s="12">
        <v>1792.8014745330345</v>
      </c>
      <c r="L20" s="10">
        <v>1801.4972468169044</v>
      </c>
      <c r="M20" s="11">
        <v>1768.2156436763669</v>
      </c>
      <c r="N20" s="11">
        <v>1621.9007178206598</v>
      </c>
      <c r="O20" s="12">
        <v>1789.9272506671864</v>
      </c>
      <c r="P20" s="10">
        <v>1568.3470635541605</v>
      </c>
      <c r="Q20" s="11">
        <v>1754.2268504161625</v>
      </c>
      <c r="R20" s="11">
        <v>1527.9180183596595</v>
      </c>
      <c r="S20" s="12">
        <v>1770.4067867567094</v>
      </c>
      <c r="T20" s="10">
        <v>1630.7002179173194</v>
      </c>
      <c r="U20" s="11">
        <v>1786.7808586508484</v>
      </c>
      <c r="V20" s="11">
        <v>1612.0343422416888</v>
      </c>
      <c r="W20" s="12">
        <v>1735.2416544711089</v>
      </c>
      <c r="X20" s="10">
        <v>1530.9967227572008</v>
      </c>
      <c r="Y20" s="11">
        <v>1810.7820922815458</v>
      </c>
      <c r="Z20" s="11">
        <v>1610.8789152821264</v>
      </c>
      <c r="AA20" s="12">
        <v>1819.4575823415473</v>
      </c>
      <c r="AB20" s="10">
        <v>1565.7305954640856</v>
      </c>
      <c r="AC20" s="11">
        <v>1753.3965594267763</v>
      </c>
      <c r="AD20" s="11">
        <v>1553.3782711968349</v>
      </c>
      <c r="AE20" s="12">
        <v>1756.9533323095018</v>
      </c>
      <c r="AF20" s="10">
        <v>1631.8138080546771</v>
      </c>
      <c r="AG20" s="11">
        <v>1740.6384817605745</v>
      </c>
      <c r="AH20" s="11">
        <v>1586.9989284080116</v>
      </c>
      <c r="AI20" s="12">
        <v>1808.5101942253316</v>
      </c>
    </row>
    <row r="21" spans="1:35" x14ac:dyDescent="0.25">
      <c r="A21" s="8">
        <v>42600</v>
      </c>
      <c r="B21" s="8">
        <v>42601</v>
      </c>
      <c r="C21" s="16">
        <v>6.0260900201201437</v>
      </c>
      <c r="D21" s="10">
        <v>1430.9196820114987</v>
      </c>
      <c r="E21" s="11">
        <v>1457.3020460792945</v>
      </c>
      <c r="F21" s="11">
        <v>1292.4643997089779</v>
      </c>
      <c r="G21" s="12">
        <v>1482.853716844955</v>
      </c>
      <c r="H21" s="10">
        <v>1294.1866710040761</v>
      </c>
      <c r="I21" s="11">
        <v>1510.4796534880575</v>
      </c>
      <c r="J21" s="11">
        <v>1308.1100789400514</v>
      </c>
      <c r="K21" s="12">
        <v>1487.165177286392</v>
      </c>
      <c r="L21" s="10">
        <v>1494.8557975694966</v>
      </c>
      <c r="M21" s="11">
        <v>1466.4753443164286</v>
      </c>
      <c r="N21" s="11">
        <v>1362.6506900622619</v>
      </c>
      <c r="O21" s="12">
        <v>1491.042158859934</v>
      </c>
      <c r="P21" s="10">
        <v>1317.3382878613579</v>
      </c>
      <c r="Q21" s="11">
        <v>1455.9080058171203</v>
      </c>
      <c r="R21" s="11">
        <v>1276.7476033890246</v>
      </c>
      <c r="S21" s="12">
        <v>1470.7268300081296</v>
      </c>
      <c r="T21" s="10">
        <v>1371.2991540976482</v>
      </c>
      <c r="U21" s="11">
        <v>1481.9689363600787</v>
      </c>
      <c r="V21" s="11">
        <v>1368.1434769069194</v>
      </c>
      <c r="W21" s="12">
        <v>1436.2272509295437</v>
      </c>
      <c r="X21" s="10">
        <v>1279.5319562336333</v>
      </c>
      <c r="Y21" s="11">
        <v>1500.4027522909018</v>
      </c>
      <c r="Z21" s="11">
        <v>1353.6839357986571</v>
      </c>
      <c r="AA21" s="12">
        <v>1515.3439918170941</v>
      </c>
      <c r="AB21" s="10">
        <v>1314.9813419481236</v>
      </c>
      <c r="AC21" s="11">
        <v>1448.2272026389048</v>
      </c>
      <c r="AD21" s="11">
        <v>1309.1868353599027</v>
      </c>
      <c r="AE21" s="12">
        <v>1456.8763122433984</v>
      </c>
      <c r="AF21" s="10">
        <v>1367.4632108465009</v>
      </c>
      <c r="AG21" s="11">
        <v>1429.3854994557694</v>
      </c>
      <c r="AH21" s="11">
        <v>1327.5974694054239</v>
      </c>
      <c r="AI21" s="12">
        <v>1508.8988913411713</v>
      </c>
    </row>
    <row r="22" spans="1:35" x14ac:dyDescent="0.25">
      <c r="A22" s="8">
        <v>42601</v>
      </c>
      <c r="B22" s="8">
        <v>42602</v>
      </c>
      <c r="C22" s="16">
        <v>7.7383705451488494</v>
      </c>
      <c r="D22" s="10">
        <v>1704.5147988832973</v>
      </c>
      <c r="E22" s="11">
        <v>1727.5147902520414</v>
      </c>
      <c r="F22" s="11">
        <v>1546.2603961218911</v>
      </c>
      <c r="G22" s="12">
        <v>1750.37143585744</v>
      </c>
      <c r="H22" s="10">
        <v>1549.5390296307278</v>
      </c>
      <c r="I22" s="11">
        <v>1785.7982085735241</v>
      </c>
      <c r="J22" s="11">
        <v>1569.474126514493</v>
      </c>
      <c r="K22" s="12">
        <v>1766.2405194692276</v>
      </c>
      <c r="L22" s="10">
        <v>1760.4090173698851</v>
      </c>
      <c r="M22" s="11">
        <v>1731.3371766898281</v>
      </c>
      <c r="N22" s="11">
        <v>1603.2841220731984</v>
      </c>
      <c r="O22" s="12">
        <v>1748.9355074372081</v>
      </c>
      <c r="P22" s="10">
        <v>1563.3151641010734</v>
      </c>
      <c r="Q22" s="11">
        <v>1730.8087739020641</v>
      </c>
      <c r="R22" s="11">
        <v>1533.7034276740314</v>
      </c>
      <c r="S22" s="12">
        <v>1745.1150366716245</v>
      </c>
      <c r="T22" s="10">
        <v>1623.7199558974091</v>
      </c>
      <c r="U22" s="11">
        <v>1751.7154718228526</v>
      </c>
      <c r="V22" s="11">
        <v>1605.4285159190924</v>
      </c>
      <c r="W22" s="12">
        <v>1708.1093458535527</v>
      </c>
      <c r="X22" s="10">
        <v>1532.85081559696</v>
      </c>
      <c r="Y22" s="11">
        <v>1763.1175192221999</v>
      </c>
      <c r="Z22" s="11">
        <v>1591.1074929260731</v>
      </c>
      <c r="AA22" s="12">
        <v>1779.704478089332</v>
      </c>
      <c r="AB22" s="10">
        <v>1564.0881559643719</v>
      </c>
      <c r="AC22" s="11">
        <v>1723.9083751872611</v>
      </c>
      <c r="AD22" s="11">
        <v>1556.8238849775116</v>
      </c>
      <c r="AE22" s="12">
        <v>1723.9524866964268</v>
      </c>
      <c r="AF22" s="10">
        <v>1612.801426752389</v>
      </c>
      <c r="AG22" s="11">
        <v>1701.5864218555259</v>
      </c>
      <c r="AH22" s="11">
        <v>1573.6778806230136</v>
      </c>
      <c r="AI22" s="12">
        <v>1766.5048445423161</v>
      </c>
    </row>
    <row r="23" spans="1:35" x14ac:dyDescent="0.25">
      <c r="A23" s="8">
        <v>42602</v>
      </c>
      <c r="B23" s="8">
        <v>42603</v>
      </c>
      <c r="C23" s="16">
        <v>5.756590073361993</v>
      </c>
      <c r="D23" s="10">
        <v>1526.0355178593636</v>
      </c>
      <c r="E23" s="11">
        <v>1542.7999258003429</v>
      </c>
      <c r="F23" s="11">
        <v>1383.2677654568658</v>
      </c>
      <c r="G23" s="12">
        <v>1573.0356663997741</v>
      </c>
      <c r="H23" s="10">
        <v>1392.7080982639238</v>
      </c>
      <c r="I23" s="11">
        <v>1551.4267796166282</v>
      </c>
      <c r="J23" s="11">
        <v>1407.2081833147706</v>
      </c>
      <c r="K23" s="12">
        <v>1590.2791213621072</v>
      </c>
      <c r="L23" s="10">
        <v>1572.4614802139442</v>
      </c>
      <c r="M23" s="11">
        <v>1530.3061157376494</v>
      </c>
      <c r="N23" s="11">
        <v>1437.2873368267992</v>
      </c>
      <c r="O23" s="12">
        <v>1562.8596865936054</v>
      </c>
      <c r="P23" s="10">
        <v>1395.5990972752993</v>
      </c>
      <c r="Q23" s="11">
        <v>1530.1836864725196</v>
      </c>
      <c r="R23" s="11">
        <v>1358.6870737921861</v>
      </c>
      <c r="S23" s="12">
        <v>1554.3202477425261</v>
      </c>
      <c r="T23" s="10">
        <v>1435.9510451461938</v>
      </c>
      <c r="U23" s="11">
        <v>1543.5504575001032</v>
      </c>
      <c r="V23" s="11">
        <v>1437.6660417860971</v>
      </c>
      <c r="W23" s="12">
        <v>1501.42978590658</v>
      </c>
      <c r="X23" s="10">
        <v>1356.5434822345576</v>
      </c>
      <c r="Y23" s="11">
        <v>1570.7211194503411</v>
      </c>
      <c r="Z23" s="11">
        <v>1439.242726623746</v>
      </c>
      <c r="AA23" s="12">
        <v>1597.5534785152092</v>
      </c>
      <c r="AB23" s="10">
        <v>1377.3851426864401</v>
      </c>
      <c r="AC23" s="11">
        <v>1510.9550376439306</v>
      </c>
      <c r="AD23" s="11">
        <v>1380.319508793893</v>
      </c>
      <c r="AE23" s="12">
        <v>1526.6910558234665</v>
      </c>
      <c r="AF23" s="10">
        <v>1444.3310499215709</v>
      </c>
      <c r="AG23" s="11">
        <v>1503.027572008973</v>
      </c>
      <c r="AH23" s="11">
        <v>1407.1262860112051</v>
      </c>
      <c r="AI23" s="12">
        <v>1588.1319905587775</v>
      </c>
    </row>
    <row r="24" spans="1:35" x14ac:dyDescent="0.25">
      <c r="A24" s="8">
        <v>42603</v>
      </c>
      <c r="B24" s="8">
        <v>42604</v>
      </c>
      <c r="C24" s="16">
        <v>8.0455804841518397</v>
      </c>
      <c r="D24" s="10">
        <v>1744.7436884965148</v>
      </c>
      <c r="E24" s="11">
        <v>1767.9623975887507</v>
      </c>
      <c r="F24" s="11">
        <v>1583.699280369872</v>
      </c>
      <c r="G24" s="12">
        <v>1794.713676619222</v>
      </c>
      <c r="H24" s="10">
        <v>1585.6275086051733</v>
      </c>
      <c r="I24" s="11">
        <v>1805.6994748749712</v>
      </c>
      <c r="J24" s="11">
        <v>1604.450742706513</v>
      </c>
      <c r="K24" s="12">
        <v>1806.8777534420844</v>
      </c>
      <c r="L24" s="10">
        <v>1791.2704027002774</v>
      </c>
      <c r="M24" s="11">
        <v>1766.4498049465046</v>
      </c>
      <c r="N24" s="11">
        <v>1637.1539896012373</v>
      </c>
      <c r="O24" s="12">
        <v>1787.2297577756137</v>
      </c>
      <c r="P24" s="10">
        <v>1597.620314471761</v>
      </c>
      <c r="Q24" s="11">
        <v>1765.8416940026016</v>
      </c>
      <c r="R24" s="11">
        <v>1566.9279268423168</v>
      </c>
      <c r="S24" s="12">
        <v>1781.0773977535046</v>
      </c>
      <c r="T24" s="10">
        <v>1639.7843781589074</v>
      </c>
      <c r="U24" s="11">
        <v>1779.3349072788817</v>
      </c>
      <c r="V24" s="11">
        <v>1631.1838024559058</v>
      </c>
      <c r="W24" s="12">
        <v>1745.3776484150753</v>
      </c>
      <c r="X24" s="10">
        <v>1571.7278986091139</v>
      </c>
      <c r="Y24" s="11">
        <v>1809.8881612009889</v>
      </c>
      <c r="Z24" s="11">
        <v>1631.4709435515858</v>
      </c>
      <c r="AA24" s="12">
        <v>1819.4798907972354</v>
      </c>
      <c r="AB24" s="10">
        <v>1583.1113919847094</v>
      </c>
      <c r="AC24" s="11">
        <v>1748.1147871711016</v>
      </c>
      <c r="AD24" s="11">
        <v>1578.9546828050811</v>
      </c>
      <c r="AE24" s="12">
        <v>1757.9233544496133</v>
      </c>
      <c r="AF24" s="10">
        <v>1647.8199365867356</v>
      </c>
      <c r="AG24" s="11">
        <v>1753.5924189396978</v>
      </c>
      <c r="AH24" s="11">
        <v>1618.876921931788</v>
      </c>
      <c r="AI24" s="12">
        <v>1814.0267446781709</v>
      </c>
    </row>
    <row r="25" spans="1:35" x14ac:dyDescent="0.25">
      <c r="A25" s="8">
        <v>42604</v>
      </c>
      <c r="B25" s="8">
        <v>42605</v>
      </c>
      <c r="C25" s="16">
        <v>6.1159194936752321</v>
      </c>
      <c r="D25" s="10">
        <v>1630.4355070121874</v>
      </c>
      <c r="E25" s="11">
        <v>1645.2913507033647</v>
      </c>
      <c r="F25" s="11">
        <v>1471.9072042779903</v>
      </c>
      <c r="G25" s="12">
        <v>1686.3789276193083</v>
      </c>
      <c r="H25" s="10">
        <v>1482.0285986864021</v>
      </c>
      <c r="I25" s="11">
        <v>1713.0569453426865</v>
      </c>
      <c r="J25" s="11">
        <v>1497.8830867051649</v>
      </c>
      <c r="K25" s="12">
        <v>1691.3479153470485</v>
      </c>
      <c r="L25" s="10">
        <v>1690.2997341690141</v>
      </c>
      <c r="M25" s="11">
        <v>1646.006612822084</v>
      </c>
      <c r="N25" s="11">
        <v>1539.0468478001806</v>
      </c>
      <c r="O25" s="12">
        <v>1672.7964220076869</v>
      </c>
      <c r="P25" s="10">
        <v>1498.8400974074361</v>
      </c>
      <c r="Q25" s="11">
        <v>1651.7192839767631</v>
      </c>
      <c r="R25" s="11">
        <v>1449.7568588378683</v>
      </c>
      <c r="S25" s="12">
        <v>1666.9920027322787</v>
      </c>
      <c r="T25" s="10">
        <v>1540.8236198930267</v>
      </c>
      <c r="U25" s="11">
        <v>1670.6549271840242</v>
      </c>
      <c r="V25" s="11">
        <v>1547.3539810503771</v>
      </c>
      <c r="W25" s="12">
        <v>1625.1022125831985</v>
      </c>
      <c r="X25" s="10">
        <v>1457.5341074787884</v>
      </c>
      <c r="Y25" s="11">
        <v>1688.4720132189855</v>
      </c>
      <c r="Z25" s="11">
        <v>1527.1245955315655</v>
      </c>
      <c r="AA25" s="12">
        <v>1703.424439622665</v>
      </c>
      <c r="AB25" s="10">
        <v>1483.4242215813194</v>
      </c>
      <c r="AC25" s="11">
        <v>1624.8357678275343</v>
      </c>
      <c r="AD25" s="11">
        <v>1476.3667822659124</v>
      </c>
      <c r="AE25" s="12">
        <v>1631.0643170562987</v>
      </c>
      <c r="AF25" s="10">
        <v>1543.8446309163346</v>
      </c>
      <c r="AG25" s="11">
        <v>1610.3954655312891</v>
      </c>
      <c r="AH25" s="11">
        <v>1497.5241739216274</v>
      </c>
      <c r="AI25" s="12">
        <v>1690.5553529915096</v>
      </c>
    </row>
    <row r="26" spans="1:35" x14ac:dyDescent="0.25">
      <c r="A26" s="8">
        <v>42605</v>
      </c>
      <c r="B26" s="8">
        <v>42606</v>
      </c>
      <c r="C26" s="16">
        <v>7.75256200158596</v>
      </c>
      <c r="D26" s="10">
        <v>1719.8629579471569</v>
      </c>
      <c r="E26" s="11">
        <v>1736.6260811167256</v>
      </c>
      <c r="F26" s="11">
        <v>1569.416786330147</v>
      </c>
      <c r="G26" s="12">
        <v>1766.3846286615219</v>
      </c>
      <c r="H26" s="10">
        <v>1571.3829295590499</v>
      </c>
      <c r="I26" s="11">
        <v>1794.8153325068301</v>
      </c>
      <c r="J26" s="11">
        <v>1587.0050423073842</v>
      </c>
      <c r="K26" s="12">
        <v>1772.3163600460791</v>
      </c>
      <c r="L26" s="10">
        <v>1769.9607068469654</v>
      </c>
      <c r="M26" s="11">
        <v>1739.3745370292474</v>
      </c>
      <c r="N26" s="11">
        <v>1622.1305033868473</v>
      </c>
      <c r="O26" s="12">
        <v>1761.8131406715784</v>
      </c>
      <c r="P26" s="10">
        <v>1583.9273143827545</v>
      </c>
      <c r="Q26" s="11">
        <v>1738.3420960349017</v>
      </c>
      <c r="R26" s="11">
        <v>1550.1868787760752</v>
      </c>
      <c r="S26" s="12">
        <v>1755.5905721677482</v>
      </c>
      <c r="T26" s="10">
        <v>1630.6580778492705</v>
      </c>
      <c r="U26" s="11">
        <v>1757.8268883404253</v>
      </c>
      <c r="V26" s="11">
        <v>1624.7330130631333</v>
      </c>
      <c r="W26" s="12">
        <v>1717.8560848650516</v>
      </c>
      <c r="X26" s="10">
        <v>1557.1769832827119</v>
      </c>
      <c r="Y26" s="11">
        <v>1776.2315541192179</v>
      </c>
      <c r="Z26" s="11">
        <v>1605.8655410145072</v>
      </c>
      <c r="AA26" s="12">
        <v>1784.6375196975901</v>
      </c>
      <c r="AB26" s="10">
        <v>1573.8830734708283</v>
      </c>
      <c r="AC26" s="11">
        <v>1719.2630548860764</v>
      </c>
      <c r="AD26" s="11">
        <v>1571.2670241470955</v>
      </c>
      <c r="AE26" s="12">
        <v>1730.2002671172716</v>
      </c>
      <c r="AF26" s="10">
        <v>1632.1185454922058</v>
      </c>
      <c r="AG26" s="11">
        <v>1714.0698668231535</v>
      </c>
      <c r="AH26" s="11">
        <v>1596.6564615318252</v>
      </c>
      <c r="AI26" s="12">
        <v>1773.9339731048376</v>
      </c>
    </row>
    <row r="27" spans="1:35" x14ac:dyDescent="0.25">
      <c r="A27" s="8">
        <v>42606</v>
      </c>
      <c r="B27" s="8">
        <v>42607</v>
      </c>
      <c r="C27" s="16">
        <v>8.3570223971605309</v>
      </c>
      <c r="D27" s="10">
        <v>1799.434208301569</v>
      </c>
      <c r="E27" s="11">
        <v>1824.0475284709112</v>
      </c>
      <c r="F27" s="11">
        <v>1613.550760352553</v>
      </c>
      <c r="G27" s="12">
        <v>1848.4866667342542</v>
      </c>
      <c r="H27" s="10">
        <v>1616.7840717756769</v>
      </c>
      <c r="I27" s="11">
        <v>1885.4621372058878</v>
      </c>
      <c r="J27" s="11">
        <v>1638.3303134076084</v>
      </c>
      <c r="K27" s="12">
        <v>1863.0475447451365</v>
      </c>
      <c r="L27" s="10">
        <v>1860.9815247256249</v>
      </c>
      <c r="M27" s="11">
        <v>1825.2881763511609</v>
      </c>
      <c r="N27" s="11">
        <v>1687.6563864308928</v>
      </c>
      <c r="O27" s="12">
        <v>1849.8341375454854</v>
      </c>
      <c r="P27" s="10">
        <v>1638.455605702394</v>
      </c>
      <c r="Q27" s="11">
        <v>1818.1558581190425</v>
      </c>
      <c r="R27" s="11">
        <v>1593.5007688503454</v>
      </c>
      <c r="S27" s="12">
        <v>1836.4621604921806</v>
      </c>
      <c r="T27" s="10">
        <v>1699.932973659618</v>
      </c>
      <c r="U27" s="11">
        <v>1847.7614872131567</v>
      </c>
      <c r="V27" s="11">
        <v>1689.2192678877404</v>
      </c>
      <c r="W27" s="12">
        <v>1799.6286831106629</v>
      </c>
      <c r="X27" s="10">
        <v>1606.1610470642254</v>
      </c>
      <c r="Y27" s="11">
        <v>1866.6236272226461</v>
      </c>
      <c r="Z27" s="11">
        <v>1679.9209781511915</v>
      </c>
      <c r="AA27" s="12">
        <v>1883.2679247033475</v>
      </c>
      <c r="AB27" s="10">
        <v>1630.4675405878343</v>
      </c>
      <c r="AC27" s="11">
        <v>1808.5925184613552</v>
      </c>
      <c r="AD27" s="11">
        <v>1624.0732605101164</v>
      </c>
      <c r="AE27" s="12">
        <v>1814.9938929599189</v>
      </c>
      <c r="AF27" s="10">
        <v>1700.5754094914198</v>
      </c>
      <c r="AG27" s="11">
        <v>1797.64411318917</v>
      </c>
      <c r="AH27" s="11">
        <v>1655.5320494188941</v>
      </c>
      <c r="AI27" s="12">
        <v>1872.4215892321845</v>
      </c>
    </row>
    <row r="28" spans="1:35" x14ac:dyDescent="0.25">
      <c r="A28" s="8">
        <v>42607</v>
      </c>
      <c r="B28" s="8">
        <v>42608</v>
      </c>
      <c r="C28" s="16">
        <v>6.7465826520919796</v>
      </c>
      <c r="D28" s="10">
        <v>1671.9219052496112</v>
      </c>
      <c r="E28" s="11">
        <v>1681.5636842101833</v>
      </c>
      <c r="F28" s="11">
        <v>1494.8148357799485</v>
      </c>
      <c r="G28" s="12">
        <v>1706.9010384728101</v>
      </c>
      <c r="H28" s="10">
        <v>1497.0651136704851</v>
      </c>
      <c r="I28" s="11">
        <v>1739.5493977555316</v>
      </c>
      <c r="J28" s="11">
        <v>1523.1430542228122</v>
      </c>
      <c r="K28" s="12">
        <v>1724.6232265318758</v>
      </c>
      <c r="L28" s="10">
        <v>1716.5545784572312</v>
      </c>
      <c r="M28" s="11">
        <v>1681.1668567423937</v>
      </c>
      <c r="N28" s="11">
        <v>1568.5901192631084</v>
      </c>
      <c r="O28" s="12">
        <v>1711.7899346536969</v>
      </c>
      <c r="P28" s="10">
        <v>1522.8697165354231</v>
      </c>
      <c r="Q28" s="11">
        <v>1677.3546590877086</v>
      </c>
      <c r="R28" s="11">
        <v>1475.0413305572808</v>
      </c>
      <c r="S28" s="12">
        <v>1690.4768889103182</v>
      </c>
      <c r="T28" s="10">
        <v>1571.2384080068239</v>
      </c>
      <c r="U28" s="11">
        <v>1695.8393337664049</v>
      </c>
      <c r="V28" s="11">
        <v>1562.2497169228909</v>
      </c>
      <c r="W28" s="12">
        <v>1656.3604939866748</v>
      </c>
      <c r="X28" s="10">
        <v>1487.7105712002967</v>
      </c>
      <c r="Y28" s="11">
        <v>1728.334694877112</v>
      </c>
      <c r="Z28" s="11">
        <v>1564.328729111528</v>
      </c>
      <c r="AA28" s="12">
        <v>1742.9178788137542</v>
      </c>
      <c r="AB28" s="10">
        <v>1511.3459677381059</v>
      </c>
      <c r="AC28" s="11">
        <v>1665.4850145646085</v>
      </c>
      <c r="AD28" s="11">
        <v>1498.777270325618</v>
      </c>
      <c r="AE28" s="12">
        <v>1675.4986209185984</v>
      </c>
      <c r="AF28" s="10">
        <v>1575.6706579393358</v>
      </c>
      <c r="AG28" s="11">
        <v>1650.1592929278752</v>
      </c>
      <c r="AH28" s="11">
        <v>1536.14853001028</v>
      </c>
      <c r="AI28" s="12">
        <v>1738.9225018636444</v>
      </c>
    </row>
    <row r="29" spans="1:35" x14ac:dyDescent="0.25">
      <c r="A29" s="8">
        <v>42608</v>
      </c>
      <c r="B29" s="8">
        <v>42609</v>
      </c>
      <c r="C29" s="16">
        <v>6.0828540529012676</v>
      </c>
      <c r="D29" s="10">
        <v>1469.7414073570335</v>
      </c>
      <c r="E29" s="11">
        <v>1480.1380878865523</v>
      </c>
      <c r="F29" s="11">
        <v>1331.8562628683364</v>
      </c>
      <c r="G29" s="12">
        <v>1506.4164983122184</v>
      </c>
      <c r="H29" s="10">
        <v>1333.2890026535736</v>
      </c>
      <c r="I29" s="11">
        <v>1537.7548297324779</v>
      </c>
      <c r="J29" s="11">
        <v>1352.0421243832734</v>
      </c>
      <c r="K29" s="12">
        <v>1519.3261022550491</v>
      </c>
      <c r="L29" s="10">
        <v>1517.5593424418175</v>
      </c>
      <c r="M29" s="11">
        <v>1481.5466523565108</v>
      </c>
      <c r="N29" s="11">
        <v>1395.8181159375938</v>
      </c>
      <c r="O29" s="12">
        <v>1508.873930129246</v>
      </c>
      <c r="P29" s="10">
        <v>1356.3199938648534</v>
      </c>
      <c r="Q29" s="11">
        <v>1482.7449792026346</v>
      </c>
      <c r="R29" s="11">
        <v>1310.1269462423666</v>
      </c>
      <c r="S29" s="12">
        <v>1491.3039123997387</v>
      </c>
      <c r="T29" s="10">
        <v>1392.6257516661603</v>
      </c>
      <c r="U29" s="11">
        <v>1504.0419577478094</v>
      </c>
      <c r="V29" s="11">
        <v>1392.4376542424159</v>
      </c>
      <c r="W29" s="12">
        <v>1456.1119807742436</v>
      </c>
      <c r="X29" s="10">
        <v>1316.1224066290529</v>
      </c>
      <c r="Y29" s="11">
        <v>1521.8206286465238</v>
      </c>
      <c r="Z29" s="11">
        <v>1392.6513828176185</v>
      </c>
      <c r="AA29" s="12">
        <v>1540.8837335329058</v>
      </c>
      <c r="AB29" s="10">
        <v>1353.3027522627094</v>
      </c>
      <c r="AC29" s="11">
        <v>1473.3815417316168</v>
      </c>
      <c r="AD29" s="11">
        <v>1345.3803516373837</v>
      </c>
      <c r="AE29" s="12">
        <v>1486.3587332117995</v>
      </c>
      <c r="AF29" s="10">
        <v>1407.1630875126705</v>
      </c>
      <c r="AG29" s="11">
        <v>1461.0706734932228</v>
      </c>
      <c r="AH29" s="11">
        <v>1367.4776333173036</v>
      </c>
      <c r="AI29" s="12">
        <v>1534.4368596099732</v>
      </c>
    </row>
    <row r="30" spans="1:35" x14ac:dyDescent="0.25">
      <c r="A30" s="8">
        <v>42609</v>
      </c>
      <c r="B30" s="8">
        <v>42610</v>
      </c>
      <c r="C30" s="16">
        <v>7.5279827651977538</v>
      </c>
      <c r="D30" s="10">
        <v>1731.1788220687579</v>
      </c>
      <c r="E30" s="11">
        <v>1751.3484874399467</v>
      </c>
      <c r="F30" s="11">
        <v>1587.6752896236003</v>
      </c>
      <c r="G30" s="12">
        <v>1770.5622041346426</v>
      </c>
      <c r="H30" s="10">
        <v>1585.7058664494887</v>
      </c>
      <c r="I30" s="11">
        <v>1801.403314861047</v>
      </c>
      <c r="J30" s="11">
        <v>1607.786003609094</v>
      </c>
      <c r="K30" s="12">
        <v>1779.922465370209</v>
      </c>
      <c r="L30" s="10">
        <v>1790.0250934531061</v>
      </c>
      <c r="M30" s="11">
        <v>1755.5648580891275</v>
      </c>
      <c r="N30" s="11">
        <v>1652.1236596202741</v>
      </c>
      <c r="O30" s="12">
        <v>1776.1829878572489</v>
      </c>
      <c r="P30" s="10">
        <v>1608.3184587974288</v>
      </c>
      <c r="Q30" s="11">
        <v>1753.0755769188072</v>
      </c>
      <c r="R30" s="11">
        <v>1573.8628935362087</v>
      </c>
      <c r="S30" s="12">
        <v>1764.5696859437894</v>
      </c>
      <c r="T30" s="10">
        <v>1655.79552537071</v>
      </c>
      <c r="U30" s="11">
        <v>1774.3420692232414</v>
      </c>
      <c r="V30" s="11">
        <v>1653.2950493735684</v>
      </c>
      <c r="W30" s="12">
        <v>1735.9017579071726</v>
      </c>
      <c r="X30" s="10">
        <v>1581.9640658600151</v>
      </c>
      <c r="Y30" s="11">
        <v>1795.6692376365145</v>
      </c>
      <c r="Z30" s="11">
        <v>1644.8673949621395</v>
      </c>
      <c r="AA30" s="12">
        <v>1806.720871986945</v>
      </c>
      <c r="AB30" s="10">
        <v>1602.7659948652292</v>
      </c>
      <c r="AC30" s="11">
        <v>1743.4944882517045</v>
      </c>
      <c r="AD30" s="11">
        <v>1599.9391908024691</v>
      </c>
      <c r="AE30" s="12">
        <v>1755.3894263584284</v>
      </c>
      <c r="AF30" s="10">
        <v>1665.1386603599256</v>
      </c>
      <c r="AG30" s="11">
        <v>1737.6444272427009</v>
      </c>
      <c r="AH30" s="11">
        <v>1626.7583496127991</v>
      </c>
      <c r="AI30" s="12">
        <v>1803.1440755658464</v>
      </c>
    </row>
    <row r="31" spans="1:35" x14ac:dyDescent="0.25">
      <c r="A31" s="8">
        <v>42610</v>
      </c>
      <c r="B31" s="8">
        <v>42611</v>
      </c>
      <c r="C31" s="16">
        <v>7.9252770882472392</v>
      </c>
      <c r="D31" s="10">
        <v>1846.7219661446143</v>
      </c>
      <c r="E31" s="11">
        <v>1863.5787124169854</v>
      </c>
      <c r="F31" s="11">
        <v>1667.4485722077161</v>
      </c>
      <c r="G31" s="12">
        <v>1892.6617080268727</v>
      </c>
      <c r="H31" s="10">
        <v>1670.259110608175</v>
      </c>
      <c r="I31" s="11">
        <v>1927.111851634161</v>
      </c>
      <c r="J31" s="11">
        <v>1694.478444621875</v>
      </c>
      <c r="K31" s="12">
        <v>1908.2216493146832</v>
      </c>
      <c r="L31" s="10">
        <v>1907.6648384982623</v>
      </c>
      <c r="M31" s="11">
        <v>1868.8266912789345</v>
      </c>
      <c r="N31" s="11">
        <v>1746.712403944714</v>
      </c>
      <c r="O31" s="12">
        <v>1896.0716095561365</v>
      </c>
      <c r="P31" s="10">
        <v>1695.8346899958776</v>
      </c>
      <c r="Q31" s="11">
        <v>1860.6233196968465</v>
      </c>
      <c r="R31" s="11">
        <v>1650.251522394934</v>
      </c>
      <c r="S31" s="12">
        <v>1877.0801030979153</v>
      </c>
      <c r="T31" s="10">
        <v>1760.7885971876872</v>
      </c>
      <c r="U31" s="11">
        <v>1894.46514957053</v>
      </c>
      <c r="V31" s="11">
        <v>1749.8150903692576</v>
      </c>
      <c r="W31" s="12">
        <v>1846.6284365828426</v>
      </c>
      <c r="X31" s="10">
        <v>1663.2719537035534</v>
      </c>
      <c r="Y31" s="11">
        <v>1911.5445413311681</v>
      </c>
      <c r="Z31" s="11">
        <v>1742.640616015545</v>
      </c>
      <c r="AA31" s="12">
        <v>1929.2077323211622</v>
      </c>
      <c r="AB31" s="10">
        <v>1679.9742001906889</v>
      </c>
      <c r="AC31" s="11">
        <v>1851.4071327850395</v>
      </c>
      <c r="AD31" s="11">
        <v>1681.179221212393</v>
      </c>
      <c r="AE31" s="12">
        <v>1863.7794746582365</v>
      </c>
      <c r="AF31" s="10">
        <v>1762.5953643752553</v>
      </c>
      <c r="AG31" s="11">
        <v>1840.9835827462921</v>
      </c>
      <c r="AH31" s="11">
        <v>1715.8284279825091</v>
      </c>
      <c r="AI31" s="12">
        <v>1921.1317873153478</v>
      </c>
    </row>
    <row r="32" spans="1:35" x14ac:dyDescent="0.25">
      <c r="A32" s="8">
        <v>42611</v>
      </c>
      <c r="B32" s="8">
        <v>42612</v>
      </c>
      <c r="C32" s="16">
        <v>7.9332180632948877</v>
      </c>
      <c r="D32" s="10">
        <v>1840.0577738637753</v>
      </c>
      <c r="E32" s="11">
        <v>1858.1691844834349</v>
      </c>
      <c r="F32" s="11">
        <v>1657.8240687475609</v>
      </c>
      <c r="G32" s="12">
        <v>1885.3564366797264</v>
      </c>
      <c r="H32" s="10">
        <v>1658.542888387005</v>
      </c>
      <c r="I32" s="11">
        <v>1916.9412678994777</v>
      </c>
      <c r="J32" s="11">
        <v>1686.4366009209029</v>
      </c>
      <c r="K32" s="12">
        <v>1899.2225828451567</v>
      </c>
      <c r="L32" s="10">
        <v>1898.4147227973635</v>
      </c>
      <c r="M32" s="11">
        <v>1860.6969419070588</v>
      </c>
      <c r="N32" s="11">
        <v>1734.3610836554747</v>
      </c>
      <c r="O32" s="12">
        <v>1890.495775597961</v>
      </c>
      <c r="P32" s="10">
        <v>1686.9117003121582</v>
      </c>
      <c r="Q32" s="11">
        <v>1854.3901676173919</v>
      </c>
      <c r="R32" s="11">
        <v>1639.7641219482578</v>
      </c>
      <c r="S32" s="12">
        <v>1869.1285883941987</v>
      </c>
      <c r="T32" s="10">
        <v>1748.9473841569786</v>
      </c>
      <c r="U32" s="11">
        <v>1886.8869126426493</v>
      </c>
      <c r="V32" s="11">
        <v>1736.044342738679</v>
      </c>
      <c r="W32" s="12">
        <v>1838.7842605226917</v>
      </c>
      <c r="X32" s="10">
        <v>1651.4890599615176</v>
      </c>
      <c r="Y32" s="11">
        <v>1903.7566181860261</v>
      </c>
      <c r="Z32" s="11">
        <v>1729.5665485622978</v>
      </c>
      <c r="AA32" s="12">
        <v>1921.7685837653989</v>
      </c>
      <c r="AB32" s="10">
        <v>1671.1277342172395</v>
      </c>
      <c r="AC32" s="11">
        <v>1843.2090001310414</v>
      </c>
      <c r="AD32" s="11">
        <v>1665.9909922811778</v>
      </c>
      <c r="AE32" s="12">
        <v>1854.1457075894289</v>
      </c>
      <c r="AF32" s="10">
        <v>1748.7775677288862</v>
      </c>
      <c r="AG32" s="11">
        <v>1835.0176559466827</v>
      </c>
      <c r="AH32" s="11">
        <v>1705.5874024200609</v>
      </c>
      <c r="AI32" s="12">
        <v>1911.588536433223</v>
      </c>
    </row>
    <row r="33" spans="1:35" x14ac:dyDescent="0.25">
      <c r="A33" s="8">
        <v>42612</v>
      </c>
      <c r="B33" s="8">
        <v>42613</v>
      </c>
      <c r="C33" s="16">
        <v>7.8992199544236064</v>
      </c>
      <c r="D33" s="10">
        <v>1830.8995676001241</v>
      </c>
      <c r="E33" s="11">
        <v>1851.8970743569414</v>
      </c>
      <c r="F33" s="11">
        <v>1656.0857318637341</v>
      </c>
      <c r="G33" s="12">
        <v>1878.8257589490247</v>
      </c>
      <c r="H33" s="10">
        <v>1659.6477179565884</v>
      </c>
      <c r="I33" s="11">
        <v>1912.8569553588752</v>
      </c>
      <c r="J33" s="11">
        <v>1681.2583129776372</v>
      </c>
      <c r="K33" s="12">
        <v>1892.0024578870589</v>
      </c>
      <c r="L33" s="10">
        <v>1890.7101977302907</v>
      </c>
      <c r="M33" s="11">
        <v>1855.1831847508718</v>
      </c>
      <c r="N33" s="11">
        <v>1733.066754901595</v>
      </c>
      <c r="O33" s="12">
        <v>1880.7870092961705</v>
      </c>
      <c r="P33" s="10">
        <v>1683.6861843918975</v>
      </c>
      <c r="Q33" s="11">
        <v>1844.8994639849514</v>
      </c>
      <c r="R33" s="11">
        <v>1640.2174847165466</v>
      </c>
      <c r="S33" s="12">
        <v>1862.3417723560374</v>
      </c>
      <c r="T33" s="10">
        <v>1748.6278508136918</v>
      </c>
      <c r="U33" s="11">
        <v>1877.5627495967108</v>
      </c>
      <c r="V33" s="11">
        <v>1734.5662564109734</v>
      </c>
      <c r="W33" s="12">
        <v>1835.8346608852466</v>
      </c>
      <c r="X33" s="10">
        <v>1652.14963350382</v>
      </c>
      <c r="Y33" s="11">
        <v>1902.2827166231073</v>
      </c>
      <c r="Z33" s="11">
        <v>1726.1814137511969</v>
      </c>
      <c r="AA33" s="12">
        <v>1916.6715140899971</v>
      </c>
      <c r="AB33" s="10">
        <v>1672.7146403508689</v>
      </c>
      <c r="AC33" s="11">
        <v>1839.1311816585819</v>
      </c>
      <c r="AD33" s="11">
        <v>1672.2773240655533</v>
      </c>
      <c r="AE33" s="12">
        <v>1849.5886288331667</v>
      </c>
      <c r="AF33" s="10">
        <v>1744.3712683058147</v>
      </c>
      <c r="AG33" s="11">
        <v>1829.272737560008</v>
      </c>
      <c r="AH33" s="11">
        <v>1710.0930671301105</v>
      </c>
      <c r="AI33" s="12">
        <v>1910.5886959094742</v>
      </c>
    </row>
    <row r="34" spans="1:35" x14ac:dyDescent="0.25">
      <c r="A34" s="8">
        <v>42613</v>
      </c>
      <c r="B34" s="8">
        <v>42614</v>
      </c>
      <c r="C34" s="16">
        <v>7.468858908735216</v>
      </c>
      <c r="D34" s="10">
        <v>1737.0356381656129</v>
      </c>
      <c r="E34" s="11">
        <v>1757.4075075873322</v>
      </c>
      <c r="F34" s="11">
        <v>1570.5006625498756</v>
      </c>
      <c r="G34" s="12">
        <v>1787.9538716476293</v>
      </c>
      <c r="H34" s="10">
        <v>1573.6985192964817</v>
      </c>
      <c r="I34" s="11">
        <v>1819.9711672752612</v>
      </c>
      <c r="J34" s="11">
        <v>1597.7419634705693</v>
      </c>
      <c r="K34" s="12">
        <v>1808.2420207730797</v>
      </c>
      <c r="L34" s="10">
        <v>1796.98437492723</v>
      </c>
      <c r="M34" s="11">
        <v>1760.2539685792376</v>
      </c>
      <c r="N34" s="11">
        <v>1647.9522042428123</v>
      </c>
      <c r="O34" s="12">
        <v>1796.7031010785461</v>
      </c>
      <c r="P34" s="10">
        <v>1605.4849652334606</v>
      </c>
      <c r="Q34" s="11">
        <v>1764.0148220737399</v>
      </c>
      <c r="R34" s="11">
        <v>1559.4967013982814</v>
      </c>
      <c r="S34" s="12">
        <v>1784.8217061309592</v>
      </c>
      <c r="T34" s="10">
        <v>1655.2710399616763</v>
      </c>
      <c r="U34" s="11">
        <v>1783.8782337339767</v>
      </c>
      <c r="V34" s="11">
        <v>1647.74690179035</v>
      </c>
      <c r="W34" s="12">
        <v>1745.4081362864547</v>
      </c>
      <c r="X34" s="10">
        <v>1565.749459397917</v>
      </c>
      <c r="Y34" s="11">
        <v>1816.2504639139295</v>
      </c>
      <c r="Z34" s="11">
        <v>1649.2700530784216</v>
      </c>
      <c r="AA34" s="12">
        <v>1834.6784986306793</v>
      </c>
      <c r="AB34" s="10">
        <v>1587.671039905021</v>
      </c>
      <c r="AC34" s="11">
        <v>1748.938717292463</v>
      </c>
      <c r="AD34" s="11">
        <v>1594.5580576382749</v>
      </c>
      <c r="AE34" s="12">
        <v>1759.1182254882453</v>
      </c>
      <c r="AF34" s="10">
        <v>1643.4206383500241</v>
      </c>
      <c r="AG34" s="11">
        <v>1752.3911996296465</v>
      </c>
      <c r="AH34" s="11">
        <v>1631.3738065525131</v>
      </c>
      <c r="AI34" s="12">
        <v>1833.124414139897</v>
      </c>
    </row>
  </sheetData>
  <mergeCells count="8">
    <mergeCell ref="AB2:AE2"/>
    <mergeCell ref="AF2:AI2"/>
    <mergeCell ref="D2:G2"/>
    <mergeCell ref="H2:K2"/>
    <mergeCell ref="L2:O2"/>
    <mergeCell ref="P2:S2"/>
    <mergeCell ref="T2:W2"/>
    <mergeCell ref="X2:AA2"/>
  </mergeCells>
  <conditionalFormatting sqref="D4:AI4">
    <cfRule type="top10" dxfId="1715" priority="91" percent="1" bottom="1" rank="20"/>
    <cfRule type="aboveAverage" dxfId="1714" priority="92" aboveAverage="0"/>
    <cfRule type="aboveAverage" dxfId="1713" priority="93"/>
  </conditionalFormatting>
  <conditionalFormatting sqref="D5:AI5">
    <cfRule type="top10" dxfId="1712" priority="88" percent="1" bottom="1" rank="20"/>
    <cfRule type="aboveAverage" dxfId="1711" priority="89" aboveAverage="0"/>
    <cfRule type="aboveAverage" dxfId="1710" priority="90"/>
  </conditionalFormatting>
  <conditionalFormatting sqref="D6:AI6">
    <cfRule type="top10" dxfId="1709" priority="85" percent="1" bottom="1" rank="20"/>
    <cfRule type="aboveAverage" dxfId="1708" priority="86" aboveAverage="0"/>
    <cfRule type="aboveAverage" dxfId="1707" priority="87"/>
  </conditionalFormatting>
  <conditionalFormatting sqref="D7:AI7">
    <cfRule type="top10" dxfId="1706" priority="82" percent="1" bottom="1" rank="20"/>
    <cfRule type="aboveAverage" dxfId="1705" priority="83" aboveAverage="0"/>
    <cfRule type="aboveAverage" dxfId="1704" priority="84"/>
  </conditionalFormatting>
  <conditionalFormatting sqref="D8:AI8">
    <cfRule type="top10" dxfId="1703" priority="79" percent="1" bottom="1" rank="20"/>
    <cfRule type="aboveAverage" dxfId="1702" priority="80" aboveAverage="0"/>
    <cfRule type="aboveAverage" dxfId="1701" priority="81"/>
  </conditionalFormatting>
  <conditionalFormatting sqref="D9:AI9">
    <cfRule type="top10" dxfId="1700" priority="76" percent="1" bottom="1" rank="20"/>
    <cfRule type="aboveAverage" dxfId="1699" priority="77" aboveAverage="0"/>
    <cfRule type="aboveAverage" dxfId="1698" priority="78"/>
  </conditionalFormatting>
  <conditionalFormatting sqref="D10:AI10">
    <cfRule type="top10" dxfId="1697" priority="73" percent="1" bottom="1" rank="20"/>
    <cfRule type="aboveAverage" dxfId="1696" priority="74" aboveAverage="0"/>
    <cfRule type="aboveAverage" dxfId="1695" priority="75"/>
  </conditionalFormatting>
  <conditionalFormatting sqref="D11:AI11">
    <cfRule type="top10" dxfId="1694" priority="70" percent="1" bottom="1" rank="20"/>
    <cfRule type="aboveAverage" dxfId="1693" priority="71" aboveAverage="0"/>
    <cfRule type="aboveAverage" dxfId="1692" priority="72"/>
  </conditionalFormatting>
  <conditionalFormatting sqref="D12:AI12">
    <cfRule type="top10" dxfId="1691" priority="67" percent="1" bottom="1" rank="20"/>
    <cfRule type="aboveAverage" dxfId="1690" priority="68" aboveAverage="0"/>
    <cfRule type="aboveAverage" dxfId="1689" priority="69"/>
  </conditionalFormatting>
  <conditionalFormatting sqref="D13:AI13">
    <cfRule type="top10" dxfId="1688" priority="64" percent="1" bottom="1" rank="20"/>
    <cfRule type="aboveAverage" dxfId="1687" priority="65" aboveAverage="0"/>
    <cfRule type="aboveAverage" dxfId="1686" priority="66"/>
  </conditionalFormatting>
  <conditionalFormatting sqref="D14:AI14">
    <cfRule type="top10" dxfId="1685" priority="61" percent="1" bottom="1" rank="20"/>
    <cfRule type="aboveAverage" dxfId="1684" priority="62" aboveAverage="0"/>
    <cfRule type="aboveAverage" dxfId="1683" priority="63"/>
  </conditionalFormatting>
  <conditionalFormatting sqref="D15:AI15">
    <cfRule type="top10" dxfId="1682" priority="58" percent="1" bottom="1" rank="20"/>
    <cfRule type="aboveAverage" dxfId="1681" priority="59" aboveAverage="0"/>
    <cfRule type="aboveAverage" dxfId="1680" priority="60"/>
  </conditionalFormatting>
  <conditionalFormatting sqref="D16:AI16">
    <cfRule type="top10" dxfId="1679" priority="55" percent="1" bottom="1" rank="20"/>
    <cfRule type="aboveAverage" dxfId="1678" priority="56" aboveAverage="0"/>
    <cfRule type="aboveAverage" dxfId="1677" priority="57"/>
  </conditionalFormatting>
  <conditionalFormatting sqref="D17:AI17">
    <cfRule type="top10" dxfId="1676" priority="52" percent="1" bottom="1" rank="20"/>
    <cfRule type="aboveAverage" dxfId="1675" priority="53" aboveAverage="0"/>
    <cfRule type="aboveAverage" dxfId="1674" priority="54"/>
  </conditionalFormatting>
  <conditionalFormatting sqref="D18:AI18">
    <cfRule type="top10" dxfId="1673" priority="49" percent="1" bottom="1" rank="20"/>
    <cfRule type="aboveAverage" dxfId="1672" priority="50" aboveAverage="0"/>
    <cfRule type="aboveAverage" dxfId="1671" priority="51"/>
  </conditionalFormatting>
  <conditionalFormatting sqref="D19:AI19">
    <cfRule type="top10" dxfId="1670" priority="46" percent="1" bottom="1" rank="20"/>
    <cfRule type="aboveAverage" dxfId="1669" priority="47" aboveAverage="0"/>
    <cfRule type="aboveAverage" dxfId="1668" priority="48"/>
  </conditionalFormatting>
  <conditionalFormatting sqref="D20:AI20">
    <cfRule type="top10" dxfId="1667" priority="43" percent="1" bottom="1" rank="20"/>
    <cfRule type="aboveAverage" dxfId="1666" priority="44" aboveAverage="0"/>
    <cfRule type="aboveAverage" dxfId="1665" priority="45"/>
  </conditionalFormatting>
  <conditionalFormatting sqref="D21:AI21">
    <cfRule type="top10" dxfId="1664" priority="40" percent="1" bottom="1" rank="20"/>
    <cfRule type="aboveAverage" dxfId="1663" priority="41" aboveAverage="0"/>
    <cfRule type="aboveAverage" dxfId="1662" priority="42"/>
  </conditionalFormatting>
  <conditionalFormatting sqref="D22:AI22">
    <cfRule type="top10" dxfId="1661" priority="37" percent="1" bottom="1" rank="20"/>
    <cfRule type="aboveAverage" dxfId="1660" priority="38" aboveAverage="0"/>
    <cfRule type="aboveAverage" dxfId="1659" priority="39"/>
  </conditionalFormatting>
  <conditionalFormatting sqref="D23:AI23">
    <cfRule type="top10" dxfId="1658" priority="34" percent="1" bottom="1" rank="20"/>
    <cfRule type="aboveAverage" dxfId="1657" priority="35" aboveAverage="0"/>
    <cfRule type="aboveAverage" dxfId="1656" priority="36"/>
  </conditionalFormatting>
  <conditionalFormatting sqref="D24:AI24">
    <cfRule type="top10" dxfId="1655" priority="31" percent="1" bottom="1" rank="20"/>
    <cfRule type="aboveAverage" dxfId="1654" priority="32" aboveAverage="0"/>
    <cfRule type="aboveAverage" dxfId="1653" priority="33"/>
  </conditionalFormatting>
  <conditionalFormatting sqref="D25:AI25">
    <cfRule type="top10" dxfId="1652" priority="28" percent="1" bottom="1" rank="20"/>
    <cfRule type="aboveAverage" dxfId="1651" priority="29" aboveAverage="0"/>
    <cfRule type="aboveAverage" dxfId="1650" priority="30"/>
  </conditionalFormatting>
  <conditionalFormatting sqref="D26:AI26">
    <cfRule type="top10" dxfId="1649" priority="25" percent="1" bottom="1" rank="20"/>
    <cfRule type="aboveAverage" dxfId="1648" priority="26" aboveAverage="0"/>
    <cfRule type="aboveAverage" dxfId="1647" priority="27"/>
  </conditionalFormatting>
  <conditionalFormatting sqref="D27:AI27">
    <cfRule type="top10" dxfId="1646" priority="22" percent="1" bottom="1" rank="20"/>
    <cfRule type="aboveAverage" dxfId="1645" priority="23" aboveAverage="0"/>
    <cfRule type="aboveAverage" dxfId="1644" priority="24"/>
  </conditionalFormatting>
  <conditionalFormatting sqref="D28:AI28">
    <cfRule type="top10" dxfId="1643" priority="19" percent="1" bottom="1" rank="20"/>
    <cfRule type="aboveAverage" dxfId="1642" priority="20" aboveAverage="0"/>
    <cfRule type="aboveAverage" dxfId="1641" priority="21"/>
  </conditionalFormatting>
  <conditionalFormatting sqref="D29:AI29">
    <cfRule type="top10" dxfId="1640" priority="16" percent="1" bottom="1" rank="20"/>
    <cfRule type="aboveAverage" dxfId="1639" priority="17" aboveAverage="0"/>
    <cfRule type="aboveAverage" dxfId="1638" priority="18"/>
  </conditionalFormatting>
  <conditionalFormatting sqref="D30:AI30">
    <cfRule type="top10" dxfId="1637" priority="13" percent="1" bottom="1" rank="20"/>
    <cfRule type="aboveAverage" dxfId="1636" priority="14" aboveAverage="0"/>
    <cfRule type="aboveAverage" dxfId="1635" priority="15"/>
  </conditionalFormatting>
  <conditionalFormatting sqref="D31:AI31">
    <cfRule type="top10" dxfId="1634" priority="10" percent="1" bottom="1" rank="20"/>
    <cfRule type="aboveAverage" dxfId="1633" priority="11" aboveAverage="0"/>
    <cfRule type="aboveAverage" dxfId="1632" priority="12"/>
  </conditionalFormatting>
  <conditionalFormatting sqref="D32:AI32">
    <cfRule type="top10" dxfId="1631" priority="7" percent="1" bottom="1" rank="20"/>
    <cfRule type="aboveAverage" dxfId="1630" priority="8" aboveAverage="0"/>
    <cfRule type="aboveAverage" dxfId="1629" priority="9"/>
  </conditionalFormatting>
  <conditionalFormatting sqref="D33:AI33">
    <cfRule type="top10" dxfId="1628" priority="4" percent="1" bottom="1" rank="20"/>
    <cfRule type="aboveAverage" dxfId="1627" priority="5" aboveAverage="0"/>
    <cfRule type="aboveAverage" dxfId="1626" priority="6"/>
  </conditionalFormatting>
  <conditionalFormatting sqref="D34:AI34">
    <cfRule type="top10" dxfId="1625" priority="1" percent="1" bottom="1" rank="20"/>
    <cfRule type="aboveAverage" dxfId="1624" priority="2" aboveAverage="0"/>
    <cfRule type="aboveAverage" dxfId="1623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J1" workbookViewId="0">
      <selection activeCell="D2" sqref="D2:AI34"/>
    </sheetView>
  </sheetViews>
  <sheetFormatPr defaultRowHeight="15" x14ac:dyDescent="0.25"/>
  <cols>
    <col min="1" max="1" width="10.42578125" customWidth="1"/>
    <col min="2" max="2" width="10.7109375" customWidth="1"/>
  </cols>
  <sheetData>
    <row r="1" spans="1:35" ht="15.75" thickBot="1" x14ac:dyDescent="0.3"/>
    <row r="2" spans="1:35" ht="15.75" thickBot="1" x14ac:dyDescent="0.3">
      <c r="D2" s="34" t="s">
        <v>14</v>
      </c>
      <c r="E2" s="35"/>
      <c r="F2" s="35"/>
      <c r="G2" s="36"/>
      <c r="H2" s="34" t="s">
        <v>15</v>
      </c>
      <c r="I2" s="35"/>
      <c r="J2" s="35"/>
      <c r="K2" s="36"/>
      <c r="L2" s="34" t="s">
        <v>16</v>
      </c>
      <c r="M2" s="35"/>
      <c r="N2" s="35"/>
      <c r="O2" s="36"/>
      <c r="P2" s="34" t="s">
        <v>17</v>
      </c>
      <c r="Q2" s="35"/>
      <c r="R2" s="35"/>
      <c r="S2" s="36"/>
      <c r="T2" s="34" t="s">
        <v>18</v>
      </c>
      <c r="U2" s="35"/>
      <c r="V2" s="35"/>
      <c r="W2" s="36"/>
      <c r="X2" s="34" t="s">
        <v>19</v>
      </c>
      <c r="Y2" s="35"/>
      <c r="Z2" s="35"/>
      <c r="AA2" s="36"/>
      <c r="AB2" s="34" t="s">
        <v>20</v>
      </c>
      <c r="AC2" s="35"/>
      <c r="AD2" s="35"/>
      <c r="AE2" s="36"/>
      <c r="AF2" s="34" t="s">
        <v>21</v>
      </c>
      <c r="AG2" s="35"/>
      <c r="AH2" s="35"/>
      <c r="AI2" s="36"/>
    </row>
    <row r="3" spans="1:35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</row>
    <row r="4" spans="1:35" x14ac:dyDescent="0.25">
      <c r="A4" s="8">
        <v>42583</v>
      </c>
      <c r="B4" s="8">
        <v>42584</v>
      </c>
      <c r="C4" s="16">
        <v>7.8739856944084163</v>
      </c>
      <c r="D4" s="10">
        <v>1908.4299826570393</v>
      </c>
      <c r="E4" s="11">
        <v>1911.6435665646354</v>
      </c>
      <c r="F4" s="11">
        <v>1914.0947305890763</v>
      </c>
      <c r="G4" s="12">
        <v>1918.5065029580478</v>
      </c>
      <c r="H4" s="10">
        <v>1917.1769580588855</v>
      </c>
      <c r="I4" s="11">
        <v>1887.553110627608</v>
      </c>
      <c r="J4" s="11">
        <v>1894.5734574507119</v>
      </c>
      <c r="K4" s="12">
        <v>1891.0086361948456</v>
      </c>
      <c r="L4" s="10">
        <v>1811.1108480574701</v>
      </c>
      <c r="M4" s="11">
        <v>1806.7914422181641</v>
      </c>
      <c r="N4" s="11">
        <v>1809.0015137528883</v>
      </c>
      <c r="O4" s="12">
        <v>1803.5362405247388</v>
      </c>
      <c r="P4" s="10">
        <v>1820.0167701433686</v>
      </c>
      <c r="Q4" s="11">
        <v>1823.2726314179749</v>
      </c>
      <c r="R4" s="11">
        <v>1806.2900728935538</v>
      </c>
      <c r="S4" s="12">
        <v>1815.254356110466</v>
      </c>
      <c r="T4" s="10">
        <v>1807.8196123355235</v>
      </c>
      <c r="U4" s="11">
        <v>1818.2283113804435</v>
      </c>
      <c r="V4" s="11">
        <v>1816.997344040959</v>
      </c>
      <c r="W4" s="12">
        <v>1812.9527241578176</v>
      </c>
      <c r="X4" s="10">
        <v>1797.466699773332</v>
      </c>
      <c r="Y4" s="11">
        <v>1899.9981665199311</v>
      </c>
      <c r="Z4" s="11">
        <v>1935.4163076673196</v>
      </c>
      <c r="AA4" s="12">
        <v>1938.3608991134874</v>
      </c>
      <c r="AB4" s="10">
        <v>1885.4983427852844</v>
      </c>
      <c r="AC4" s="11">
        <v>1878.8889887108517</v>
      </c>
      <c r="AD4" s="11">
        <v>1880.3272122184771</v>
      </c>
      <c r="AE4" s="12">
        <v>1853.0893703515289</v>
      </c>
      <c r="AF4" s="10">
        <v>1948.9322685210782</v>
      </c>
      <c r="AG4" s="11">
        <v>1831.2372809014034</v>
      </c>
      <c r="AH4" s="11">
        <v>1921.5166427747938</v>
      </c>
      <c r="AI4" s="12">
        <v>2011.2699808784282</v>
      </c>
    </row>
    <row r="5" spans="1:35" x14ac:dyDescent="0.25">
      <c r="A5" s="8">
        <v>42584</v>
      </c>
      <c r="B5" s="8">
        <v>42585</v>
      </c>
      <c r="C5" s="16">
        <v>7.1203376026153569</v>
      </c>
      <c r="D5" s="10">
        <v>1857.5127001505673</v>
      </c>
      <c r="E5" s="11">
        <v>1871.3299853155761</v>
      </c>
      <c r="F5" s="11">
        <v>1850.1164054552976</v>
      </c>
      <c r="G5" s="12">
        <v>1890.5998522218886</v>
      </c>
      <c r="H5" s="10">
        <v>1854.8838799182629</v>
      </c>
      <c r="I5" s="11">
        <v>1832.9413691917639</v>
      </c>
      <c r="J5" s="11">
        <v>1828.011629304938</v>
      </c>
      <c r="K5" s="12">
        <v>1847.7288290633342</v>
      </c>
      <c r="L5" s="10">
        <v>1841.1896890582477</v>
      </c>
      <c r="M5" s="11">
        <v>1829.2323857907932</v>
      </c>
      <c r="N5" s="11">
        <v>1838.7687592786053</v>
      </c>
      <c r="O5" s="12">
        <v>1830.8137634219827</v>
      </c>
      <c r="P5" s="10">
        <v>1854.7690849460225</v>
      </c>
      <c r="Q5" s="11">
        <v>1855.9135188556247</v>
      </c>
      <c r="R5" s="11">
        <v>1835.8906194155843</v>
      </c>
      <c r="S5" s="12">
        <v>1839.7007620648621</v>
      </c>
      <c r="T5" s="10">
        <v>1846.9022517351864</v>
      </c>
      <c r="U5" s="11">
        <v>1856.76922933023</v>
      </c>
      <c r="V5" s="11">
        <v>1858.7180404786038</v>
      </c>
      <c r="W5" s="12">
        <v>1850.2902017689466</v>
      </c>
      <c r="X5" s="10">
        <v>1877.8265787514379</v>
      </c>
      <c r="Y5" s="11">
        <v>1878.3618106987415</v>
      </c>
      <c r="Z5" s="11">
        <v>1909.6199493973086</v>
      </c>
      <c r="AA5" s="12">
        <v>1880.0365028245544</v>
      </c>
      <c r="AB5" s="10">
        <v>1892.7909429148967</v>
      </c>
      <c r="AC5" s="11">
        <v>1884.0166225961361</v>
      </c>
      <c r="AD5" s="11">
        <v>1890.4735810656002</v>
      </c>
      <c r="AE5" s="12">
        <v>1890.0821921970887</v>
      </c>
      <c r="AF5" s="10">
        <v>1871.4172229661251</v>
      </c>
      <c r="AG5" s="11">
        <v>1878.4459901443156</v>
      </c>
      <c r="AH5" s="11">
        <v>1893.4681785690684</v>
      </c>
      <c r="AI5" s="12">
        <v>1912.2781889887988</v>
      </c>
    </row>
    <row r="6" spans="1:35" x14ac:dyDescent="0.25">
      <c r="A6" s="8">
        <v>42585</v>
      </c>
      <c r="B6" s="8">
        <v>42586</v>
      </c>
      <c r="C6" s="16">
        <v>6.4199563636779784</v>
      </c>
      <c r="D6" s="10">
        <v>1578.9702654217424</v>
      </c>
      <c r="E6" s="11">
        <v>1587.2253614952194</v>
      </c>
      <c r="F6" s="11">
        <v>1565.8923532470819</v>
      </c>
      <c r="G6" s="12">
        <v>1601.2964151969113</v>
      </c>
      <c r="H6" s="10">
        <v>1589.6325987696048</v>
      </c>
      <c r="I6" s="11">
        <v>1573.3561497804592</v>
      </c>
      <c r="J6" s="11">
        <v>1568.8189667319034</v>
      </c>
      <c r="K6" s="12">
        <v>1588.5813847261809</v>
      </c>
      <c r="L6" s="10">
        <v>1617.7106006637371</v>
      </c>
      <c r="M6" s="11">
        <v>1610.0686142499515</v>
      </c>
      <c r="N6" s="11">
        <v>1618.7914409934478</v>
      </c>
      <c r="O6" s="12">
        <v>1616.7669773581001</v>
      </c>
      <c r="P6" s="10">
        <v>1606.9207208558066</v>
      </c>
      <c r="Q6" s="11">
        <v>1614.1994338765464</v>
      </c>
      <c r="R6" s="11">
        <v>1606.000968735962</v>
      </c>
      <c r="S6" s="12">
        <v>1612.9056234423699</v>
      </c>
      <c r="T6" s="10">
        <v>1573.9269894298386</v>
      </c>
      <c r="U6" s="11">
        <v>1581.4666866265604</v>
      </c>
      <c r="V6" s="11">
        <v>1588.8427238319505</v>
      </c>
      <c r="W6" s="12">
        <v>1588.8034954102388</v>
      </c>
      <c r="X6" s="10">
        <v>1580.6209328724576</v>
      </c>
      <c r="Y6" s="11">
        <v>1575.2545457995857</v>
      </c>
      <c r="Z6" s="11">
        <v>1591.9082749151532</v>
      </c>
      <c r="AA6" s="12">
        <v>1574.4841908141173</v>
      </c>
      <c r="AB6" s="10">
        <v>1582.803865078939</v>
      </c>
      <c r="AC6" s="11">
        <v>1579.4720773112297</v>
      </c>
      <c r="AD6" s="11">
        <v>1583.4263028012206</v>
      </c>
      <c r="AE6" s="12">
        <v>1584.3612808092685</v>
      </c>
      <c r="AF6" s="10">
        <v>1562.1921329176023</v>
      </c>
      <c r="AG6" s="11">
        <v>1563.4650064366504</v>
      </c>
      <c r="AH6" s="11">
        <v>1565.2590639129346</v>
      </c>
      <c r="AI6" s="12">
        <v>1578.2995105338632</v>
      </c>
    </row>
    <row r="7" spans="1:35" x14ac:dyDescent="0.25">
      <c r="A7" s="8">
        <v>42586</v>
      </c>
      <c r="B7" s="8">
        <v>42587</v>
      </c>
      <c r="C7" s="16">
        <v>7.2486125240325929</v>
      </c>
      <c r="D7" s="10">
        <v>1838.377517523385</v>
      </c>
      <c r="E7" s="11">
        <v>1838.0510553688985</v>
      </c>
      <c r="F7" s="11">
        <v>1837.9641757640209</v>
      </c>
      <c r="G7" s="12">
        <v>1844.9418573002024</v>
      </c>
      <c r="H7" s="10">
        <v>1855.9421089013124</v>
      </c>
      <c r="I7" s="11">
        <v>1828.6783810402012</v>
      </c>
      <c r="J7" s="11">
        <v>1834.6226838584444</v>
      </c>
      <c r="K7" s="12">
        <v>1835.6607344490931</v>
      </c>
      <c r="L7" s="10">
        <v>1764.4552743445968</v>
      </c>
      <c r="M7" s="11">
        <v>1752.6133458552422</v>
      </c>
      <c r="N7" s="11">
        <v>1755.0238225394178</v>
      </c>
      <c r="O7" s="12">
        <v>1745.2305022995449</v>
      </c>
      <c r="P7" s="10">
        <v>1769.5787282579192</v>
      </c>
      <c r="Q7" s="11">
        <v>1773.5319752228384</v>
      </c>
      <c r="R7" s="11">
        <v>1757.0098946698197</v>
      </c>
      <c r="S7" s="12">
        <v>1758.0523544260739</v>
      </c>
      <c r="T7" s="10">
        <v>1760.56985749363</v>
      </c>
      <c r="U7" s="11">
        <v>1762.097259021813</v>
      </c>
      <c r="V7" s="11">
        <v>1763.0734194074194</v>
      </c>
      <c r="W7" s="12">
        <v>1761.4741047212156</v>
      </c>
      <c r="X7" s="10">
        <v>1746.064087147977</v>
      </c>
      <c r="Y7" s="11">
        <v>1829.8976018494002</v>
      </c>
      <c r="Z7" s="11">
        <v>1865.5763845571678</v>
      </c>
      <c r="AA7" s="12">
        <v>1872.7795407688741</v>
      </c>
      <c r="AB7" s="10">
        <v>1828.1342563278856</v>
      </c>
      <c r="AC7" s="11">
        <v>1822.1731461057557</v>
      </c>
      <c r="AD7" s="11">
        <v>1816.8690534314824</v>
      </c>
      <c r="AE7" s="12">
        <v>1789.5718325613059</v>
      </c>
      <c r="AF7" s="10">
        <v>1861.2275545899261</v>
      </c>
      <c r="AG7" s="11">
        <v>1764.9975634549344</v>
      </c>
      <c r="AH7" s="11">
        <v>1847.8311853010821</v>
      </c>
      <c r="AI7" s="12">
        <v>1925.2730798732009</v>
      </c>
    </row>
    <row r="8" spans="1:35" x14ac:dyDescent="0.25">
      <c r="A8" s="8">
        <v>42587</v>
      </c>
      <c r="B8" s="8">
        <v>42588</v>
      </c>
      <c r="C8" s="16">
        <v>6.9139870529174807</v>
      </c>
      <c r="D8" s="10">
        <v>1724.0655132391284</v>
      </c>
      <c r="E8" s="11">
        <v>1723.1641180681386</v>
      </c>
      <c r="F8" s="11">
        <v>1724.8005258739524</v>
      </c>
      <c r="G8" s="12">
        <v>1731.884593077742</v>
      </c>
      <c r="H8" s="10">
        <v>1738.1378913439275</v>
      </c>
      <c r="I8" s="11">
        <v>1724.5304504524202</v>
      </c>
      <c r="J8" s="11">
        <v>1732.6901055847129</v>
      </c>
      <c r="K8" s="12">
        <v>1716.5464376398095</v>
      </c>
      <c r="L8" s="10">
        <v>1657.3277645194219</v>
      </c>
      <c r="M8" s="11">
        <v>1649.0378153220877</v>
      </c>
      <c r="N8" s="11">
        <v>1653.1531663659762</v>
      </c>
      <c r="O8" s="12">
        <v>1650.2047682077748</v>
      </c>
      <c r="P8" s="10">
        <v>1659.9125418511342</v>
      </c>
      <c r="Q8" s="11">
        <v>1666.6048733376372</v>
      </c>
      <c r="R8" s="11">
        <v>1652.7426613539903</v>
      </c>
      <c r="S8" s="12">
        <v>1655.5825541693387</v>
      </c>
      <c r="T8" s="10">
        <v>1653.3460083068069</v>
      </c>
      <c r="U8" s="11">
        <v>1660.3801810713946</v>
      </c>
      <c r="V8" s="11">
        <v>1661.5575697346133</v>
      </c>
      <c r="W8" s="12">
        <v>1656.0409142330689</v>
      </c>
      <c r="X8" s="10">
        <v>1637.7201760617809</v>
      </c>
      <c r="Y8" s="11">
        <v>1741.3336363467347</v>
      </c>
      <c r="Z8" s="11">
        <v>1778.0616752433743</v>
      </c>
      <c r="AA8" s="12">
        <v>1781.4030320002071</v>
      </c>
      <c r="AB8" s="10">
        <v>1731.6558357827175</v>
      </c>
      <c r="AC8" s="11">
        <v>1726.0439942233459</v>
      </c>
      <c r="AD8" s="11">
        <v>1725.7535150282029</v>
      </c>
      <c r="AE8" s="12">
        <v>1699.6494753610068</v>
      </c>
      <c r="AF8" s="10">
        <v>1770.6289442660595</v>
      </c>
      <c r="AG8" s="11">
        <v>1664.4521635396347</v>
      </c>
      <c r="AH8" s="11">
        <v>1768.9769880455942</v>
      </c>
      <c r="AI8" s="12">
        <v>1849.4354340021398</v>
      </c>
    </row>
    <row r="9" spans="1:35" x14ac:dyDescent="0.25">
      <c r="A9" s="8">
        <v>42588</v>
      </c>
      <c r="B9" s="8">
        <v>42589</v>
      </c>
      <c r="C9" s="16">
        <v>7.3179626827239987</v>
      </c>
      <c r="D9" s="10">
        <v>1899.8256815454222</v>
      </c>
      <c r="E9" s="11">
        <v>1897.3084920443287</v>
      </c>
      <c r="F9" s="11">
        <v>1896.3135563640672</v>
      </c>
      <c r="G9" s="12">
        <v>1901.967351586427</v>
      </c>
      <c r="H9" s="10">
        <v>1910.3253960183115</v>
      </c>
      <c r="I9" s="11">
        <v>1885.1382307089307</v>
      </c>
      <c r="J9" s="11">
        <v>1887.9228529499219</v>
      </c>
      <c r="K9" s="12">
        <v>1882.2542918630297</v>
      </c>
      <c r="L9" s="10">
        <v>1815.7091925156865</v>
      </c>
      <c r="M9" s="11">
        <v>1808.4593123836953</v>
      </c>
      <c r="N9" s="11">
        <v>1814.0579102948832</v>
      </c>
      <c r="O9" s="12">
        <v>1811.9361036548178</v>
      </c>
      <c r="P9" s="10">
        <v>1819.748945784597</v>
      </c>
      <c r="Q9" s="11">
        <v>1825.228429148556</v>
      </c>
      <c r="R9" s="11">
        <v>1811.7737114968672</v>
      </c>
      <c r="S9" s="12">
        <v>1813.2489202310101</v>
      </c>
      <c r="T9" s="10">
        <v>1806.7763088408453</v>
      </c>
      <c r="U9" s="11">
        <v>1814.1449681310282</v>
      </c>
      <c r="V9" s="11">
        <v>1815.9138712355784</v>
      </c>
      <c r="W9" s="12">
        <v>1816.4130598934398</v>
      </c>
      <c r="X9" s="10">
        <v>1798.0541623499389</v>
      </c>
      <c r="Y9" s="11">
        <v>1888.9315666611817</v>
      </c>
      <c r="Z9" s="11">
        <v>1927.8658609183815</v>
      </c>
      <c r="AA9" s="12">
        <v>1924.6250032854791</v>
      </c>
      <c r="AB9" s="10">
        <v>1878.815311056828</v>
      </c>
      <c r="AC9" s="11">
        <v>1873.1516700421093</v>
      </c>
      <c r="AD9" s="11">
        <v>1870.1221170886847</v>
      </c>
      <c r="AE9" s="12">
        <v>1845.9779273434563</v>
      </c>
      <c r="AF9" s="10">
        <v>1918.6680075576767</v>
      </c>
      <c r="AG9" s="11">
        <v>1816.5388515249695</v>
      </c>
      <c r="AH9" s="11">
        <v>1909.3857672182864</v>
      </c>
      <c r="AI9" s="12">
        <v>1988.9698123632866</v>
      </c>
    </row>
    <row r="10" spans="1:35" x14ac:dyDescent="0.25">
      <c r="A10" s="8">
        <v>42589</v>
      </c>
      <c r="B10" s="8">
        <v>42590</v>
      </c>
      <c r="C10" s="16">
        <v>8.0764415092468269</v>
      </c>
      <c r="D10" s="10">
        <v>1962.8952117273316</v>
      </c>
      <c r="E10" s="11">
        <v>1959.9446356151491</v>
      </c>
      <c r="F10" s="11">
        <v>1959.4171151518328</v>
      </c>
      <c r="G10" s="12">
        <v>1970.3426873691433</v>
      </c>
      <c r="H10" s="10">
        <v>1976.943693937764</v>
      </c>
      <c r="I10" s="11">
        <v>1944.0817235066932</v>
      </c>
      <c r="J10" s="11">
        <v>1947.8360140207117</v>
      </c>
      <c r="K10" s="12">
        <v>1946.597392351496</v>
      </c>
      <c r="L10" s="10">
        <v>1880.6027702147476</v>
      </c>
      <c r="M10" s="11">
        <v>1868.9528507120301</v>
      </c>
      <c r="N10" s="11">
        <v>1877.5480282593855</v>
      </c>
      <c r="O10" s="12">
        <v>1871.6190096403741</v>
      </c>
      <c r="P10" s="10">
        <v>1887.0990062955445</v>
      </c>
      <c r="Q10" s="11">
        <v>1890.4466982699269</v>
      </c>
      <c r="R10" s="11">
        <v>1873.4708759935093</v>
      </c>
      <c r="S10" s="12">
        <v>1876.1043448002536</v>
      </c>
      <c r="T10" s="10">
        <v>1869.6589432305036</v>
      </c>
      <c r="U10" s="11">
        <v>1875.677403572548</v>
      </c>
      <c r="V10" s="11">
        <v>1878.2422433985892</v>
      </c>
      <c r="W10" s="12">
        <v>1875.692780679665</v>
      </c>
      <c r="X10" s="10">
        <v>1863.6087097398499</v>
      </c>
      <c r="Y10" s="11">
        <v>1956.8988920677466</v>
      </c>
      <c r="Z10" s="11">
        <v>1995.8926972461988</v>
      </c>
      <c r="AA10" s="12">
        <v>1990.0873190506707</v>
      </c>
      <c r="AB10" s="10">
        <v>1944.8287322748376</v>
      </c>
      <c r="AC10" s="11">
        <v>1933.9627885679943</v>
      </c>
      <c r="AD10" s="11">
        <v>1940.0846096806877</v>
      </c>
      <c r="AE10" s="12">
        <v>1909.3110787921962</v>
      </c>
      <c r="AF10" s="10">
        <v>1989.2578348628711</v>
      </c>
      <c r="AG10" s="11">
        <v>1888.2809112960708</v>
      </c>
      <c r="AH10" s="11">
        <v>1972.7893691244562</v>
      </c>
      <c r="AI10" s="12">
        <v>2058.3462350326058</v>
      </c>
    </row>
    <row r="11" spans="1:35" x14ac:dyDescent="0.25">
      <c r="A11" s="8">
        <v>42590</v>
      </c>
      <c r="B11" s="8">
        <v>42591</v>
      </c>
      <c r="C11" s="16">
        <v>8.2966216764450067</v>
      </c>
      <c r="D11" s="10">
        <v>2014.9624156348862</v>
      </c>
      <c r="E11" s="11">
        <v>2014.8820381651378</v>
      </c>
      <c r="F11" s="11">
        <v>2012.278312386446</v>
      </c>
      <c r="G11" s="12">
        <v>2025.1490742337267</v>
      </c>
      <c r="H11" s="10">
        <v>2026.5877020896953</v>
      </c>
      <c r="I11" s="11">
        <v>1989.9417746199081</v>
      </c>
      <c r="J11" s="11">
        <v>1992.0469248074835</v>
      </c>
      <c r="K11" s="12">
        <v>1997.8918397602501</v>
      </c>
      <c r="L11" s="10">
        <v>1924.6768579815541</v>
      </c>
      <c r="M11" s="11">
        <v>1913.4188899077737</v>
      </c>
      <c r="N11" s="11">
        <v>1920.9470409345872</v>
      </c>
      <c r="O11" s="12">
        <v>1915.4625359030611</v>
      </c>
      <c r="P11" s="10">
        <v>1934.5920250520173</v>
      </c>
      <c r="Q11" s="11">
        <v>1938.8507108214142</v>
      </c>
      <c r="R11" s="11">
        <v>1920.0965168053478</v>
      </c>
      <c r="S11" s="12">
        <v>1924.4626929308583</v>
      </c>
      <c r="T11" s="10">
        <v>1917.9594951275853</v>
      </c>
      <c r="U11" s="11">
        <v>1929.8949073647598</v>
      </c>
      <c r="V11" s="11">
        <v>1931.3926770957028</v>
      </c>
      <c r="W11" s="12">
        <v>1926.3359611259687</v>
      </c>
      <c r="X11" s="10">
        <v>1915.894666815904</v>
      </c>
      <c r="Y11" s="11">
        <v>2014.2284881150326</v>
      </c>
      <c r="Z11" s="11">
        <v>2061.7811363503997</v>
      </c>
      <c r="AA11" s="12">
        <v>2056.7334015286788</v>
      </c>
      <c r="AB11" s="10">
        <v>2009.4606402725788</v>
      </c>
      <c r="AC11" s="11">
        <v>1997.0342481122527</v>
      </c>
      <c r="AD11" s="11">
        <v>1980.2658260908674</v>
      </c>
      <c r="AE11" s="12">
        <v>1969.2029520304618</v>
      </c>
      <c r="AF11" s="10">
        <v>2053.5030504850638</v>
      </c>
      <c r="AG11" s="11">
        <v>1946.8968862316506</v>
      </c>
      <c r="AH11" s="11">
        <v>2044.4231644717063</v>
      </c>
      <c r="AI11" s="12">
        <v>2136.2547655064614</v>
      </c>
    </row>
    <row r="12" spans="1:35" x14ac:dyDescent="0.25">
      <c r="A12" s="8">
        <v>42591</v>
      </c>
      <c r="B12" s="8">
        <v>42592</v>
      </c>
      <c r="C12" s="16">
        <v>6.2678837795257571</v>
      </c>
      <c r="D12" s="10">
        <v>1812.8343059058964</v>
      </c>
      <c r="E12" s="11">
        <v>1813.6978647005776</v>
      </c>
      <c r="F12" s="11">
        <v>1810.7910724112605</v>
      </c>
      <c r="G12" s="12">
        <v>1814.3654698846469</v>
      </c>
      <c r="H12" s="10">
        <v>1828.1667386793256</v>
      </c>
      <c r="I12" s="11">
        <v>1800.0249729458374</v>
      </c>
      <c r="J12" s="11">
        <v>1805.8047621175219</v>
      </c>
      <c r="K12" s="12">
        <v>1803.4972071971158</v>
      </c>
      <c r="L12" s="10">
        <v>1712.8496180205461</v>
      </c>
      <c r="M12" s="11">
        <v>1701.8424487822851</v>
      </c>
      <c r="N12" s="11">
        <v>1708.5862200874988</v>
      </c>
      <c r="O12" s="12">
        <v>1712.5505254466593</v>
      </c>
      <c r="P12" s="10">
        <v>1727.8310808380284</v>
      </c>
      <c r="Q12" s="11">
        <v>1732.4123128915546</v>
      </c>
      <c r="R12" s="11">
        <v>1723.9920065885258</v>
      </c>
      <c r="S12" s="12">
        <v>1731.4380074190569</v>
      </c>
      <c r="T12" s="10">
        <v>1719.6050561124594</v>
      </c>
      <c r="U12" s="11">
        <v>1724.0898798452731</v>
      </c>
      <c r="V12" s="11">
        <v>1727.1757227580283</v>
      </c>
      <c r="W12" s="12">
        <v>1733.9971826759042</v>
      </c>
      <c r="X12" s="10">
        <v>1716.2414513184226</v>
      </c>
      <c r="Y12" s="11">
        <v>1830.7910584407296</v>
      </c>
      <c r="Z12" s="11">
        <v>1861.4521355578627</v>
      </c>
      <c r="AA12" s="12">
        <v>1856.0091246723184</v>
      </c>
      <c r="AB12" s="10">
        <v>1811.2194276613211</v>
      </c>
      <c r="AC12" s="11">
        <v>1805.3651195264538</v>
      </c>
      <c r="AD12" s="11">
        <v>1806.5272567390082</v>
      </c>
      <c r="AE12" s="12">
        <v>1777.6698433093857</v>
      </c>
      <c r="AF12" s="10">
        <v>1873.4454261875342</v>
      </c>
      <c r="AG12" s="11">
        <v>1760.6890783033057</v>
      </c>
      <c r="AH12" s="11">
        <v>1849.8602739806217</v>
      </c>
      <c r="AI12" s="12">
        <v>1949.1717574951028</v>
      </c>
    </row>
    <row r="13" spans="1:35" x14ac:dyDescent="0.25">
      <c r="A13" s="8">
        <v>42592</v>
      </c>
      <c r="B13" s="8">
        <v>42593</v>
      </c>
      <c r="C13" s="16">
        <v>7.6570745229758321</v>
      </c>
      <c r="D13" s="10">
        <v>1743.5848610777152</v>
      </c>
      <c r="E13" s="11">
        <v>1743.2046471254059</v>
      </c>
      <c r="F13" s="11">
        <v>1737.0408281164857</v>
      </c>
      <c r="G13" s="12">
        <v>1742.1733756497379</v>
      </c>
      <c r="H13" s="10">
        <v>1763.9710251306356</v>
      </c>
      <c r="I13" s="11">
        <v>1731.2227098950948</v>
      </c>
      <c r="J13" s="11">
        <v>1730.7897563781685</v>
      </c>
      <c r="K13" s="12">
        <v>1721.3533815150815</v>
      </c>
      <c r="L13" s="10">
        <v>1661.6356194337995</v>
      </c>
      <c r="M13" s="11">
        <v>1643.6024055820621</v>
      </c>
      <c r="N13" s="11">
        <v>1650.4735884582005</v>
      </c>
      <c r="O13" s="12">
        <v>1647.8598605628208</v>
      </c>
      <c r="P13" s="10">
        <v>1662.4340952300838</v>
      </c>
      <c r="Q13" s="11">
        <v>1662.040129083028</v>
      </c>
      <c r="R13" s="11">
        <v>1652.3816803684265</v>
      </c>
      <c r="S13" s="12">
        <v>1662.7490321503215</v>
      </c>
      <c r="T13" s="10">
        <v>1543.3714165146255</v>
      </c>
      <c r="U13" s="11">
        <v>1649.0484722504323</v>
      </c>
      <c r="V13" s="11">
        <v>1653.1424030184749</v>
      </c>
      <c r="W13" s="12">
        <v>1652.2419984806027</v>
      </c>
      <c r="X13" s="10">
        <v>1648.0212182976281</v>
      </c>
      <c r="Y13" s="11">
        <v>1745.8599905969716</v>
      </c>
      <c r="Z13" s="11">
        <v>1780.6010838287407</v>
      </c>
      <c r="AA13" s="12">
        <v>1768.2227506078755</v>
      </c>
      <c r="AB13" s="10">
        <v>1725.940356077361</v>
      </c>
      <c r="AC13" s="11">
        <v>1713.1257338253861</v>
      </c>
      <c r="AD13" s="11">
        <v>1713.6619641332329</v>
      </c>
      <c r="AE13" s="12">
        <v>1686.800431541192</v>
      </c>
      <c r="AF13" s="10">
        <v>1776.4333626398616</v>
      </c>
      <c r="AG13" s="11">
        <v>1677.5343541844272</v>
      </c>
      <c r="AH13" s="11">
        <v>1753.8158592018233</v>
      </c>
      <c r="AI13" s="12">
        <v>1826.1850083925879</v>
      </c>
    </row>
    <row r="14" spans="1:35" x14ac:dyDescent="0.25">
      <c r="A14" s="8">
        <v>42593</v>
      </c>
      <c r="B14" s="8">
        <v>42594</v>
      </c>
      <c r="C14" s="16">
        <v>6.6788114709854129</v>
      </c>
      <c r="D14" s="10">
        <v>1769.0654995139639</v>
      </c>
      <c r="E14" s="11">
        <v>1770.8409182335561</v>
      </c>
      <c r="F14" s="11">
        <v>1763.2740890546449</v>
      </c>
      <c r="G14" s="12">
        <v>1774.4996482313998</v>
      </c>
      <c r="H14" s="10">
        <v>1781.3774605919252</v>
      </c>
      <c r="I14" s="11">
        <v>1757.0577633069231</v>
      </c>
      <c r="J14" s="11">
        <v>1758.3593951106548</v>
      </c>
      <c r="K14" s="12">
        <v>1753.8941880689017</v>
      </c>
      <c r="L14" s="10">
        <v>1725.8566822108096</v>
      </c>
      <c r="M14" s="11">
        <v>1707.8649898754204</v>
      </c>
      <c r="N14" s="11">
        <v>1709.6450666993435</v>
      </c>
      <c r="O14" s="12">
        <v>1712.3832340259439</v>
      </c>
      <c r="P14" s="10">
        <v>1711.5692141590362</v>
      </c>
      <c r="Q14" s="11">
        <v>1710.2435363254965</v>
      </c>
      <c r="R14" s="11">
        <v>1704.3735364799697</v>
      </c>
      <c r="S14" s="12">
        <v>1713.1808215861315</v>
      </c>
      <c r="T14" s="10">
        <v>1639.0147549935482</v>
      </c>
      <c r="U14" s="11">
        <v>1681.8377913419781</v>
      </c>
      <c r="V14" s="11">
        <v>1696.1108788431745</v>
      </c>
      <c r="W14" s="12">
        <v>1689.8931454087067</v>
      </c>
      <c r="X14" s="10">
        <v>1665.8276316533018</v>
      </c>
      <c r="Y14" s="11">
        <v>1756.8866996898778</v>
      </c>
      <c r="Z14" s="11">
        <v>1799.4871432639045</v>
      </c>
      <c r="AA14" s="12">
        <v>1794.3050940684891</v>
      </c>
      <c r="AB14" s="10">
        <v>1765.2132572931534</v>
      </c>
      <c r="AC14" s="11">
        <v>1759.1532131139106</v>
      </c>
      <c r="AD14" s="11">
        <v>1756.2207402805464</v>
      </c>
      <c r="AE14" s="12">
        <v>1729.8929613861224</v>
      </c>
      <c r="AF14" s="10">
        <v>1800.8790153120551</v>
      </c>
      <c r="AG14" s="11">
        <v>1711.2548288513212</v>
      </c>
      <c r="AH14" s="11">
        <v>1791.989383369518</v>
      </c>
      <c r="AI14" s="12">
        <v>1866.3617896402573</v>
      </c>
    </row>
    <row r="15" spans="1:35" x14ac:dyDescent="0.25">
      <c r="A15" s="8">
        <v>42594</v>
      </c>
      <c r="B15" s="8">
        <v>42595</v>
      </c>
      <c r="C15" s="16">
        <v>7.9459913539886475</v>
      </c>
      <c r="D15" s="10">
        <v>1961.3392190588224</v>
      </c>
      <c r="E15" s="11">
        <v>1960.9316650316291</v>
      </c>
      <c r="F15" s="11">
        <v>1956.25991231947</v>
      </c>
      <c r="G15" s="12">
        <v>1967.7999626661285</v>
      </c>
      <c r="H15" s="10">
        <v>1974.5101163145775</v>
      </c>
      <c r="I15" s="11">
        <v>1944.4752257589223</v>
      </c>
      <c r="J15" s="11">
        <v>1947.3489185219423</v>
      </c>
      <c r="K15" s="12">
        <v>1945.2866006937113</v>
      </c>
      <c r="L15" s="10">
        <v>1858.8555808657625</v>
      </c>
      <c r="M15" s="11">
        <v>1838.7253991471534</v>
      </c>
      <c r="N15" s="11">
        <v>1846.8602615262128</v>
      </c>
      <c r="O15" s="12">
        <v>1840.6287071196782</v>
      </c>
      <c r="P15" s="10">
        <v>1859.038527433326</v>
      </c>
      <c r="Q15" s="11">
        <v>1859.9261556499973</v>
      </c>
      <c r="R15" s="11">
        <v>1845.819276438016</v>
      </c>
      <c r="S15" s="12">
        <v>1848.320292763558</v>
      </c>
      <c r="T15" s="10">
        <v>1834.5454222398575</v>
      </c>
      <c r="U15" s="11">
        <v>1847.3165457765544</v>
      </c>
      <c r="V15" s="11">
        <v>1855.102002606948</v>
      </c>
      <c r="W15" s="12">
        <v>1851.6879643263153</v>
      </c>
      <c r="X15" s="10">
        <v>1832.2370703354914</v>
      </c>
      <c r="Y15" s="11">
        <v>1924.6161310597199</v>
      </c>
      <c r="Z15" s="11">
        <v>1968.0553289378718</v>
      </c>
      <c r="AA15" s="12">
        <v>1963.2862113667006</v>
      </c>
      <c r="AB15" s="10">
        <v>1926.2880612643432</v>
      </c>
      <c r="AC15" s="11">
        <v>1914.6116937422032</v>
      </c>
      <c r="AD15" s="11">
        <v>1906.9127840938081</v>
      </c>
      <c r="AE15" s="12">
        <v>1873.7117707803641</v>
      </c>
      <c r="AF15" s="10">
        <v>1965.7759484371136</v>
      </c>
      <c r="AG15" s="11">
        <v>1866.5045414584486</v>
      </c>
      <c r="AH15" s="11">
        <v>1956.9362808522285</v>
      </c>
      <c r="AI15" s="12">
        <v>2037.8369345624608</v>
      </c>
    </row>
    <row r="16" spans="1:35" x14ac:dyDescent="0.25">
      <c r="A16" s="8">
        <v>42595</v>
      </c>
      <c r="B16" s="8">
        <v>42596</v>
      </c>
      <c r="C16" s="16">
        <v>7.5745585923194882</v>
      </c>
      <c r="D16" s="10">
        <v>1917.0668804925683</v>
      </c>
      <c r="E16" s="11">
        <v>1912.2166158354669</v>
      </c>
      <c r="F16" s="11">
        <v>1908.9597095107254</v>
      </c>
      <c r="G16" s="12">
        <v>1921.6589523166695</v>
      </c>
      <c r="H16" s="10">
        <v>1927.1007422035391</v>
      </c>
      <c r="I16" s="11">
        <v>1895.0565653211695</v>
      </c>
      <c r="J16" s="11">
        <v>1897.5436028838385</v>
      </c>
      <c r="K16" s="12">
        <v>1895.7211643573876</v>
      </c>
      <c r="L16" s="10">
        <v>1826.3288897144851</v>
      </c>
      <c r="M16" s="11">
        <v>1812.485249755902</v>
      </c>
      <c r="N16" s="11">
        <v>1824.9389454920956</v>
      </c>
      <c r="O16" s="12">
        <v>1821.2300200169948</v>
      </c>
      <c r="P16" s="10">
        <v>1829.0561299730807</v>
      </c>
      <c r="Q16" s="11">
        <v>1835.5733782994675</v>
      </c>
      <c r="R16" s="11">
        <v>1822.0112479129821</v>
      </c>
      <c r="S16" s="12">
        <v>1825.1896478191602</v>
      </c>
      <c r="T16" s="10">
        <v>1810.217988011171</v>
      </c>
      <c r="U16" s="11">
        <v>1826.2821137160815</v>
      </c>
      <c r="V16" s="11">
        <v>1826.1480140569565</v>
      </c>
      <c r="W16" s="12">
        <v>1828.2504596550073</v>
      </c>
      <c r="X16" s="10">
        <v>1802.8830531744859</v>
      </c>
      <c r="Y16" s="11">
        <v>1900.572384042023</v>
      </c>
      <c r="Z16" s="11">
        <v>1945.9490199651505</v>
      </c>
      <c r="AA16" s="12">
        <v>1946.7937003709189</v>
      </c>
      <c r="AB16" s="10">
        <v>1904.0329009682298</v>
      </c>
      <c r="AC16" s="11">
        <v>1892.9763166194016</v>
      </c>
      <c r="AD16" s="11">
        <v>1891.0733692618298</v>
      </c>
      <c r="AE16" s="12">
        <v>1861.5139563346245</v>
      </c>
      <c r="AF16" s="10">
        <v>1948.6756680563399</v>
      </c>
      <c r="AG16" s="11">
        <v>1842.7976219937425</v>
      </c>
      <c r="AH16" s="11">
        <v>1936.8094641965827</v>
      </c>
      <c r="AI16" s="12">
        <v>2026.1969659845552</v>
      </c>
    </row>
    <row r="17" spans="1:35" x14ac:dyDescent="0.25">
      <c r="A17" s="8">
        <v>42596</v>
      </c>
      <c r="B17" s="8">
        <v>42597</v>
      </c>
      <c r="C17" s="16">
        <v>7.934746195793152</v>
      </c>
      <c r="D17" s="10">
        <v>1969.3039393101342</v>
      </c>
      <c r="E17" s="11">
        <v>1965.462679594591</v>
      </c>
      <c r="F17" s="11">
        <v>1961.4482209944522</v>
      </c>
      <c r="G17" s="12">
        <v>1979.7233173189691</v>
      </c>
      <c r="H17" s="10">
        <v>1980.4521464694665</v>
      </c>
      <c r="I17" s="11">
        <v>1949.6909148554421</v>
      </c>
      <c r="J17" s="11">
        <v>1954.4404340606018</v>
      </c>
      <c r="K17" s="12">
        <v>1951.574261784144</v>
      </c>
      <c r="L17" s="10">
        <v>1888.402475419239</v>
      </c>
      <c r="M17" s="11">
        <v>1876.84107158138</v>
      </c>
      <c r="N17" s="11">
        <v>1886.293809386925</v>
      </c>
      <c r="O17" s="12">
        <v>1882.0052515224281</v>
      </c>
      <c r="P17" s="10">
        <v>1889.8314593897653</v>
      </c>
      <c r="Q17" s="11">
        <v>1893.8459038897884</v>
      </c>
      <c r="R17" s="11">
        <v>1882.3814060997722</v>
      </c>
      <c r="S17" s="12">
        <v>1884.9378894838333</v>
      </c>
      <c r="T17" s="10">
        <v>1873.9271915525674</v>
      </c>
      <c r="U17" s="11">
        <v>1885.3221422501927</v>
      </c>
      <c r="V17" s="11">
        <v>1886.9945826972973</v>
      </c>
      <c r="W17" s="12">
        <v>1887.2497782377113</v>
      </c>
      <c r="X17" s="10">
        <v>1867.5763842299225</v>
      </c>
      <c r="Y17" s="11">
        <v>1961.2434051525372</v>
      </c>
      <c r="Z17" s="11">
        <v>2003.4648807899582</v>
      </c>
      <c r="AA17" s="12">
        <v>1999.384783402651</v>
      </c>
      <c r="AB17" s="10">
        <v>1958.1543894861632</v>
      </c>
      <c r="AC17" s="11">
        <v>1948.6215392844599</v>
      </c>
      <c r="AD17" s="11">
        <v>1950.751679040445</v>
      </c>
      <c r="AE17" s="12">
        <v>1919.503333362419</v>
      </c>
      <c r="AF17" s="10">
        <v>2001.1368586401552</v>
      </c>
      <c r="AG17" s="11">
        <v>1900.5071847897113</v>
      </c>
      <c r="AH17" s="11">
        <v>1987.9343948738776</v>
      </c>
      <c r="AI17" s="12">
        <v>2072.161651421186</v>
      </c>
    </row>
    <row r="18" spans="1:35" x14ac:dyDescent="0.25">
      <c r="A18" s="8">
        <v>42597</v>
      </c>
      <c r="B18" s="8">
        <v>42598</v>
      </c>
      <c r="C18" s="16">
        <v>6.7690968604087827</v>
      </c>
      <c r="D18" s="10">
        <v>1986.542188118839</v>
      </c>
      <c r="E18" s="11">
        <v>1985.8070639543764</v>
      </c>
      <c r="F18" s="11">
        <v>1979.7213112516881</v>
      </c>
      <c r="G18" s="12">
        <v>1995.1543838858645</v>
      </c>
      <c r="H18" s="10">
        <v>2004.8957562947426</v>
      </c>
      <c r="I18" s="11">
        <v>1967.8417520351097</v>
      </c>
      <c r="J18" s="11">
        <v>1970.9919526761612</v>
      </c>
      <c r="K18" s="12">
        <v>1971.4342960055151</v>
      </c>
      <c r="L18" s="10">
        <v>1886.7792420494197</v>
      </c>
      <c r="M18" s="11">
        <v>1872.8919930964591</v>
      </c>
      <c r="N18" s="11">
        <v>1880.8231269153955</v>
      </c>
      <c r="O18" s="12">
        <v>1872.5530877866772</v>
      </c>
      <c r="P18" s="10">
        <v>1890.0437009102545</v>
      </c>
      <c r="Q18" s="11">
        <v>1892.8439796095417</v>
      </c>
      <c r="R18" s="11">
        <v>1875.2638375802608</v>
      </c>
      <c r="S18" s="12">
        <v>1878.913128437471</v>
      </c>
      <c r="T18" s="10">
        <v>1874.1855670130542</v>
      </c>
      <c r="U18" s="11">
        <v>1885.5021676944862</v>
      </c>
      <c r="V18" s="11">
        <v>1886.8863299243524</v>
      </c>
      <c r="W18" s="12">
        <v>1881.4298058257768</v>
      </c>
      <c r="X18" s="10">
        <v>1869.9279169189585</v>
      </c>
      <c r="Y18" s="11">
        <v>1969.7729397739843</v>
      </c>
      <c r="Z18" s="11">
        <v>2015.1215631735301</v>
      </c>
      <c r="AA18" s="12">
        <v>2010.730640955278</v>
      </c>
      <c r="AB18" s="10">
        <v>1962.5927791830115</v>
      </c>
      <c r="AC18" s="11">
        <v>1952.6697781650678</v>
      </c>
      <c r="AD18" s="11">
        <v>1950.1805982645487</v>
      </c>
      <c r="AE18" s="12">
        <v>1919.1736611344597</v>
      </c>
      <c r="AF18" s="10">
        <v>2008.6157538325092</v>
      </c>
      <c r="AG18" s="11">
        <v>1897.7533924614625</v>
      </c>
      <c r="AH18" s="11">
        <v>1993.8896701817919</v>
      </c>
      <c r="AI18" s="12">
        <v>2089.9047646543254</v>
      </c>
    </row>
    <row r="19" spans="1:35" x14ac:dyDescent="0.25">
      <c r="A19" s="8">
        <v>42598</v>
      </c>
      <c r="B19" s="8">
        <v>42599</v>
      </c>
      <c r="C19" s="16">
        <v>7.5269798793792724</v>
      </c>
      <c r="D19" s="10">
        <v>1953.0546700475666</v>
      </c>
      <c r="E19" s="11">
        <v>1953.1772921950794</v>
      </c>
      <c r="F19" s="11">
        <v>1944.6883649778083</v>
      </c>
      <c r="G19" s="12">
        <v>1968.3761556826773</v>
      </c>
      <c r="H19" s="10">
        <v>1975.7733502636804</v>
      </c>
      <c r="I19" s="11">
        <v>1932.1355270807901</v>
      </c>
      <c r="J19" s="11">
        <v>1934.1316430228949</v>
      </c>
      <c r="K19" s="12">
        <v>1941.4456414320782</v>
      </c>
      <c r="L19" s="10">
        <v>1858.0046961434541</v>
      </c>
      <c r="M19" s="11">
        <v>1840.9801043767734</v>
      </c>
      <c r="N19" s="11">
        <v>1845.0757420572832</v>
      </c>
      <c r="O19" s="12">
        <v>1839.9757587086171</v>
      </c>
      <c r="P19" s="10">
        <v>1861.2634413749659</v>
      </c>
      <c r="Q19" s="11">
        <v>1862.4854876016866</v>
      </c>
      <c r="R19" s="11">
        <v>1847.0390398464685</v>
      </c>
      <c r="S19" s="12">
        <v>1848.24714172368</v>
      </c>
      <c r="T19" s="10">
        <v>1848.9622642488291</v>
      </c>
      <c r="U19" s="11">
        <v>1857.8419307894735</v>
      </c>
      <c r="V19" s="11">
        <v>1859.3366887138495</v>
      </c>
      <c r="W19" s="12">
        <v>1853.7179989151098</v>
      </c>
      <c r="X19" s="10">
        <v>1839.5358224809863</v>
      </c>
      <c r="Y19" s="11">
        <v>1937.4041766265245</v>
      </c>
      <c r="Z19" s="11">
        <v>1983.4104155013613</v>
      </c>
      <c r="AA19" s="12">
        <v>1978.9587722713466</v>
      </c>
      <c r="AB19" s="10">
        <v>1931.9875365495295</v>
      </c>
      <c r="AC19" s="11">
        <v>1920.8866325054421</v>
      </c>
      <c r="AD19" s="11">
        <v>1920.9805109758693</v>
      </c>
      <c r="AE19" s="12">
        <v>1882.1477574516766</v>
      </c>
      <c r="AF19" s="10">
        <v>1972.6291844995872</v>
      </c>
      <c r="AG19" s="11">
        <v>1866.6305626699293</v>
      </c>
      <c r="AH19" s="11">
        <v>1962.8268721015027</v>
      </c>
      <c r="AI19" s="12">
        <v>2050.4714182469247</v>
      </c>
    </row>
    <row r="20" spans="1:35" x14ac:dyDescent="0.25">
      <c r="A20" s="8">
        <v>42599</v>
      </c>
      <c r="B20" s="8">
        <v>42600</v>
      </c>
      <c r="C20" s="16">
        <v>7.5309015653133393</v>
      </c>
      <c r="D20" s="10">
        <v>1921.7868090326781</v>
      </c>
      <c r="E20" s="11">
        <v>1918.6017993087526</v>
      </c>
      <c r="F20" s="11">
        <v>1914.9388939060318</v>
      </c>
      <c r="G20" s="12">
        <v>1931.3378617030478</v>
      </c>
      <c r="H20" s="10">
        <v>1939.6321970143592</v>
      </c>
      <c r="I20" s="11">
        <v>1905.2757092865518</v>
      </c>
      <c r="J20" s="11">
        <v>1906.6827406627237</v>
      </c>
      <c r="K20" s="12">
        <v>1910.7480489670875</v>
      </c>
      <c r="L20" s="10">
        <v>1825.8317909239674</v>
      </c>
      <c r="M20" s="11">
        <v>1806.9973851643479</v>
      </c>
      <c r="N20" s="11">
        <v>1812.9626034386897</v>
      </c>
      <c r="O20" s="12">
        <v>1805.9198560215298</v>
      </c>
      <c r="P20" s="10">
        <v>1828.5381196712653</v>
      </c>
      <c r="Q20" s="11">
        <v>1827.3198985291963</v>
      </c>
      <c r="R20" s="11">
        <v>1804.7906491682409</v>
      </c>
      <c r="S20" s="12">
        <v>1805.5360286703565</v>
      </c>
      <c r="T20" s="10">
        <v>1815.181161699599</v>
      </c>
      <c r="U20" s="11">
        <v>1819.6321879141551</v>
      </c>
      <c r="V20" s="11">
        <v>1817.1396974407023</v>
      </c>
      <c r="W20" s="12">
        <v>1810.0832643519466</v>
      </c>
      <c r="X20" s="10">
        <v>1802.2546794234754</v>
      </c>
      <c r="Y20" s="11">
        <v>1897.5027894909917</v>
      </c>
      <c r="Z20" s="11">
        <v>1935.8140998475112</v>
      </c>
      <c r="AA20" s="12">
        <v>1932.0933650389063</v>
      </c>
      <c r="AB20" s="10">
        <v>1880.5466385662355</v>
      </c>
      <c r="AC20" s="11">
        <v>1870.1359171412587</v>
      </c>
      <c r="AD20" s="11">
        <v>1870.520862113141</v>
      </c>
      <c r="AE20" s="12">
        <v>1835.6010448464426</v>
      </c>
      <c r="AF20" s="10">
        <v>1934.5499679391235</v>
      </c>
      <c r="AG20" s="11">
        <v>1828.3955125360808</v>
      </c>
      <c r="AH20" s="11">
        <v>1921.8911372371497</v>
      </c>
      <c r="AI20" s="12">
        <v>2006.3717780606046</v>
      </c>
    </row>
    <row r="21" spans="1:35" x14ac:dyDescent="0.25">
      <c r="A21" s="8">
        <v>42600</v>
      </c>
      <c r="B21" s="8">
        <v>42601</v>
      </c>
      <c r="C21" s="16">
        <v>6.0260900201201437</v>
      </c>
      <c r="D21" s="10">
        <v>1613.2529422540858</v>
      </c>
      <c r="E21" s="11">
        <v>1609.1359055888795</v>
      </c>
      <c r="F21" s="11">
        <v>1610.8570232763018</v>
      </c>
      <c r="G21" s="12">
        <v>1617.9507798309155</v>
      </c>
      <c r="H21" s="10">
        <v>1629.1395056189392</v>
      </c>
      <c r="I21" s="11">
        <v>1604.8307522089578</v>
      </c>
      <c r="J21" s="11">
        <v>1607.9693963052953</v>
      </c>
      <c r="K21" s="12">
        <v>1602.9760091159783</v>
      </c>
      <c r="L21" s="10">
        <v>1517.5210745697993</v>
      </c>
      <c r="M21" s="11">
        <v>1503.0588474218712</v>
      </c>
      <c r="N21" s="11">
        <v>1505.5740097768614</v>
      </c>
      <c r="O21" s="12">
        <v>1503.5363421311743</v>
      </c>
      <c r="P21" s="10">
        <v>1517.7180054538755</v>
      </c>
      <c r="Q21" s="11">
        <v>1517.1332097025493</v>
      </c>
      <c r="R21" s="11">
        <v>1500.1389057941617</v>
      </c>
      <c r="S21" s="12">
        <v>1500.4892012576977</v>
      </c>
      <c r="T21" s="10">
        <v>1507.0453145049116</v>
      </c>
      <c r="U21" s="11">
        <v>1510.3348118389349</v>
      </c>
      <c r="V21" s="11">
        <v>1502.6176740053049</v>
      </c>
      <c r="W21" s="12">
        <v>1495.7527246179125</v>
      </c>
      <c r="X21" s="10">
        <v>1489.5235807498354</v>
      </c>
      <c r="Y21" s="11">
        <v>1583.213946889751</v>
      </c>
      <c r="Z21" s="11">
        <v>1621.6881559374956</v>
      </c>
      <c r="AA21" s="12">
        <v>1621.2680317973022</v>
      </c>
      <c r="AB21" s="10">
        <v>1568.2854232337063</v>
      </c>
      <c r="AC21" s="11">
        <v>1564.1252048208551</v>
      </c>
      <c r="AD21" s="11">
        <v>1565.378824975455</v>
      </c>
      <c r="AE21" s="12">
        <v>1533.3315606795425</v>
      </c>
      <c r="AF21" s="10">
        <v>1625.4940677993868</v>
      </c>
      <c r="AG21" s="11">
        <v>1516.900748150234</v>
      </c>
      <c r="AH21" s="11">
        <v>1606.5220237835897</v>
      </c>
      <c r="AI21" s="12">
        <v>1692.9339514510393</v>
      </c>
    </row>
    <row r="22" spans="1:35" x14ac:dyDescent="0.25">
      <c r="A22" s="8">
        <v>42601</v>
      </c>
      <c r="B22" s="8">
        <v>42602</v>
      </c>
      <c r="C22" s="16">
        <v>7.7383705451488494</v>
      </c>
      <c r="D22" s="10">
        <v>1875.8926055686948</v>
      </c>
      <c r="E22" s="11">
        <v>1871.5365361811969</v>
      </c>
      <c r="F22" s="11">
        <v>1872.5611268767825</v>
      </c>
      <c r="G22" s="12">
        <v>1857.3188683108638</v>
      </c>
      <c r="H22" s="10">
        <v>1889.8217718969679</v>
      </c>
      <c r="I22" s="11">
        <v>1861.6731715048381</v>
      </c>
      <c r="J22" s="11">
        <v>1871.8121368390373</v>
      </c>
      <c r="K22" s="12">
        <v>1862.5302573418837</v>
      </c>
      <c r="L22" s="10">
        <v>1784.7956371074147</v>
      </c>
      <c r="M22" s="11">
        <v>1776.1758352414288</v>
      </c>
      <c r="N22" s="11">
        <v>1782.5779742918587</v>
      </c>
      <c r="O22" s="12">
        <v>1785.5979305653802</v>
      </c>
      <c r="P22" s="10">
        <v>1797.0928012210682</v>
      </c>
      <c r="Q22" s="11">
        <v>1801.9153475917265</v>
      </c>
      <c r="R22" s="11">
        <v>1787.9725787741543</v>
      </c>
      <c r="S22" s="12">
        <v>1790.872955174174</v>
      </c>
      <c r="T22" s="10">
        <v>1787.9693762337158</v>
      </c>
      <c r="U22" s="11">
        <v>1795.3026869020969</v>
      </c>
      <c r="V22" s="11">
        <v>1796.3751785030965</v>
      </c>
      <c r="W22" s="12">
        <v>1792.5790885691197</v>
      </c>
      <c r="X22" s="10">
        <v>1743.5794954614407</v>
      </c>
      <c r="Y22" s="11">
        <v>1862.0832913974186</v>
      </c>
      <c r="Z22" s="11">
        <v>1897.7630160216995</v>
      </c>
      <c r="AA22" s="12">
        <v>1892.389028627106</v>
      </c>
      <c r="AB22" s="10">
        <v>1854.2640200961982</v>
      </c>
      <c r="AC22" s="11">
        <v>1851.7190383663567</v>
      </c>
      <c r="AD22" s="11">
        <v>1849.3269222496087</v>
      </c>
      <c r="AE22" s="12">
        <v>1825.1336246571248</v>
      </c>
      <c r="AF22" s="10">
        <v>1892.3299603943285</v>
      </c>
      <c r="AG22" s="11">
        <v>1805.7464720213131</v>
      </c>
      <c r="AH22" s="11">
        <v>1884.904413794228</v>
      </c>
      <c r="AI22" s="12">
        <v>1958.268061320367</v>
      </c>
    </row>
    <row r="23" spans="1:35" x14ac:dyDescent="0.25">
      <c r="A23" s="8">
        <v>42602</v>
      </c>
      <c r="B23" s="8">
        <v>42603</v>
      </c>
      <c r="C23" s="16">
        <v>5.756590073361993</v>
      </c>
      <c r="D23" s="10">
        <v>1685.0514190504682</v>
      </c>
      <c r="E23" s="11">
        <v>1681.0529672492303</v>
      </c>
      <c r="F23" s="11">
        <v>1680.4913474877751</v>
      </c>
      <c r="G23" s="12">
        <v>1673.2294654227094</v>
      </c>
      <c r="H23" s="10">
        <v>1686.1161349454778</v>
      </c>
      <c r="I23" s="11">
        <v>1664.5865379474494</v>
      </c>
      <c r="J23" s="11">
        <v>1672.3095665761118</v>
      </c>
      <c r="K23" s="12">
        <v>1664.1884100965196</v>
      </c>
      <c r="L23" s="10">
        <v>1587.212496737508</v>
      </c>
      <c r="M23" s="11">
        <v>1582.4882388414499</v>
      </c>
      <c r="N23" s="11">
        <v>1589.12367745292</v>
      </c>
      <c r="O23" s="12">
        <v>1591.9109616889523</v>
      </c>
      <c r="P23" s="10">
        <v>1597.7265238798736</v>
      </c>
      <c r="Q23" s="11">
        <v>1603.7993951758669</v>
      </c>
      <c r="R23" s="11">
        <v>1590.3200759214619</v>
      </c>
      <c r="S23" s="12">
        <v>1594.9224567125896</v>
      </c>
      <c r="T23" s="10">
        <v>1590.6245183758149</v>
      </c>
      <c r="U23" s="11">
        <v>1594.4201172920555</v>
      </c>
      <c r="V23" s="11">
        <v>1594.5727901968773</v>
      </c>
      <c r="W23" s="12">
        <v>1587.844176982172</v>
      </c>
      <c r="X23" s="10">
        <v>1529.3614638232282</v>
      </c>
      <c r="Y23" s="11">
        <v>1678.400200174822</v>
      </c>
      <c r="Z23" s="11">
        <v>1721.9385932226151</v>
      </c>
      <c r="AA23" s="12">
        <v>1726.2954041634453</v>
      </c>
      <c r="AB23" s="10">
        <v>1680.3657078262636</v>
      </c>
      <c r="AC23" s="11">
        <v>1681.8703650084783</v>
      </c>
      <c r="AD23" s="11">
        <v>1330.1033990535939</v>
      </c>
      <c r="AE23" s="12">
        <v>1665.45642840404</v>
      </c>
      <c r="AF23" s="10">
        <v>1729.3448085391449</v>
      </c>
      <c r="AG23" s="11">
        <v>1619.9379887632219</v>
      </c>
      <c r="AH23" s="11">
        <v>1723.7168592435335</v>
      </c>
      <c r="AI23" s="12">
        <v>1818.3214742595744</v>
      </c>
    </row>
    <row r="24" spans="1:35" x14ac:dyDescent="0.25">
      <c r="A24" s="8">
        <v>42603</v>
      </c>
      <c r="B24" s="8">
        <v>42604</v>
      </c>
      <c r="C24" s="16">
        <v>8.0455804841518397</v>
      </c>
      <c r="D24" s="10">
        <v>1901.6686101599162</v>
      </c>
      <c r="E24" s="11">
        <v>1899.8933391595494</v>
      </c>
      <c r="F24" s="11">
        <v>1895.0584180349874</v>
      </c>
      <c r="G24" s="12">
        <v>1909.5705028013015</v>
      </c>
      <c r="H24" s="10">
        <v>1907.7162581324853</v>
      </c>
      <c r="I24" s="11">
        <v>1883.2720041495204</v>
      </c>
      <c r="J24" s="11">
        <v>1889.7159205863611</v>
      </c>
      <c r="K24" s="12">
        <v>1887.579255041954</v>
      </c>
      <c r="L24" s="10">
        <v>1836.1934512993982</v>
      </c>
      <c r="M24" s="11">
        <v>1830.2645645713069</v>
      </c>
      <c r="N24" s="11">
        <v>1837.2771421407488</v>
      </c>
      <c r="O24" s="12">
        <v>1837.0505481871435</v>
      </c>
      <c r="P24" s="10">
        <v>1845.9366533324701</v>
      </c>
      <c r="Q24" s="11">
        <v>1853.3052218992846</v>
      </c>
      <c r="R24" s="11">
        <v>1838.303959648053</v>
      </c>
      <c r="S24" s="12">
        <v>1844.5629179237135</v>
      </c>
      <c r="T24" s="10">
        <v>1835.2334178215456</v>
      </c>
      <c r="U24" s="11">
        <v>1844.2359355141643</v>
      </c>
      <c r="V24" s="11">
        <v>1846.017407765095</v>
      </c>
      <c r="W24" s="12">
        <v>1848.5328152010472</v>
      </c>
      <c r="X24" s="10">
        <v>1822.5726346866084</v>
      </c>
      <c r="Y24" s="11">
        <v>1911.8873555780533</v>
      </c>
      <c r="Z24" s="11">
        <v>1950.9406456505487</v>
      </c>
      <c r="AA24" s="12">
        <v>1948.774085523077</v>
      </c>
      <c r="AB24" s="10">
        <v>1915.7495616014373</v>
      </c>
      <c r="AC24" s="11">
        <v>1907.8551188590282</v>
      </c>
      <c r="AD24" s="11">
        <v>1533.0114805924629</v>
      </c>
      <c r="AE24" s="12">
        <v>1893.6354259231473</v>
      </c>
      <c r="AF24" s="10">
        <v>1947.7136080558316</v>
      </c>
      <c r="AG24" s="11">
        <v>1862.9474404475366</v>
      </c>
      <c r="AH24" s="11">
        <v>1943.5814273951878</v>
      </c>
      <c r="AI24" s="12">
        <v>2020.8868743230355</v>
      </c>
    </row>
    <row r="25" spans="1:35" x14ac:dyDescent="0.25">
      <c r="A25" s="8">
        <v>42604</v>
      </c>
      <c r="B25" s="8">
        <v>42605</v>
      </c>
      <c r="C25" s="16">
        <v>6.1159194936752321</v>
      </c>
      <c r="D25" s="10">
        <v>1804.324066029578</v>
      </c>
      <c r="E25" s="11">
        <v>1809.4211476054536</v>
      </c>
      <c r="F25" s="11">
        <v>1807.1806740281932</v>
      </c>
      <c r="G25" s="12">
        <v>1810.4931573694134</v>
      </c>
      <c r="H25" s="10">
        <v>1818.3516844106773</v>
      </c>
      <c r="I25" s="11">
        <v>1789.8710766169884</v>
      </c>
      <c r="J25" s="11">
        <v>1796.4501090066437</v>
      </c>
      <c r="K25" s="12">
        <v>1789.1174789984386</v>
      </c>
      <c r="L25" s="10">
        <v>1701.2742242419679</v>
      </c>
      <c r="M25" s="11">
        <v>1688.6751907657135</v>
      </c>
      <c r="N25" s="11">
        <v>1695.5719352758638</v>
      </c>
      <c r="O25" s="12">
        <v>1695.5661452612026</v>
      </c>
      <c r="P25" s="10">
        <v>1708.3357325902036</v>
      </c>
      <c r="Q25" s="11">
        <v>1716.4266174674203</v>
      </c>
      <c r="R25" s="11">
        <v>1693.4581631448373</v>
      </c>
      <c r="S25" s="12">
        <v>1702.6654040538917</v>
      </c>
      <c r="T25" s="10">
        <v>1695.2618304952703</v>
      </c>
      <c r="U25" s="11">
        <v>1702.6726187594272</v>
      </c>
      <c r="V25" s="11">
        <v>1704.1132541173956</v>
      </c>
      <c r="W25" s="12">
        <v>1703.8872091153389</v>
      </c>
      <c r="X25" s="10">
        <v>1694.5421944236114</v>
      </c>
      <c r="Y25" s="11">
        <v>1790.9175572961617</v>
      </c>
      <c r="Z25" s="11">
        <v>1829.7803676973401</v>
      </c>
      <c r="AA25" s="12">
        <v>1828.1072213448595</v>
      </c>
      <c r="AB25" s="10">
        <v>1779.6259802193133</v>
      </c>
      <c r="AC25" s="11">
        <v>1768.2844645892862</v>
      </c>
      <c r="AD25" s="11">
        <v>1688.4081976483983</v>
      </c>
      <c r="AE25" s="12">
        <v>1734.7116524723397</v>
      </c>
      <c r="AF25" s="10">
        <v>1839.645015581227</v>
      </c>
      <c r="AG25" s="11">
        <v>1724.639041339525</v>
      </c>
      <c r="AH25" s="11">
        <v>1812.9970496115843</v>
      </c>
      <c r="AI25" s="12">
        <v>1900.9220366891529</v>
      </c>
    </row>
    <row r="26" spans="1:35" x14ac:dyDescent="0.25">
      <c r="A26" s="8">
        <v>42605</v>
      </c>
      <c r="B26" s="8">
        <v>42606</v>
      </c>
      <c r="C26" s="16">
        <v>7.75256200158596</v>
      </c>
      <c r="D26" s="10">
        <v>1879.6767768706864</v>
      </c>
      <c r="E26" s="11">
        <v>1878.3747050306204</v>
      </c>
      <c r="F26" s="11">
        <v>1876.9693551285959</v>
      </c>
      <c r="G26" s="12">
        <v>1884.9204163446357</v>
      </c>
      <c r="H26" s="10">
        <v>1889.7652157411108</v>
      </c>
      <c r="I26" s="11">
        <v>1858.6832303591118</v>
      </c>
      <c r="J26" s="11">
        <v>1867.3625802062345</v>
      </c>
      <c r="K26" s="12">
        <v>1861.7244017368587</v>
      </c>
      <c r="L26" s="10">
        <v>1790.6432842747704</v>
      </c>
      <c r="M26" s="11">
        <v>1782.4957173744854</v>
      </c>
      <c r="N26" s="11">
        <v>1786.405627327503</v>
      </c>
      <c r="O26" s="12">
        <v>1787.4306809838665</v>
      </c>
      <c r="P26" s="10">
        <v>1794.7127264145079</v>
      </c>
      <c r="Q26" s="11">
        <v>1802.6054449752585</v>
      </c>
      <c r="R26" s="11">
        <v>1788.5119835900189</v>
      </c>
      <c r="S26" s="12">
        <v>1792.6899414504685</v>
      </c>
      <c r="T26" s="10">
        <v>1788.4917160758546</v>
      </c>
      <c r="U26" s="11">
        <v>1795.4789491197832</v>
      </c>
      <c r="V26" s="11">
        <v>1798.730349602205</v>
      </c>
      <c r="W26" s="12">
        <v>1798.5237522043881</v>
      </c>
      <c r="X26" s="10">
        <v>1789.9650317573548</v>
      </c>
      <c r="Y26" s="11">
        <v>1871.0144174649288</v>
      </c>
      <c r="Z26" s="11">
        <v>1901.8298723492833</v>
      </c>
      <c r="AA26" s="12">
        <v>1900.2356264485256</v>
      </c>
      <c r="AB26" s="10">
        <v>1860.3453840966472</v>
      </c>
      <c r="AC26" s="11">
        <v>1853.1318206243711</v>
      </c>
      <c r="AD26" s="11">
        <v>1854.433667960822</v>
      </c>
      <c r="AE26" s="12">
        <v>1828.9729254785045</v>
      </c>
      <c r="AF26" s="10">
        <v>1906.7233453833678</v>
      </c>
      <c r="AG26" s="11">
        <v>1815.4955661338902</v>
      </c>
      <c r="AH26" s="11">
        <v>1889.6423863832074</v>
      </c>
      <c r="AI26" s="12">
        <v>1962.0751591898224</v>
      </c>
    </row>
    <row r="27" spans="1:35" x14ac:dyDescent="0.25">
      <c r="A27" s="8">
        <v>42606</v>
      </c>
      <c r="B27" s="8">
        <v>42607</v>
      </c>
      <c r="C27" s="16">
        <v>8.3570223971605309</v>
      </c>
      <c r="D27" s="10">
        <v>1984.9486744795406</v>
      </c>
      <c r="E27" s="11">
        <v>1980.4913919784799</v>
      </c>
      <c r="F27" s="11">
        <v>1983.1254174820858</v>
      </c>
      <c r="G27" s="12">
        <v>1960.2684441346651</v>
      </c>
      <c r="H27" s="10">
        <v>1995.3261024624192</v>
      </c>
      <c r="I27" s="11">
        <v>1968.2982606235496</v>
      </c>
      <c r="J27" s="11">
        <v>1973.806841553645</v>
      </c>
      <c r="K27" s="12">
        <v>1967.6112821974039</v>
      </c>
      <c r="L27" s="10">
        <v>1885.3881679557624</v>
      </c>
      <c r="M27" s="11">
        <v>1872.7520601222457</v>
      </c>
      <c r="N27" s="11">
        <v>1880.3253252294487</v>
      </c>
      <c r="O27" s="12">
        <v>1878.1925286754213</v>
      </c>
      <c r="P27" s="10">
        <v>1888.6189257078152</v>
      </c>
      <c r="Q27" s="11">
        <v>1895.83736116203</v>
      </c>
      <c r="R27" s="11">
        <v>1875.5053725970356</v>
      </c>
      <c r="S27" s="12">
        <v>1883.8779680259981</v>
      </c>
      <c r="T27" s="10">
        <v>1880.1646709311201</v>
      </c>
      <c r="U27" s="11">
        <v>1886.2257285858198</v>
      </c>
      <c r="V27" s="11">
        <v>1888.7394271789694</v>
      </c>
      <c r="W27" s="12">
        <v>1887.9700600961519</v>
      </c>
      <c r="X27" s="10">
        <v>1871.6416568772242</v>
      </c>
      <c r="Y27" s="11">
        <v>1967.6217834576109</v>
      </c>
      <c r="Z27" s="11">
        <v>2005.4848561131516</v>
      </c>
      <c r="AA27" s="12">
        <v>2005.3746133535042</v>
      </c>
      <c r="AB27" s="10">
        <v>1958.1286967321971</v>
      </c>
      <c r="AC27" s="11">
        <v>1951.2880276789747</v>
      </c>
      <c r="AD27" s="11">
        <v>1953.9935344810463</v>
      </c>
      <c r="AE27" s="12">
        <v>1920.563339921574</v>
      </c>
      <c r="AF27" s="10">
        <v>2006.2534750017724</v>
      </c>
      <c r="AG27" s="11">
        <v>1898.608592314494</v>
      </c>
      <c r="AH27" s="11">
        <v>1991.9323291555995</v>
      </c>
      <c r="AI27" s="12">
        <v>2076.7228202072852</v>
      </c>
    </row>
    <row r="28" spans="1:35" x14ac:dyDescent="0.25">
      <c r="A28" s="8">
        <v>42607</v>
      </c>
      <c r="B28" s="8">
        <v>42608</v>
      </c>
      <c r="C28" s="16">
        <v>6.7465826520919796</v>
      </c>
      <c r="D28" s="10">
        <v>1823.2152408209301</v>
      </c>
      <c r="E28" s="11">
        <v>1821.4909056065953</v>
      </c>
      <c r="F28" s="11">
        <v>1826.0036377610679</v>
      </c>
      <c r="G28" s="12">
        <v>1816.1718176062889</v>
      </c>
      <c r="H28" s="10">
        <v>1840.2055194125353</v>
      </c>
      <c r="I28" s="11">
        <v>1810.4057685946311</v>
      </c>
      <c r="J28" s="11">
        <v>1811.5761111324784</v>
      </c>
      <c r="K28" s="12">
        <v>1804.5048074717033</v>
      </c>
      <c r="L28" s="10">
        <v>1738.662585539056</v>
      </c>
      <c r="M28" s="11">
        <v>1732.8882056292009</v>
      </c>
      <c r="N28" s="11">
        <v>1736.5388238954813</v>
      </c>
      <c r="O28" s="12">
        <v>1737.5963591023608</v>
      </c>
      <c r="P28" s="10">
        <v>1739.7545302771946</v>
      </c>
      <c r="Q28" s="11">
        <v>1744.1666577559374</v>
      </c>
      <c r="R28" s="11">
        <v>1729.7833941182012</v>
      </c>
      <c r="S28" s="12">
        <v>1735.4725553479004</v>
      </c>
      <c r="T28" s="10">
        <v>1727.3043381543855</v>
      </c>
      <c r="U28" s="11">
        <v>1737.3965177088949</v>
      </c>
      <c r="V28" s="11">
        <v>1739.7086307992251</v>
      </c>
      <c r="W28" s="12">
        <v>1737.2794137087292</v>
      </c>
      <c r="X28" s="10">
        <v>1713.1934474592767</v>
      </c>
      <c r="Y28" s="11">
        <v>1819.7259156114842</v>
      </c>
      <c r="Z28" s="11">
        <v>1846.4262377839007</v>
      </c>
      <c r="AA28" s="12">
        <v>1850.5815278189343</v>
      </c>
      <c r="AB28" s="10">
        <v>1810.6238549932259</v>
      </c>
      <c r="AC28" s="11">
        <v>1810.2449927351399</v>
      </c>
      <c r="AD28" s="11">
        <v>1814.837089910623</v>
      </c>
      <c r="AE28" s="12">
        <v>1783.030361896966</v>
      </c>
      <c r="AF28" s="10">
        <v>1857.7578246655321</v>
      </c>
      <c r="AG28" s="11">
        <v>1752.229189201729</v>
      </c>
      <c r="AH28" s="11">
        <v>1847.0084488717887</v>
      </c>
      <c r="AI28" s="12">
        <v>1932.6886230836205</v>
      </c>
    </row>
    <row r="29" spans="1:35" x14ac:dyDescent="0.25">
      <c r="A29" s="8">
        <v>42608</v>
      </c>
      <c r="B29" s="8">
        <v>42609</v>
      </c>
      <c r="C29" s="16">
        <v>6.0828540529012676</v>
      </c>
      <c r="D29" s="10">
        <v>1627.403222908732</v>
      </c>
      <c r="E29" s="11">
        <v>1627.3993588001022</v>
      </c>
      <c r="F29" s="11">
        <v>1627.0515438912544</v>
      </c>
      <c r="G29" s="12">
        <v>1632.7668211455536</v>
      </c>
      <c r="H29" s="10">
        <v>1646.0854738710461</v>
      </c>
      <c r="I29" s="11">
        <v>1621.5977755347419</v>
      </c>
      <c r="J29" s="11">
        <v>1618.8585403936454</v>
      </c>
      <c r="K29" s="12">
        <v>1613.3917477141129</v>
      </c>
      <c r="L29" s="10">
        <v>1550.8440894776613</v>
      </c>
      <c r="M29" s="11">
        <v>1533.8175873764737</v>
      </c>
      <c r="N29" s="11">
        <v>1534.6136330902832</v>
      </c>
      <c r="O29" s="12">
        <v>1539.6388962278822</v>
      </c>
      <c r="P29" s="10">
        <v>1549.1588333833943</v>
      </c>
      <c r="Q29" s="11">
        <v>1553.2350875449388</v>
      </c>
      <c r="R29" s="11">
        <v>1524.6946301305468</v>
      </c>
      <c r="S29" s="12">
        <v>1536.3852712408964</v>
      </c>
      <c r="T29" s="10">
        <v>1535.6427368511759</v>
      </c>
      <c r="U29" s="11">
        <v>1535.2362757391911</v>
      </c>
      <c r="V29" s="11">
        <v>1527.8044950439153</v>
      </c>
      <c r="W29" s="12">
        <v>1529.0292408329428</v>
      </c>
      <c r="X29" s="10">
        <v>1512.8085369430341</v>
      </c>
      <c r="Y29" s="11">
        <v>1606.876432529009</v>
      </c>
      <c r="Z29" s="11">
        <v>1630.1235302334449</v>
      </c>
      <c r="AA29" s="12">
        <v>1632.8295202051604</v>
      </c>
      <c r="AB29" s="10">
        <v>1593.7206797159067</v>
      </c>
      <c r="AC29" s="11">
        <v>1586.730157760328</v>
      </c>
      <c r="AD29" s="11">
        <v>1593.5812352091609</v>
      </c>
      <c r="AE29" s="12">
        <v>1563.5975925508328</v>
      </c>
      <c r="AF29" s="10">
        <v>1642.4198107400564</v>
      </c>
      <c r="AG29" s="11">
        <v>1539.7143583109082</v>
      </c>
      <c r="AH29" s="11">
        <v>1633.4955181427424</v>
      </c>
      <c r="AI29" s="12">
        <v>1712.7641545566619</v>
      </c>
    </row>
    <row r="30" spans="1:35" x14ac:dyDescent="0.25">
      <c r="A30" s="8">
        <v>42609</v>
      </c>
      <c r="B30" s="8">
        <v>42610</v>
      </c>
      <c r="C30" s="16">
        <v>7.5279827651977538</v>
      </c>
      <c r="D30" s="10">
        <v>1896.6475182606989</v>
      </c>
      <c r="E30" s="11">
        <v>1893.2856129070146</v>
      </c>
      <c r="F30" s="11">
        <v>1891.8784946321459</v>
      </c>
      <c r="G30" s="12">
        <v>1904.3504617550705</v>
      </c>
      <c r="H30" s="10">
        <v>1908.8615583483504</v>
      </c>
      <c r="I30" s="11">
        <v>1887.9677389649055</v>
      </c>
      <c r="J30" s="11">
        <v>1881.7933242047245</v>
      </c>
      <c r="K30" s="12">
        <v>1881.949130674328</v>
      </c>
      <c r="L30" s="10">
        <v>1821.8843141948055</v>
      </c>
      <c r="M30" s="11">
        <v>1810.6368961071403</v>
      </c>
      <c r="N30" s="11">
        <v>1819.5065825487923</v>
      </c>
      <c r="O30" s="12">
        <v>1819.4494202751375</v>
      </c>
      <c r="P30" s="10">
        <v>1819.8155708327324</v>
      </c>
      <c r="Q30" s="11">
        <v>1829.0532856761861</v>
      </c>
      <c r="R30" s="11">
        <v>1813.2465203805111</v>
      </c>
      <c r="S30" s="12">
        <v>1825.4679649783764</v>
      </c>
      <c r="T30" s="10">
        <v>1816.1592969425719</v>
      </c>
      <c r="U30" s="11">
        <v>1820.0658469613224</v>
      </c>
      <c r="V30" s="11">
        <v>1818.73134124375</v>
      </c>
      <c r="W30" s="12">
        <v>1811.2402810739154</v>
      </c>
      <c r="X30" s="10">
        <v>1797.1321560780559</v>
      </c>
      <c r="Y30" s="11">
        <v>1881.5670030596477</v>
      </c>
      <c r="Z30" s="11">
        <v>1912.9341772492146</v>
      </c>
      <c r="AA30" s="12">
        <v>1912.7115855372294</v>
      </c>
      <c r="AB30" s="10">
        <v>1877.1315563794858</v>
      </c>
      <c r="AC30" s="11">
        <v>1865.6711711921082</v>
      </c>
      <c r="AD30" s="11">
        <v>1867.4301881414763</v>
      </c>
      <c r="AE30" s="12">
        <v>1840.6193177222606</v>
      </c>
      <c r="AF30" s="10">
        <v>1912.0531827935395</v>
      </c>
      <c r="AG30" s="11">
        <v>1816.920243321719</v>
      </c>
      <c r="AH30" s="11">
        <v>1899.3800228449288</v>
      </c>
      <c r="AI30" s="12">
        <v>1974.1075365770873</v>
      </c>
    </row>
    <row r="31" spans="1:35" x14ac:dyDescent="0.25">
      <c r="A31" s="8">
        <v>42610</v>
      </c>
      <c r="B31" s="8">
        <v>42611</v>
      </c>
      <c r="C31" s="16">
        <v>7.9252770882472392</v>
      </c>
      <c r="D31" s="10">
        <v>2024.5697515694201</v>
      </c>
      <c r="E31" s="11">
        <v>2022.3495476579781</v>
      </c>
      <c r="F31" s="11">
        <v>2022.8098252282209</v>
      </c>
      <c r="G31" s="12">
        <v>2029.0055613666527</v>
      </c>
      <c r="H31" s="10">
        <v>2032.2981350313701</v>
      </c>
      <c r="I31" s="11">
        <v>2005.2178150027996</v>
      </c>
      <c r="J31" s="11">
        <v>2014.9414440162773</v>
      </c>
      <c r="K31" s="12">
        <v>2000.6296455437512</v>
      </c>
      <c r="L31" s="10">
        <v>1925.2108433858939</v>
      </c>
      <c r="M31" s="11">
        <v>1914.9923957528727</v>
      </c>
      <c r="N31" s="11">
        <v>1922.1212666956726</v>
      </c>
      <c r="O31" s="12">
        <v>1921.0519706312464</v>
      </c>
      <c r="P31" s="10">
        <v>1931.3083256660518</v>
      </c>
      <c r="Q31" s="11">
        <v>1938.0244604770132</v>
      </c>
      <c r="R31" s="11">
        <v>1921.5279750761817</v>
      </c>
      <c r="S31" s="12">
        <v>1924.6225172901691</v>
      </c>
      <c r="T31" s="10">
        <v>1919.9019007959287</v>
      </c>
      <c r="U31" s="11">
        <v>1925.725000323971</v>
      </c>
      <c r="V31" s="11">
        <v>1927.6052198332459</v>
      </c>
      <c r="W31" s="12">
        <v>1928.367846365725</v>
      </c>
      <c r="X31" s="10">
        <v>1709.5531739734729</v>
      </c>
      <c r="Y31" s="11">
        <v>2007.4973134914355</v>
      </c>
      <c r="Z31" s="11">
        <v>2043.1592900987198</v>
      </c>
      <c r="AA31" s="12">
        <v>2046.8252520556928</v>
      </c>
      <c r="AB31" s="10">
        <v>1997.9024621314356</v>
      </c>
      <c r="AC31" s="11">
        <v>1990.1022138584551</v>
      </c>
      <c r="AD31" s="11">
        <v>1966.9647458247505</v>
      </c>
      <c r="AE31" s="12">
        <v>1956.8096275313744</v>
      </c>
      <c r="AF31" s="10">
        <v>2047.4217918523818</v>
      </c>
      <c r="AG31" s="11">
        <v>1933.9224557968887</v>
      </c>
      <c r="AH31" s="11">
        <v>2028.1530320993745</v>
      </c>
      <c r="AI31" s="12">
        <v>2114.6027371643227</v>
      </c>
    </row>
    <row r="32" spans="1:35" x14ac:dyDescent="0.25">
      <c r="A32" s="8">
        <v>42611</v>
      </c>
      <c r="B32" s="8">
        <v>42612</v>
      </c>
      <c r="C32" s="16">
        <v>7.9332180632948877</v>
      </c>
      <c r="D32" s="10">
        <v>2017.6663862259761</v>
      </c>
      <c r="E32" s="11">
        <v>2016.1289023530232</v>
      </c>
      <c r="F32" s="11">
        <v>2016.498071700312</v>
      </c>
      <c r="G32" s="12">
        <v>2024.4416263219425</v>
      </c>
      <c r="H32" s="10">
        <v>2026.8126156747796</v>
      </c>
      <c r="I32" s="11">
        <v>1999.9616730277305</v>
      </c>
      <c r="J32" s="11">
        <v>2005.4013688249313</v>
      </c>
      <c r="K32" s="12">
        <v>1998.059926957445</v>
      </c>
      <c r="L32" s="10">
        <v>1920.0694203158748</v>
      </c>
      <c r="M32" s="11">
        <v>1906.0380156213046</v>
      </c>
      <c r="N32" s="11">
        <v>1912.1282489551031</v>
      </c>
      <c r="O32" s="12">
        <v>1912.1696467997745</v>
      </c>
      <c r="P32" s="10">
        <v>1923.323269392369</v>
      </c>
      <c r="Q32" s="11">
        <v>1928.7178552971991</v>
      </c>
      <c r="R32" s="11">
        <v>1913.0121057895931</v>
      </c>
      <c r="S32" s="12">
        <v>1914.2919731233603</v>
      </c>
      <c r="T32" s="10">
        <v>1914.7126797517676</v>
      </c>
      <c r="U32" s="11">
        <v>1920.4076561575987</v>
      </c>
      <c r="V32" s="11">
        <v>1922.8141901484898</v>
      </c>
      <c r="W32" s="12">
        <v>1918.0279840882529</v>
      </c>
      <c r="X32" s="10">
        <v>1842.8310076739754</v>
      </c>
      <c r="Y32" s="11">
        <v>2001.548377184276</v>
      </c>
      <c r="Z32" s="11">
        <v>2037.4034163774834</v>
      </c>
      <c r="AA32" s="12">
        <v>2039.2748935250172</v>
      </c>
      <c r="AB32" s="10">
        <v>1993.1001145715625</v>
      </c>
      <c r="AC32" s="11">
        <v>1982.7154479342648</v>
      </c>
      <c r="AD32" s="11">
        <v>1978.1732100028648</v>
      </c>
      <c r="AE32" s="12">
        <v>1946.5863128522228</v>
      </c>
      <c r="AF32" s="10">
        <v>2042.4208809726688</v>
      </c>
      <c r="AG32" s="11">
        <v>1928.932091783121</v>
      </c>
      <c r="AH32" s="11">
        <v>2024.5273689819251</v>
      </c>
      <c r="AI32" s="12">
        <v>2113.1933760546322</v>
      </c>
    </row>
    <row r="33" spans="1:35" x14ac:dyDescent="0.25">
      <c r="A33" s="8">
        <v>42612</v>
      </c>
      <c r="B33" s="8">
        <v>42613</v>
      </c>
      <c r="C33" s="16">
        <v>7.8992199544236064</v>
      </c>
      <c r="D33" s="10">
        <v>2015.6449807650847</v>
      </c>
      <c r="E33" s="11">
        <v>2009.1727867336151</v>
      </c>
      <c r="F33" s="11">
        <v>2011.0144189686391</v>
      </c>
      <c r="G33" s="12">
        <v>2018.8092350244415</v>
      </c>
      <c r="H33" s="10">
        <v>2025.3141739959883</v>
      </c>
      <c r="I33" s="11">
        <v>1993.9679877528156</v>
      </c>
      <c r="J33" s="11">
        <v>2002.412844092539</v>
      </c>
      <c r="K33" s="12">
        <v>1991.9869780765259</v>
      </c>
      <c r="L33" s="10">
        <v>1911.1961623066795</v>
      </c>
      <c r="M33" s="11">
        <v>1900.7738201390093</v>
      </c>
      <c r="N33" s="11">
        <v>1906.7254159233044</v>
      </c>
      <c r="O33" s="12">
        <v>1903.8499619876304</v>
      </c>
      <c r="P33" s="10">
        <v>1918.7156171091854</v>
      </c>
      <c r="Q33" s="11">
        <v>1922.2883905154247</v>
      </c>
      <c r="R33" s="11">
        <v>1909.1849200216939</v>
      </c>
      <c r="S33" s="12">
        <v>1910.8839308479482</v>
      </c>
      <c r="T33" s="10">
        <v>1906.319700943005</v>
      </c>
      <c r="U33" s="11">
        <v>1913.1715043673009</v>
      </c>
      <c r="V33" s="11">
        <v>1916.2962100288644</v>
      </c>
      <c r="W33" s="12">
        <v>1916.7212357157559</v>
      </c>
      <c r="X33" s="10">
        <v>1899.9090415067665</v>
      </c>
      <c r="Y33" s="11">
        <v>1997.0154410007819</v>
      </c>
      <c r="Z33" s="11">
        <v>2031.9515801409798</v>
      </c>
      <c r="AA33" s="12">
        <v>2033.3925278433051</v>
      </c>
      <c r="AB33" s="10">
        <v>1984.4725436695342</v>
      </c>
      <c r="AC33" s="11">
        <v>1976.4047368683748</v>
      </c>
      <c r="AD33" s="11">
        <v>1974.594510521332</v>
      </c>
      <c r="AE33" s="12">
        <v>1942.418113015231</v>
      </c>
      <c r="AF33" s="10">
        <v>2034.8380967496735</v>
      </c>
      <c r="AG33" s="11">
        <v>1923.4348058866592</v>
      </c>
      <c r="AH33" s="11">
        <v>2014.3408421552679</v>
      </c>
      <c r="AI33" s="12">
        <v>2102.7665195514437</v>
      </c>
    </row>
    <row r="34" spans="1:35" x14ac:dyDescent="0.25">
      <c r="A34" s="8">
        <v>42613</v>
      </c>
      <c r="B34" s="8">
        <v>42614</v>
      </c>
      <c r="C34" s="16">
        <v>7.468858908735216</v>
      </c>
      <c r="D34" s="10">
        <v>1909.0176082013472</v>
      </c>
      <c r="E34" s="11">
        <v>1907.9582111908724</v>
      </c>
      <c r="F34" s="11">
        <v>1910.2122334097126</v>
      </c>
      <c r="G34" s="12">
        <v>1914.2592257946758</v>
      </c>
      <c r="H34" s="10">
        <v>1918.4985523176979</v>
      </c>
      <c r="I34" s="11">
        <v>1897.1636014897158</v>
      </c>
      <c r="J34" s="11">
        <v>1901.0910625375227</v>
      </c>
      <c r="K34" s="12">
        <v>1896.4575990973572</v>
      </c>
      <c r="L34" s="10">
        <v>1847.7180204010419</v>
      </c>
      <c r="M34" s="11">
        <v>1837.7657094090614</v>
      </c>
      <c r="N34" s="11">
        <v>1785.494002236135</v>
      </c>
      <c r="O34" s="12">
        <v>1849.6080411615499</v>
      </c>
      <c r="P34" s="10">
        <v>1848.1767548953214</v>
      </c>
      <c r="Q34" s="11">
        <v>1853.6213667902475</v>
      </c>
      <c r="R34" s="11">
        <v>1841.4106378107256</v>
      </c>
      <c r="S34" s="12">
        <v>1846.1771367337756</v>
      </c>
      <c r="T34" s="10">
        <v>1828.3141829253705</v>
      </c>
      <c r="U34" s="11">
        <v>1837.9443068261469</v>
      </c>
      <c r="V34" s="11">
        <v>1847.1562377857858</v>
      </c>
      <c r="W34" s="12">
        <v>1845.3478871856364</v>
      </c>
      <c r="X34" s="10">
        <v>1818.370288130988</v>
      </c>
      <c r="Y34" s="11">
        <v>1914.6222514001204</v>
      </c>
      <c r="Z34" s="11">
        <v>1957.5235419640089</v>
      </c>
      <c r="AA34" s="12">
        <v>1960.2697307873675</v>
      </c>
      <c r="AB34" s="10">
        <v>1911.4944724104596</v>
      </c>
      <c r="AC34" s="11">
        <v>1902.989744659408</v>
      </c>
      <c r="AD34" s="11">
        <v>1909.0615760049932</v>
      </c>
      <c r="AE34" s="12">
        <v>1876.8162939341933</v>
      </c>
      <c r="AF34" s="10">
        <v>1945.0493336513935</v>
      </c>
      <c r="AG34" s="11">
        <v>1842.7716550671605</v>
      </c>
      <c r="AH34" s="11">
        <v>1935.3866516582998</v>
      </c>
      <c r="AI34" s="12">
        <v>1964.4172617700069</v>
      </c>
    </row>
  </sheetData>
  <mergeCells count="8">
    <mergeCell ref="AB2:AE2"/>
    <mergeCell ref="AF2:AI2"/>
    <mergeCell ref="D2:G2"/>
    <mergeCell ref="H2:K2"/>
    <mergeCell ref="L2:O2"/>
    <mergeCell ref="P2:S2"/>
    <mergeCell ref="T2:W2"/>
    <mergeCell ref="X2:AA2"/>
  </mergeCells>
  <conditionalFormatting sqref="D4:AI4">
    <cfRule type="top10" dxfId="1622" priority="91" percent="1" bottom="1" rank="20"/>
    <cfRule type="aboveAverage" dxfId="1621" priority="92" aboveAverage="0"/>
    <cfRule type="aboveAverage" dxfId="1620" priority="93"/>
  </conditionalFormatting>
  <conditionalFormatting sqref="D5:AI5">
    <cfRule type="top10" dxfId="1619" priority="88" percent="1" bottom="1" rank="20"/>
    <cfRule type="aboveAverage" dxfId="1618" priority="89" aboveAverage="0"/>
    <cfRule type="aboveAverage" dxfId="1617" priority="90"/>
  </conditionalFormatting>
  <conditionalFormatting sqref="D6:AI6">
    <cfRule type="top10" dxfId="1616" priority="85" percent="1" bottom="1" rank="20"/>
    <cfRule type="aboveAverage" dxfId="1615" priority="86" aboveAverage="0"/>
    <cfRule type="aboveAverage" dxfId="1614" priority="87"/>
  </conditionalFormatting>
  <conditionalFormatting sqref="D7:AI7">
    <cfRule type="top10" dxfId="1613" priority="82" percent="1" bottom="1" rank="20"/>
    <cfRule type="aboveAverage" dxfId="1612" priority="83" aboveAverage="0"/>
    <cfRule type="aboveAverage" dxfId="1611" priority="84"/>
  </conditionalFormatting>
  <conditionalFormatting sqref="D8:AI8">
    <cfRule type="top10" dxfId="1610" priority="79" percent="1" bottom="1" rank="20"/>
    <cfRule type="aboveAverage" dxfId="1609" priority="80" aboveAverage="0"/>
    <cfRule type="aboveAverage" dxfId="1608" priority="81"/>
  </conditionalFormatting>
  <conditionalFormatting sqref="D9:AI9">
    <cfRule type="top10" dxfId="1607" priority="76" percent="1" bottom="1" rank="20"/>
    <cfRule type="aboveAverage" dxfId="1606" priority="77" aboveAverage="0"/>
    <cfRule type="aboveAverage" dxfId="1605" priority="78"/>
  </conditionalFormatting>
  <conditionalFormatting sqref="D10:AI10">
    <cfRule type="top10" dxfId="1604" priority="73" percent="1" bottom="1" rank="20"/>
    <cfRule type="aboveAverage" dxfId="1603" priority="74" aboveAverage="0"/>
    <cfRule type="aboveAverage" dxfId="1602" priority="75"/>
  </conditionalFormatting>
  <conditionalFormatting sqref="D11:AI11">
    <cfRule type="top10" dxfId="1601" priority="70" percent="1" bottom="1" rank="20"/>
    <cfRule type="aboveAverage" dxfId="1600" priority="71" aboveAverage="0"/>
    <cfRule type="aboveAverage" dxfId="1599" priority="72"/>
  </conditionalFormatting>
  <conditionalFormatting sqref="D12:AI12">
    <cfRule type="top10" dxfId="1598" priority="67" percent="1" bottom="1" rank="20"/>
    <cfRule type="aboveAverage" dxfId="1597" priority="68" aboveAverage="0"/>
    <cfRule type="aboveAverage" dxfId="1596" priority="69"/>
  </conditionalFormatting>
  <conditionalFormatting sqref="D13:AI13">
    <cfRule type="top10" dxfId="1595" priority="64" percent="1" bottom="1" rank="20"/>
    <cfRule type="aboveAverage" dxfId="1594" priority="65" aboveAverage="0"/>
    <cfRule type="aboveAverage" dxfId="1593" priority="66"/>
  </conditionalFormatting>
  <conditionalFormatting sqref="D14:AI14">
    <cfRule type="top10" dxfId="1592" priority="61" percent="1" bottom="1" rank="20"/>
    <cfRule type="aboveAverage" dxfId="1591" priority="62" aboveAverage="0"/>
    <cfRule type="aboveAverage" dxfId="1590" priority="63"/>
  </conditionalFormatting>
  <conditionalFormatting sqref="D15:AI15">
    <cfRule type="top10" dxfId="1589" priority="58" percent="1" bottom="1" rank="20"/>
    <cfRule type="aboveAverage" dxfId="1588" priority="59" aboveAverage="0"/>
    <cfRule type="aboveAverage" dxfId="1587" priority="60"/>
  </conditionalFormatting>
  <conditionalFormatting sqref="D16:AI16">
    <cfRule type="top10" dxfId="1586" priority="55" percent="1" bottom="1" rank="20"/>
    <cfRule type="aboveAverage" dxfId="1585" priority="56" aboveAverage="0"/>
    <cfRule type="aboveAverage" dxfId="1584" priority="57"/>
  </conditionalFormatting>
  <conditionalFormatting sqref="D17:AI17">
    <cfRule type="top10" dxfId="1583" priority="52" percent="1" bottom="1" rank="20"/>
    <cfRule type="aboveAverage" dxfId="1582" priority="53" aboveAverage="0"/>
    <cfRule type="aboveAverage" dxfId="1581" priority="54"/>
  </conditionalFormatting>
  <conditionalFormatting sqref="D18:AI18">
    <cfRule type="top10" dxfId="1580" priority="49" percent="1" bottom="1" rank="20"/>
    <cfRule type="aboveAverage" dxfId="1579" priority="50" aboveAverage="0"/>
    <cfRule type="aboveAverage" dxfId="1578" priority="51"/>
  </conditionalFormatting>
  <conditionalFormatting sqref="D19:AI19">
    <cfRule type="top10" dxfId="1577" priority="46" percent="1" bottom="1" rank="20"/>
    <cfRule type="aboveAverage" dxfId="1576" priority="47" aboveAverage="0"/>
    <cfRule type="aboveAverage" dxfId="1575" priority="48"/>
  </conditionalFormatting>
  <conditionalFormatting sqref="D20:AI20">
    <cfRule type="top10" dxfId="1574" priority="43" percent="1" bottom="1" rank="20"/>
    <cfRule type="aboveAverage" dxfId="1573" priority="44" aboveAverage="0"/>
    <cfRule type="aboveAverage" dxfId="1572" priority="45"/>
  </conditionalFormatting>
  <conditionalFormatting sqref="D21:AI21">
    <cfRule type="top10" dxfId="1571" priority="40" percent="1" bottom="1" rank="20"/>
    <cfRule type="aboveAverage" dxfId="1570" priority="41" aboveAverage="0"/>
    <cfRule type="aboveAverage" dxfId="1569" priority="42"/>
  </conditionalFormatting>
  <conditionalFormatting sqref="D22:AI22">
    <cfRule type="top10" dxfId="1568" priority="37" percent="1" bottom="1" rank="20"/>
    <cfRule type="aboveAverage" dxfId="1567" priority="38" aboveAverage="0"/>
    <cfRule type="aboveAverage" dxfId="1566" priority="39"/>
  </conditionalFormatting>
  <conditionalFormatting sqref="D23:AI23">
    <cfRule type="top10" dxfId="1565" priority="34" percent="1" bottom="1" rank="20"/>
    <cfRule type="aboveAverage" dxfId="1564" priority="35" aboveAverage="0"/>
    <cfRule type="aboveAverage" dxfId="1563" priority="36"/>
  </conditionalFormatting>
  <conditionalFormatting sqref="D24:AI24">
    <cfRule type="top10" dxfId="1562" priority="31" percent="1" bottom="1" rank="20"/>
    <cfRule type="aboveAverage" dxfId="1561" priority="32" aboveAverage="0"/>
    <cfRule type="aboveAverage" dxfId="1560" priority="33"/>
  </conditionalFormatting>
  <conditionalFormatting sqref="D25:AI25">
    <cfRule type="top10" dxfId="1559" priority="28" percent="1" bottom="1" rank="20"/>
    <cfRule type="aboveAverage" dxfId="1558" priority="29" aboveAverage="0"/>
    <cfRule type="aboveAverage" dxfId="1557" priority="30"/>
  </conditionalFormatting>
  <conditionalFormatting sqref="D26:AI26">
    <cfRule type="top10" dxfId="1556" priority="25" percent="1" bottom="1" rank="20"/>
    <cfRule type="aboveAverage" dxfId="1555" priority="26" aboveAverage="0"/>
    <cfRule type="aboveAverage" dxfId="1554" priority="27"/>
  </conditionalFormatting>
  <conditionalFormatting sqref="D27:AI27">
    <cfRule type="top10" dxfId="1553" priority="22" percent="1" bottom="1" rank="20"/>
    <cfRule type="aboveAverage" dxfId="1552" priority="23" aboveAverage="0"/>
    <cfRule type="aboveAverage" dxfId="1551" priority="24"/>
  </conditionalFormatting>
  <conditionalFormatting sqref="D28:AI28">
    <cfRule type="top10" dxfId="1550" priority="19" percent="1" bottom="1" rank="20"/>
    <cfRule type="aboveAverage" dxfId="1549" priority="20" aboveAverage="0"/>
    <cfRule type="aboveAverage" dxfId="1548" priority="21"/>
  </conditionalFormatting>
  <conditionalFormatting sqref="D29:AI29">
    <cfRule type="top10" dxfId="1547" priority="16" percent="1" bottom="1" rank="20"/>
    <cfRule type="aboveAverage" dxfId="1546" priority="17" aboveAverage="0"/>
    <cfRule type="aboveAverage" dxfId="1545" priority="18"/>
  </conditionalFormatting>
  <conditionalFormatting sqref="D30:AI30">
    <cfRule type="top10" dxfId="1544" priority="13" percent="1" bottom="1" rank="20"/>
    <cfRule type="aboveAverage" dxfId="1543" priority="14" aboveAverage="0"/>
    <cfRule type="aboveAverage" dxfId="1542" priority="15"/>
  </conditionalFormatting>
  <conditionalFormatting sqref="D31:AI31">
    <cfRule type="top10" dxfId="1541" priority="10" percent="1" bottom="1" rank="20"/>
    <cfRule type="aboveAverage" dxfId="1540" priority="11" aboveAverage="0"/>
    <cfRule type="aboveAverage" dxfId="1539" priority="12"/>
  </conditionalFormatting>
  <conditionalFormatting sqref="D32:AI32">
    <cfRule type="top10" dxfId="1538" priority="7" percent="1" bottom="1" rank="20"/>
    <cfRule type="aboveAverage" dxfId="1537" priority="8" aboveAverage="0"/>
    <cfRule type="aboveAverage" dxfId="1536" priority="9"/>
  </conditionalFormatting>
  <conditionalFormatting sqref="D33:AI33">
    <cfRule type="top10" dxfId="1535" priority="4" percent="1" bottom="1" rank="20"/>
    <cfRule type="aboveAverage" dxfId="1534" priority="5" aboveAverage="0"/>
    <cfRule type="aboveAverage" dxfId="1533" priority="6"/>
  </conditionalFormatting>
  <conditionalFormatting sqref="D34:AI34">
    <cfRule type="top10" dxfId="1532" priority="1" percent="1" bottom="1" rank="20"/>
    <cfRule type="aboveAverage" dxfId="1531" priority="2" aboveAverage="0"/>
    <cfRule type="aboveAverage" dxfId="153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N3" activeCellId="2" sqref="F3:G34 J3:K34 N3:O34"/>
    </sheetView>
  </sheetViews>
  <sheetFormatPr defaultRowHeight="15" x14ac:dyDescent="0.25"/>
  <cols>
    <col min="1" max="1" width="12" customWidth="1"/>
    <col min="2" max="2" width="11" customWidth="1"/>
  </cols>
  <sheetData>
    <row r="1" spans="1:15" ht="15.75" thickBot="1" x14ac:dyDescent="0.3"/>
    <row r="2" spans="1:15" ht="15.75" thickBot="1" x14ac:dyDescent="0.3">
      <c r="D2" s="34" t="s">
        <v>4</v>
      </c>
      <c r="E2" s="35"/>
      <c r="F2" s="35"/>
      <c r="G2" s="36"/>
      <c r="H2" s="34" t="s">
        <v>5</v>
      </c>
      <c r="I2" s="35"/>
      <c r="J2" s="35"/>
      <c r="K2" s="36"/>
      <c r="L2" s="34" t="s">
        <v>7</v>
      </c>
      <c r="M2" s="35"/>
      <c r="N2" s="35"/>
      <c r="O2" s="36"/>
    </row>
    <row r="3" spans="1:15" x14ac:dyDescent="0.25"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</row>
    <row r="4" spans="1:15" x14ac:dyDescent="0.25">
      <c r="A4" s="8">
        <v>42583</v>
      </c>
      <c r="B4" s="8">
        <v>42584</v>
      </c>
      <c r="C4" s="16">
        <v>7.8739856944084163</v>
      </c>
      <c r="D4" s="10">
        <v>1799.1798621174935</v>
      </c>
      <c r="E4" s="11">
        <v>1813.286799330134</v>
      </c>
      <c r="F4" s="11">
        <v>1791.1053544700492</v>
      </c>
      <c r="G4" s="12">
        <v>1786.3650402099126</v>
      </c>
      <c r="H4" s="10">
        <v>1805.1360365174919</v>
      </c>
      <c r="I4" s="11">
        <v>1819.6243866217449</v>
      </c>
      <c r="J4" s="11">
        <v>1799.3543165881372</v>
      </c>
      <c r="K4" s="12">
        <v>1790.0448414395955</v>
      </c>
      <c r="L4" s="10">
        <v>1883.9398324649694</v>
      </c>
      <c r="M4" s="11">
        <v>1885.16298563999</v>
      </c>
      <c r="N4" s="11">
        <v>1874.5420566745952</v>
      </c>
      <c r="O4" s="12">
        <v>1890.4470251429998</v>
      </c>
    </row>
    <row r="5" spans="1:15" x14ac:dyDescent="0.25">
      <c r="A5" s="8">
        <v>42584</v>
      </c>
      <c r="B5" s="8">
        <v>42585</v>
      </c>
      <c r="C5" s="16">
        <v>7.1203376026153569</v>
      </c>
      <c r="D5" s="10">
        <v>1821.5102540132075</v>
      </c>
      <c r="E5" s="11">
        <v>1839.2201766147209</v>
      </c>
      <c r="F5" s="11">
        <v>1808.3400623079731</v>
      </c>
      <c r="G5" s="12">
        <v>1802.6401461178293</v>
      </c>
      <c r="H5" s="10">
        <v>1829.4898334005434</v>
      </c>
      <c r="I5" s="11">
        <v>1845.6688279463399</v>
      </c>
      <c r="J5" s="11">
        <v>1825.3214282907845</v>
      </c>
      <c r="K5" s="12">
        <v>1819.2168357885296</v>
      </c>
      <c r="L5" s="10">
        <v>1857.3622095459764</v>
      </c>
      <c r="M5" s="11">
        <v>1888.250847718203</v>
      </c>
      <c r="N5" s="11">
        <v>1872.9951467763929</v>
      </c>
      <c r="O5" s="12">
        <v>1879.8242144142171</v>
      </c>
    </row>
    <row r="6" spans="1:15" x14ac:dyDescent="0.25">
      <c r="A6" s="8">
        <v>42585</v>
      </c>
      <c r="B6" s="8">
        <v>42586</v>
      </c>
      <c r="C6" s="16">
        <v>6.4199563636779784</v>
      </c>
      <c r="D6" s="10">
        <v>1608.3081758913302</v>
      </c>
      <c r="E6" s="11">
        <v>1623.2222600978873</v>
      </c>
      <c r="F6" s="11">
        <v>1595.4907234512591</v>
      </c>
      <c r="G6" s="12">
        <v>1591.6934961908607</v>
      </c>
      <c r="H6" s="10">
        <v>1602.6856459805063</v>
      </c>
      <c r="I6" s="11">
        <v>1611.4500103638313</v>
      </c>
      <c r="J6" s="11">
        <v>1584.5015204320405</v>
      </c>
      <c r="K6" s="12">
        <v>1573.8415446808606</v>
      </c>
      <c r="L6" s="10">
        <v>1584.9158786492583</v>
      </c>
      <c r="M6" s="11">
        <v>1612.2923805511143</v>
      </c>
      <c r="N6" s="11">
        <v>1591.5913335018777</v>
      </c>
      <c r="O6" s="12">
        <v>1599.7127774147637</v>
      </c>
    </row>
    <row r="7" spans="1:15" x14ac:dyDescent="0.25">
      <c r="A7" s="8">
        <v>42586</v>
      </c>
      <c r="B7" s="8">
        <v>42587</v>
      </c>
      <c r="C7" s="16">
        <v>7.2486125240325929</v>
      </c>
      <c r="D7" s="10">
        <v>1736.9995755839645</v>
      </c>
      <c r="E7" s="11">
        <v>1754.6192875590016</v>
      </c>
      <c r="F7" s="11">
        <v>1739.5654728189643</v>
      </c>
      <c r="G7" s="12">
        <v>1735.9040749347002</v>
      </c>
      <c r="H7" s="10">
        <v>1748.6623296570688</v>
      </c>
      <c r="I7" s="11">
        <v>1756.1215150882649</v>
      </c>
      <c r="J7" s="11">
        <v>1736.2283354915196</v>
      </c>
      <c r="K7" s="12">
        <v>1731.2133669915688</v>
      </c>
      <c r="L7" s="10">
        <v>1815.0351986264532</v>
      </c>
      <c r="M7" s="11">
        <v>1823.84248966986</v>
      </c>
      <c r="N7" s="11">
        <v>1809.2881930985197</v>
      </c>
      <c r="O7" s="12">
        <v>1824.6984610795575</v>
      </c>
    </row>
    <row r="8" spans="1:15" x14ac:dyDescent="0.25">
      <c r="A8" s="8">
        <v>42587</v>
      </c>
      <c r="B8" s="8">
        <v>42588</v>
      </c>
      <c r="C8" s="16">
        <v>6.9139870529174807</v>
      </c>
      <c r="D8" s="10">
        <v>1640.2391833370166</v>
      </c>
      <c r="E8" s="11">
        <v>1653.6864444940891</v>
      </c>
      <c r="F8" s="11">
        <v>1634.3734130457815</v>
      </c>
      <c r="G8" s="12">
        <v>1633.5925552803992</v>
      </c>
      <c r="H8" s="10">
        <v>1648.4037289161563</v>
      </c>
      <c r="I8" s="11">
        <v>1658.1054436571671</v>
      </c>
      <c r="J8" s="11">
        <v>1642.860197340058</v>
      </c>
      <c r="K8" s="12">
        <v>1638.3289823369503</v>
      </c>
      <c r="L8" s="10">
        <v>1727.4401352712528</v>
      </c>
      <c r="M8" s="11">
        <v>1729.9254656798983</v>
      </c>
      <c r="N8" s="11">
        <v>1720.1448447616128</v>
      </c>
      <c r="O8" s="12">
        <v>1740.1446380309828</v>
      </c>
    </row>
    <row r="9" spans="1:15" x14ac:dyDescent="0.25">
      <c r="A9" s="8">
        <v>42588</v>
      </c>
      <c r="B9" s="8">
        <v>42589</v>
      </c>
      <c r="C9" s="16">
        <v>7.3179626827239987</v>
      </c>
      <c r="D9" s="10">
        <v>1804.9256824490574</v>
      </c>
      <c r="E9" s="11">
        <v>1819.3876848717696</v>
      </c>
      <c r="F9" s="11">
        <v>1797.1471871711285</v>
      </c>
      <c r="G9" s="12">
        <v>1790.5016335153905</v>
      </c>
      <c r="H9" s="10">
        <v>1803.825185899143</v>
      </c>
      <c r="I9" s="11">
        <v>1817.4583053134859</v>
      </c>
      <c r="J9" s="11">
        <v>1797.5003070879814</v>
      </c>
      <c r="K9" s="12">
        <v>1794.0201713829936</v>
      </c>
      <c r="L9" s="10">
        <v>1886.8015888257289</v>
      </c>
      <c r="M9" s="11">
        <v>1885.2195973431919</v>
      </c>
      <c r="N9" s="11">
        <v>1872.9295125623737</v>
      </c>
      <c r="O9" s="12">
        <v>1886.2203758539904</v>
      </c>
    </row>
    <row r="10" spans="1:15" x14ac:dyDescent="0.25">
      <c r="A10" s="8">
        <v>42589</v>
      </c>
      <c r="B10" s="8">
        <v>42590</v>
      </c>
      <c r="C10" s="16">
        <v>8.0764415092468269</v>
      </c>
      <c r="D10" s="10">
        <v>1865.8136612439832</v>
      </c>
      <c r="E10" s="11">
        <v>1881.5587088179798</v>
      </c>
      <c r="F10" s="11">
        <v>1857.0820573720785</v>
      </c>
      <c r="G10" s="12">
        <v>1846.6926924212719</v>
      </c>
      <c r="H10" s="10">
        <v>1866.3559097938146</v>
      </c>
      <c r="I10" s="11">
        <v>1879.9558173240091</v>
      </c>
      <c r="J10" s="11">
        <v>1855.2977621184862</v>
      </c>
      <c r="K10" s="12">
        <v>1849.6085734014835</v>
      </c>
      <c r="L10" s="10">
        <v>1939.8204932546685</v>
      </c>
      <c r="M10" s="11">
        <v>1950.8122601533958</v>
      </c>
      <c r="N10" s="11">
        <v>1933.4884332118052</v>
      </c>
      <c r="O10" s="12">
        <v>1946.3653150245034</v>
      </c>
    </row>
    <row r="11" spans="1:15" x14ac:dyDescent="0.25">
      <c r="A11" s="8">
        <v>42590</v>
      </c>
      <c r="B11" s="8">
        <v>42591</v>
      </c>
      <c r="C11" s="16">
        <v>8.2966216764450067</v>
      </c>
      <c r="D11" s="10">
        <v>1910.1613536044763</v>
      </c>
      <c r="E11" s="11">
        <v>1926.0399067981248</v>
      </c>
      <c r="F11" s="11">
        <v>1895.1183992944436</v>
      </c>
      <c r="G11" s="12">
        <v>1895.2337012599437</v>
      </c>
      <c r="H11" s="10">
        <v>1914.7049694103848</v>
      </c>
      <c r="I11" s="11">
        <v>1929.5189976144065</v>
      </c>
      <c r="J11" s="11">
        <v>1908.1217118846373</v>
      </c>
      <c r="K11" s="12">
        <v>1897.4822296476489</v>
      </c>
      <c r="L11" s="10">
        <v>1987.6982209454457</v>
      </c>
      <c r="M11" s="11">
        <v>2006.0875172233455</v>
      </c>
      <c r="N11" s="11">
        <v>1991.178005422418</v>
      </c>
      <c r="O11" s="12">
        <v>2003.4890387422593</v>
      </c>
    </row>
    <row r="12" spans="1:15" x14ac:dyDescent="0.25">
      <c r="A12" s="8">
        <v>42591</v>
      </c>
      <c r="B12" s="8">
        <v>42592</v>
      </c>
      <c r="C12" s="16">
        <v>6.2678837795257571</v>
      </c>
      <c r="D12" s="10">
        <v>1703.6005903416444</v>
      </c>
      <c r="E12" s="11">
        <v>1722.3020633008832</v>
      </c>
      <c r="F12" s="11">
        <v>1694.1633992775464</v>
      </c>
      <c r="G12" s="12">
        <v>1701.4575721824281</v>
      </c>
      <c r="H12" s="10">
        <v>1727.1342674752905</v>
      </c>
      <c r="I12" s="11">
        <v>1731.4889374558868</v>
      </c>
      <c r="J12" s="11">
        <v>1719.6392102988975</v>
      </c>
      <c r="K12" s="12">
        <v>1711.9512270881394</v>
      </c>
      <c r="L12" s="10">
        <v>1802.2207884667635</v>
      </c>
      <c r="M12" s="11">
        <v>1806.0693275704591</v>
      </c>
      <c r="N12" s="11">
        <v>1800.9469997615515</v>
      </c>
      <c r="O12" s="12">
        <v>1816.1374515602477</v>
      </c>
    </row>
    <row r="13" spans="1:15" ht="22.5" customHeight="1" x14ac:dyDescent="0.25">
      <c r="A13" s="8">
        <v>42592</v>
      </c>
      <c r="B13" s="8">
        <v>42593</v>
      </c>
      <c r="C13" s="16">
        <v>7.6570745229758321</v>
      </c>
      <c r="D13" s="10">
        <v>1646.7002945595673</v>
      </c>
      <c r="E13" s="11">
        <v>1657.3785194844318</v>
      </c>
      <c r="F13" s="11">
        <v>1628.9193612428817</v>
      </c>
      <c r="G13" s="12">
        <v>1642.5845570403937</v>
      </c>
      <c r="H13" s="10">
        <v>895.72473158705941</v>
      </c>
      <c r="I13" s="11">
        <v>1672.6530586682984</v>
      </c>
      <c r="J13" s="11">
        <v>1644.5343714694368</v>
      </c>
      <c r="K13" s="12">
        <v>1637.5592431963476</v>
      </c>
      <c r="L13" s="10">
        <v>1725.5750112734163</v>
      </c>
      <c r="M13" s="11">
        <v>1722.3320006614306</v>
      </c>
      <c r="N13" s="11">
        <v>1699.910137709096</v>
      </c>
      <c r="O13" s="12">
        <v>1719.6936089768119</v>
      </c>
    </row>
    <row r="14" spans="1:15" ht="19.5" customHeight="1" x14ac:dyDescent="0.25">
      <c r="A14" s="8">
        <v>42593</v>
      </c>
      <c r="B14" s="8">
        <v>42594</v>
      </c>
      <c r="C14" s="16">
        <v>6.6788114709854129</v>
      </c>
      <c r="D14" s="10">
        <v>1712.4532965919527</v>
      </c>
      <c r="E14" s="11">
        <v>1726.9128119068127</v>
      </c>
      <c r="F14" s="11">
        <v>1701.278818940383</v>
      </c>
      <c r="G14" s="12">
        <v>1704.6202029031695</v>
      </c>
      <c r="H14" s="10" t="s">
        <v>6</v>
      </c>
      <c r="I14" s="11">
        <v>1716.0486890557595</v>
      </c>
      <c r="J14" s="11">
        <v>1695.3535021205116</v>
      </c>
      <c r="K14" s="12">
        <v>1690.8755022769801</v>
      </c>
      <c r="L14" s="10">
        <v>1768.1286579985554</v>
      </c>
      <c r="M14" s="11">
        <v>1774.1124320548106</v>
      </c>
      <c r="N14" s="11">
        <v>1751.8419924632253</v>
      </c>
      <c r="O14" s="12">
        <v>1771.4252937889128</v>
      </c>
    </row>
    <row r="15" spans="1:15" ht="19.5" customHeight="1" x14ac:dyDescent="0.25">
      <c r="A15" s="8">
        <v>42594</v>
      </c>
      <c r="B15" s="8">
        <v>42595</v>
      </c>
      <c r="C15" s="16">
        <v>7.9459913539886475</v>
      </c>
      <c r="D15" s="10">
        <v>1830.8913803962164</v>
      </c>
      <c r="E15" s="11">
        <v>1841.6251856603049</v>
      </c>
      <c r="F15" s="11">
        <v>1818.0559842792575</v>
      </c>
      <c r="G15" s="12">
        <v>1815.7008255209644</v>
      </c>
      <c r="H15" s="10" t="s">
        <v>6</v>
      </c>
      <c r="I15" s="11">
        <v>1846.2112040575098</v>
      </c>
      <c r="J15" s="11">
        <v>1824.1482260262921</v>
      </c>
      <c r="K15" s="12">
        <v>1814.3530384826001</v>
      </c>
      <c r="L15" s="10">
        <v>1920.4560616574342</v>
      </c>
      <c r="M15" s="11">
        <v>1923.8957831328917</v>
      </c>
      <c r="N15" s="11">
        <v>1898.078391132125</v>
      </c>
      <c r="O15" s="12">
        <v>1908.5013436972861</v>
      </c>
    </row>
    <row r="16" spans="1:15" ht="19.5" customHeight="1" x14ac:dyDescent="0.25">
      <c r="A16" s="8">
        <v>42595</v>
      </c>
      <c r="B16" s="8">
        <v>42596</v>
      </c>
      <c r="C16" s="16">
        <v>7.5745585923194882</v>
      </c>
      <c r="D16" s="10">
        <v>1815.7136548602277</v>
      </c>
      <c r="E16" s="11">
        <v>1831.2895120373992</v>
      </c>
      <c r="F16" s="11">
        <v>1805.5712927751679</v>
      </c>
      <c r="G16" s="12">
        <v>1802.7628199817234</v>
      </c>
      <c r="H16" s="10" t="s">
        <v>6</v>
      </c>
      <c r="I16" s="11">
        <v>1830.3929595946859</v>
      </c>
      <c r="J16" s="11">
        <v>1808.911567440266</v>
      </c>
      <c r="K16" s="12">
        <v>1798.975303046584</v>
      </c>
      <c r="L16" s="10">
        <v>1888.6341746338367</v>
      </c>
      <c r="M16" s="11">
        <v>1903.9859513526062</v>
      </c>
      <c r="N16" s="11">
        <v>1883.1736347208553</v>
      </c>
      <c r="O16" s="12">
        <v>1895.8554957883111</v>
      </c>
    </row>
    <row r="17" spans="1:15" ht="19.5" customHeight="1" x14ac:dyDescent="0.25">
      <c r="A17" s="8">
        <v>42596</v>
      </c>
      <c r="B17" s="8">
        <v>42597</v>
      </c>
      <c r="C17" s="16">
        <v>7.934746195793152</v>
      </c>
      <c r="D17" s="10">
        <v>1874.3705701957761</v>
      </c>
      <c r="E17" s="11">
        <v>1893.2572922559045</v>
      </c>
      <c r="F17" s="11">
        <v>1868.9521104674993</v>
      </c>
      <c r="G17" s="12">
        <v>1865.5617545670398</v>
      </c>
      <c r="H17" s="10" t="s">
        <v>6</v>
      </c>
      <c r="I17" s="11">
        <v>1890.8159955469489</v>
      </c>
      <c r="J17" s="11">
        <v>1869.5657300014252</v>
      </c>
      <c r="K17" s="12">
        <v>1863.4204034667459</v>
      </c>
      <c r="L17" s="10">
        <v>1945.1989652952886</v>
      </c>
      <c r="M17" s="11">
        <v>1960.136014273982</v>
      </c>
      <c r="N17" s="11">
        <v>1946.0028659113889</v>
      </c>
      <c r="O17" s="12">
        <v>1958.9469828950421</v>
      </c>
    </row>
    <row r="18" spans="1:15" ht="19.5" customHeight="1" x14ac:dyDescent="0.25">
      <c r="A18" s="8">
        <v>42597</v>
      </c>
      <c r="B18" s="8">
        <v>42598</v>
      </c>
      <c r="C18" s="16">
        <v>6.7690968604087827</v>
      </c>
      <c r="D18" s="10">
        <v>1867.262201519914</v>
      </c>
      <c r="E18" s="11">
        <v>1889.1035598916774</v>
      </c>
      <c r="F18" s="11">
        <v>1855.4017771624406</v>
      </c>
      <c r="G18" s="12">
        <v>1853.4714101865798</v>
      </c>
      <c r="H18" s="10" t="s">
        <v>6</v>
      </c>
      <c r="I18" s="11">
        <v>1886.8819152146641</v>
      </c>
      <c r="J18" s="11">
        <v>1862.2493313705918</v>
      </c>
      <c r="K18" s="12">
        <v>1850.6669121968685</v>
      </c>
      <c r="L18" s="10">
        <v>1945.7941701582267</v>
      </c>
      <c r="M18" s="11">
        <v>1963.5278804931941</v>
      </c>
      <c r="N18" s="11">
        <v>1946.4433220042488</v>
      </c>
      <c r="O18" s="12">
        <v>1961.3168793956804</v>
      </c>
    </row>
    <row r="19" spans="1:15" x14ac:dyDescent="0.25">
      <c r="A19" s="8">
        <v>42598</v>
      </c>
      <c r="B19" s="8">
        <v>42599</v>
      </c>
      <c r="C19" s="16">
        <v>7.5269798793792724</v>
      </c>
      <c r="D19" s="10">
        <v>1835.109725534651</v>
      </c>
      <c r="E19" s="11">
        <v>1856.7635026384248</v>
      </c>
      <c r="F19" s="11">
        <v>1822.8920628274473</v>
      </c>
      <c r="G19" s="12">
        <v>1816.4777804542216</v>
      </c>
      <c r="H19" s="10">
        <v>1272.4600664445347</v>
      </c>
      <c r="I19" s="11">
        <v>1854.8818248021134</v>
      </c>
      <c r="J19" s="11">
        <v>1826.0589683926396</v>
      </c>
      <c r="K19" s="12">
        <v>1816.8148111470107</v>
      </c>
      <c r="L19" s="10">
        <v>1901.9027751439558</v>
      </c>
      <c r="M19" s="11">
        <v>1931.751508868359</v>
      </c>
      <c r="N19" s="11">
        <v>1913.8448341427516</v>
      </c>
      <c r="O19" s="12">
        <v>1927.9428349450795</v>
      </c>
    </row>
    <row r="20" spans="1:15" x14ac:dyDescent="0.25">
      <c r="A20" s="8">
        <v>42599</v>
      </c>
      <c r="B20" s="8">
        <v>42600</v>
      </c>
      <c r="C20" s="16">
        <v>7.5309015653133393</v>
      </c>
      <c r="D20" s="10">
        <v>1796.9560376960301</v>
      </c>
      <c r="E20" s="11">
        <v>1818.6107308600708</v>
      </c>
      <c r="F20" s="11">
        <v>1781.9455953777974</v>
      </c>
      <c r="G20" s="12">
        <v>1782.0280656087257</v>
      </c>
      <c r="H20" s="10">
        <v>1531.6994133092799</v>
      </c>
      <c r="I20" s="11">
        <v>1809.410646446619</v>
      </c>
      <c r="J20" s="11">
        <v>1780.0212093116002</v>
      </c>
      <c r="K20" s="12">
        <v>1772.4675987883361</v>
      </c>
      <c r="L20" s="10">
        <v>1861.1850775341793</v>
      </c>
      <c r="M20" s="11">
        <v>1880.8137238489469</v>
      </c>
      <c r="N20" s="11">
        <v>1863.8493293140173</v>
      </c>
      <c r="O20" s="12">
        <v>1871.2888149588482</v>
      </c>
    </row>
    <row r="21" spans="1:15" x14ac:dyDescent="0.25">
      <c r="A21" s="8">
        <v>42600</v>
      </c>
      <c r="B21" s="8">
        <v>42601</v>
      </c>
      <c r="C21" s="16">
        <v>6.0260900201201437</v>
      </c>
      <c r="D21" s="10">
        <v>1495.6828722753246</v>
      </c>
      <c r="E21" s="11">
        <v>1512.8761906474674</v>
      </c>
      <c r="F21" s="11">
        <v>1486.6115241624261</v>
      </c>
      <c r="G21" s="12">
        <v>1482.35620898806</v>
      </c>
      <c r="H21" s="10">
        <v>1491.5801446518412</v>
      </c>
      <c r="I21" s="11">
        <v>1503.1671781204238</v>
      </c>
      <c r="J21" s="11">
        <v>1487.1022151190325</v>
      </c>
      <c r="K21" s="12">
        <v>1480.4380410084907</v>
      </c>
      <c r="L21" s="10">
        <v>1561.8424702981795</v>
      </c>
      <c r="M21" s="11">
        <v>1569.7666856823737</v>
      </c>
      <c r="N21" s="11">
        <v>1555.7763921040982</v>
      </c>
      <c r="O21" s="12">
        <v>1572.7514681232562</v>
      </c>
    </row>
    <row r="22" spans="1:15" x14ac:dyDescent="0.25">
      <c r="A22" s="8">
        <v>42601</v>
      </c>
      <c r="B22" s="8">
        <v>42602</v>
      </c>
      <c r="C22" s="16">
        <v>7.7383705451488494</v>
      </c>
      <c r="D22" s="10">
        <v>1782.3215514175076</v>
      </c>
      <c r="E22" s="11">
        <v>1796.2940586987627</v>
      </c>
      <c r="F22" s="11">
        <v>1777.5265856450696</v>
      </c>
      <c r="G22" s="12">
        <v>1768.4930854010154</v>
      </c>
      <c r="H22" s="10">
        <v>1784.6293230210879</v>
      </c>
      <c r="I22" s="11">
        <v>1800.9601196501576</v>
      </c>
      <c r="J22" s="11">
        <v>1778.3794647003604</v>
      </c>
      <c r="K22" s="12">
        <v>1773.5690895545931</v>
      </c>
      <c r="L22" s="10">
        <v>1851.7788779123173</v>
      </c>
      <c r="M22" s="11">
        <v>1856.2811714635166</v>
      </c>
      <c r="N22" s="11">
        <v>1847.9162929756374</v>
      </c>
      <c r="O22" s="12">
        <v>1856.2551427418214</v>
      </c>
    </row>
    <row r="23" spans="1:15" x14ac:dyDescent="0.25">
      <c r="A23" s="8">
        <v>42602</v>
      </c>
      <c r="B23" s="8">
        <v>42603</v>
      </c>
      <c r="C23" s="16">
        <v>5.756590073361993</v>
      </c>
      <c r="D23" s="10">
        <v>1590.5039203498363</v>
      </c>
      <c r="E23" s="11">
        <v>1609.1390259815105</v>
      </c>
      <c r="F23" s="11">
        <v>1597.0346757838247</v>
      </c>
      <c r="G23" s="12">
        <v>1598.0275041233569</v>
      </c>
      <c r="H23" s="10">
        <v>1589.6544547368089</v>
      </c>
      <c r="I23" s="11">
        <v>1606.7508388929505</v>
      </c>
      <c r="J23" s="11">
        <v>1600.2424797640692</v>
      </c>
      <c r="K23" s="12">
        <v>1600.3599983933182</v>
      </c>
      <c r="L23" s="10">
        <v>1666.9580142943862</v>
      </c>
      <c r="M23" s="11">
        <v>1671.0366962416476</v>
      </c>
      <c r="N23" s="11">
        <v>1669.5884462308115</v>
      </c>
      <c r="O23" s="12">
        <v>1694.4641247346935</v>
      </c>
    </row>
    <row r="24" spans="1:15" x14ac:dyDescent="0.25">
      <c r="A24" s="8">
        <v>42603</v>
      </c>
      <c r="B24" s="8">
        <v>42604</v>
      </c>
      <c r="C24" s="16">
        <v>8.0455804841518397</v>
      </c>
      <c r="D24" s="10">
        <v>1831.6976949787643</v>
      </c>
      <c r="E24" s="11">
        <v>1849.3572188636308</v>
      </c>
      <c r="F24" s="11">
        <v>1831.4589207424747</v>
      </c>
      <c r="G24" s="12">
        <v>1830.1618956192265</v>
      </c>
      <c r="H24" s="10">
        <v>1839.8916043319603</v>
      </c>
      <c r="I24" s="11">
        <v>1855.0218153134274</v>
      </c>
      <c r="J24" s="11">
        <v>1841.9220849307678</v>
      </c>
      <c r="K24" s="12">
        <v>1836.6194806343442</v>
      </c>
      <c r="L24" s="10">
        <v>1907.4122890104704</v>
      </c>
      <c r="M24" s="11">
        <v>1916.6835686472846</v>
      </c>
      <c r="N24" s="11">
        <v>1909.187451522163</v>
      </c>
      <c r="O24" s="12">
        <v>1926.9578639262124</v>
      </c>
    </row>
    <row r="25" spans="1:15" x14ac:dyDescent="0.25">
      <c r="A25" s="8">
        <v>42604</v>
      </c>
      <c r="B25" s="8">
        <v>42605</v>
      </c>
      <c r="C25" s="16">
        <v>6.1159194936752321</v>
      </c>
      <c r="D25" s="10">
        <v>1688.8514750141492</v>
      </c>
      <c r="E25" s="11">
        <v>1708.0521354313264</v>
      </c>
      <c r="F25" s="11">
        <v>1684.4151603909309</v>
      </c>
      <c r="G25" s="12">
        <v>1685.0066177946901</v>
      </c>
      <c r="H25" s="10">
        <v>1698.6156571465904</v>
      </c>
      <c r="I25" s="11">
        <v>1710.5370282966232</v>
      </c>
      <c r="J25" s="11">
        <v>1691.2850666280583</v>
      </c>
      <c r="K25" s="12">
        <v>1686.6076447047014</v>
      </c>
      <c r="L25" s="10">
        <v>1779.0500541160527</v>
      </c>
      <c r="M25" s="11">
        <v>1781.1531929519742</v>
      </c>
      <c r="N25" s="11">
        <v>1766.9982992483706</v>
      </c>
      <c r="O25" s="12">
        <v>1781.0317902370991</v>
      </c>
    </row>
    <row r="26" spans="1:15" x14ac:dyDescent="0.25">
      <c r="A26" s="8">
        <v>42605</v>
      </c>
      <c r="B26" s="8">
        <v>42606</v>
      </c>
      <c r="C26" s="16">
        <v>7.75256200158596</v>
      </c>
      <c r="D26" s="10">
        <v>1780.9013676867116</v>
      </c>
      <c r="E26" s="11">
        <v>1797.8917637150239</v>
      </c>
      <c r="F26" s="11">
        <v>1778.9138387841817</v>
      </c>
      <c r="G26" s="12">
        <v>1776.7968033211644</v>
      </c>
      <c r="H26" s="10">
        <v>1786.8233095356095</v>
      </c>
      <c r="I26" s="11">
        <v>1800.4815530741764</v>
      </c>
      <c r="J26" s="11">
        <v>1784.0905312948371</v>
      </c>
      <c r="K26" s="12">
        <v>1781.5211901509297</v>
      </c>
      <c r="L26" s="10">
        <v>1856.6777657976829</v>
      </c>
      <c r="M26" s="11">
        <v>1862.7078508843024</v>
      </c>
      <c r="N26" s="11">
        <v>1852.7246679287787</v>
      </c>
      <c r="O26" s="12">
        <v>1864.3579751918671</v>
      </c>
    </row>
    <row r="27" spans="1:15" x14ac:dyDescent="0.25">
      <c r="A27" s="8">
        <v>42606</v>
      </c>
      <c r="B27" s="8">
        <v>42607</v>
      </c>
      <c r="C27" s="16">
        <v>8.3570223971605309</v>
      </c>
      <c r="D27" s="10">
        <v>1871.6013778867268</v>
      </c>
      <c r="E27" s="11">
        <v>1886.2276473597512</v>
      </c>
      <c r="F27" s="11">
        <v>1865.9120143513392</v>
      </c>
      <c r="G27" s="12">
        <v>1861.8290206316099</v>
      </c>
      <c r="H27" s="10">
        <v>1878.5435639932252</v>
      </c>
      <c r="I27" s="11">
        <v>1891.18564105309</v>
      </c>
      <c r="J27" s="11">
        <v>1871.6254522764496</v>
      </c>
      <c r="K27" s="12">
        <v>1863.3566328102661</v>
      </c>
      <c r="L27" s="10">
        <v>1959.7573304059633</v>
      </c>
      <c r="M27" s="11">
        <v>1961.5122158441914</v>
      </c>
      <c r="N27" s="11">
        <v>1948.2446484896529</v>
      </c>
      <c r="O27" s="12">
        <v>1962.1424293059208</v>
      </c>
    </row>
    <row r="28" spans="1:15" x14ac:dyDescent="0.25">
      <c r="A28" s="8">
        <v>42607</v>
      </c>
      <c r="B28" s="8">
        <v>42608</v>
      </c>
      <c r="C28" s="16">
        <v>6.7465826520919796</v>
      </c>
      <c r="D28" s="10">
        <v>1728.5615988798688</v>
      </c>
      <c r="E28" s="11">
        <v>1751.5952938179457</v>
      </c>
      <c r="F28" s="11">
        <v>1735.4305105839228</v>
      </c>
      <c r="G28" s="12">
        <v>1734.9716181008005</v>
      </c>
      <c r="H28" s="10">
        <v>1733.4069435726512</v>
      </c>
      <c r="I28" s="11">
        <v>1742.5730596691769</v>
      </c>
      <c r="J28" s="11">
        <v>1730.5655851614154</v>
      </c>
      <c r="K28" s="12">
        <v>1726.9985071398146</v>
      </c>
      <c r="L28" s="10">
        <v>1809.4059847690451</v>
      </c>
      <c r="M28" s="11">
        <v>1810.6080627666813</v>
      </c>
      <c r="N28" s="11">
        <v>1810.3428856423914</v>
      </c>
      <c r="O28" s="12">
        <v>1822.86640508403</v>
      </c>
    </row>
    <row r="29" spans="1:15" x14ac:dyDescent="0.25">
      <c r="A29" s="8">
        <v>42608</v>
      </c>
      <c r="B29" s="8">
        <v>42609</v>
      </c>
      <c r="C29" s="16">
        <v>6.0828540529012676</v>
      </c>
      <c r="D29" s="10">
        <v>1532.0332094622217</v>
      </c>
      <c r="E29" s="11">
        <v>1547.0901077889648</v>
      </c>
      <c r="F29" s="11">
        <v>1526.9188995010184</v>
      </c>
      <c r="G29" s="12">
        <v>1522.6863792275078</v>
      </c>
      <c r="H29" s="10">
        <v>1524.4625309183245</v>
      </c>
      <c r="I29" s="11">
        <v>1534.8437721097837</v>
      </c>
      <c r="J29" s="11">
        <v>1515.0868901164686</v>
      </c>
      <c r="K29" s="12">
        <v>1510.9641626750365</v>
      </c>
      <c r="L29" s="10">
        <v>1588.0417928288198</v>
      </c>
      <c r="M29" s="11">
        <v>1589.6788778285461</v>
      </c>
      <c r="N29" s="11">
        <v>1585.3156804235391</v>
      </c>
      <c r="O29" s="12">
        <v>1595.750403449337</v>
      </c>
    </row>
    <row r="30" spans="1:15" x14ac:dyDescent="0.25">
      <c r="A30" s="8">
        <v>42609</v>
      </c>
      <c r="B30" s="8">
        <v>42610</v>
      </c>
      <c r="C30" s="16">
        <v>7.5279827651977538</v>
      </c>
      <c r="D30" s="10">
        <v>1815.0337329625552</v>
      </c>
      <c r="E30" s="11">
        <v>1823.4479769898965</v>
      </c>
      <c r="F30" s="11">
        <v>1804.7542549580344</v>
      </c>
      <c r="G30" s="12">
        <v>1802.4954371379097</v>
      </c>
      <c r="H30" s="10">
        <v>1814.2518419113571</v>
      </c>
      <c r="I30" s="11">
        <v>1824.3810182143582</v>
      </c>
      <c r="J30" s="11">
        <v>1805.2662264633104</v>
      </c>
      <c r="K30" s="12">
        <v>1798.2742737329149</v>
      </c>
      <c r="L30" s="10">
        <v>1870.3331442577548</v>
      </c>
      <c r="M30" s="11">
        <v>1875.9668507955002</v>
      </c>
      <c r="N30" s="11">
        <v>1864.479217665287</v>
      </c>
      <c r="O30" s="12">
        <v>1880.8351327187104</v>
      </c>
    </row>
    <row r="31" spans="1:15" x14ac:dyDescent="0.25">
      <c r="A31" s="8">
        <v>42610</v>
      </c>
      <c r="B31" s="8">
        <v>42611</v>
      </c>
      <c r="C31" s="16">
        <v>7.9252770882472392</v>
      </c>
      <c r="D31" s="10">
        <v>1912.9153202072239</v>
      </c>
      <c r="E31" s="11">
        <v>1923.486845173436</v>
      </c>
      <c r="F31" s="11">
        <v>1906.1950803006291</v>
      </c>
      <c r="G31" s="12">
        <v>1902.2863800191949</v>
      </c>
      <c r="H31" s="10">
        <v>1918.8587264041175</v>
      </c>
      <c r="I31" s="11">
        <v>1931.1202192944579</v>
      </c>
      <c r="J31" s="11">
        <v>1911.8969789176879</v>
      </c>
      <c r="K31" s="12">
        <v>1905.1686317009335</v>
      </c>
      <c r="L31" s="10">
        <v>1997.7057869794824</v>
      </c>
      <c r="M31" s="11">
        <v>2000.3085833937062</v>
      </c>
      <c r="N31" s="11">
        <v>1988.3960702144441</v>
      </c>
      <c r="O31" s="12">
        <v>2000.817238233949</v>
      </c>
    </row>
    <row r="32" spans="1:15" x14ac:dyDescent="0.25">
      <c r="A32" s="8">
        <v>42611</v>
      </c>
      <c r="B32" s="8">
        <v>42612</v>
      </c>
      <c r="C32" s="16">
        <v>7.9332180632948877</v>
      </c>
      <c r="D32" s="10">
        <v>1905.4320126824239</v>
      </c>
      <c r="E32" s="11">
        <v>1917.6966130804808</v>
      </c>
      <c r="F32" s="11">
        <v>1894.2871062180445</v>
      </c>
      <c r="G32" s="12">
        <v>1892.2721203431163</v>
      </c>
      <c r="H32" s="10">
        <v>1909.5614965638233</v>
      </c>
      <c r="I32" s="11">
        <v>1921.7808853066092</v>
      </c>
      <c r="J32" s="11">
        <v>1901.8608353219875</v>
      </c>
      <c r="K32" s="12">
        <v>1894.142874190657</v>
      </c>
      <c r="L32" s="10">
        <v>1988.9629988005008</v>
      </c>
      <c r="M32" s="11">
        <v>1990.9274754824517</v>
      </c>
      <c r="N32" s="11">
        <v>1975.7736148643148</v>
      </c>
      <c r="O32" s="12">
        <v>1988.2830013661548</v>
      </c>
    </row>
    <row r="33" spans="1:15" x14ac:dyDescent="0.25">
      <c r="A33" s="8">
        <v>42612</v>
      </c>
      <c r="B33" s="8">
        <v>42613</v>
      </c>
      <c r="C33" s="16">
        <v>7.8992199544236064</v>
      </c>
      <c r="D33" s="10">
        <v>1900.5583412033855</v>
      </c>
      <c r="E33" s="11">
        <v>1911.787881468769</v>
      </c>
      <c r="F33" s="11">
        <v>1893.5076398191522</v>
      </c>
      <c r="G33" s="12">
        <v>1886.1387480004332</v>
      </c>
      <c r="H33" s="10">
        <v>1904.4483921137555</v>
      </c>
      <c r="I33" s="11">
        <v>1918.6353122544585</v>
      </c>
      <c r="J33" s="11">
        <v>1898.6755126377107</v>
      </c>
      <c r="K33" s="12">
        <v>1892.0891038214374</v>
      </c>
      <c r="L33" s="10">
        <v>1982.7287168538687</v>
      </c>
      <c r="M33" s="11">
        <v>1985.2537803184562</v>
      </c>
      <c r="N33" s="11">
        <v>1971.0978172516113</v>
      </c>
      <c r="O33" s="12">
        <v>1985.5893495598239</v>
      </c>
    </row>
    <row r="34" spans="1:15" x14ac:dyDescent="0.25">
      <c r="A34" s="8">
        <v>42613</v>
      </c>
      <c r="B34" s="8">
        <v>42614</v>
      </c>
      <c r="C34" s="16">
        <v>7.468858908735216</v>
      </c>
      <c r="D34" s="10">
        <v>1845.7829890263249</v>
      </c>
      <c r="E34" s="11">
        <v>1855.1625730016615</v>
      </c>
      <c r="F34" s="11">
        <v>1833.2748199848975</v>
      </c>
      <c r="G34" s="12">
        <v>1833.4284037358561</v>
      </c>
      <c r="H34" s="10">
        <v>1843.2385718730159</v>
      </c>
      <c r="I34" s="11">
        <v>1853.5778512909678</v>
      </c>
      <c r="J34" s="11">
        <v>1835.5275704719947</v>
      </c>
      <c r="K34" s="12">
        <v>1831.283885817053</v>
      </c>
      <c r="L34" s="10">
        <v>1912.8959172351133</v>
      </c>
      <c r="M34" s="11">
        <v>1916.9596075504655</v>
      </c>
      <c r="N34" s="11">
        <v>1905.4968001990558</v>
      </c>
      <c r="O34" s="12">
        <v>1921.5206197668579</v>
      </c>
    </row>
  </sheetData>
  <mergeCells count="3">
    <mergeCell ref="D2:G2"/>
    <mergeCell ref="H2:K2"/>
    <mergeCell ref="L2:O2"/>
  </mergeCells>
  <conditionalFormatting sqref="D4:O4">
    <cfRule type="top10" dxfId="1529" priority="91" percent="1" bottom="1" rank="20"/>
    <cfRule type="aboveAverage" dxfId="1528" priority="92" aboveAverage="0"/>
    <cfRule type="aboveAverage" dxfId="1527" priority="93"/>
  </conditionalFormatting>
  <conditionalFormatting sqref="D5:O5">
    <cfRule type="top10" dxfId="1526" priority="88" percent="1" bottom="1" rank="20"/>
    <cfRule type="aboveAverage" dxfId="1525" priority="89" aboveAverage="0"/>
    <cfRule type="aboveAverage" dxfId="1524" priority="90"/>
  </conditionalFormatting>
  <conditionalFormatting sqref="D6:O6">
    <cfRule type="top10" dxfId="1523" priority="85" percent="1" bottom="1" rank="20"/>
    <cfRule type="aboveAverage" dxfId="1522" priority="86" aboveAverage="0"/>
    <cfRule type="aboveAverage" dxfId="1521" priority="87"/>
  </conditionalFormatting>
  <conditionalFormatting sqref="D7:O7">
    <cfRule type="top10" dxfId="1520" priority="82" percent="1" bottom="1" rank="20"/>
    <cfRule type="aboveAverage" dxfId="1519" priority="83" aboveAverage="0"/>
    <cfRule type="aboveAverage" dxfId="1518" priority="84"/>
  </conditionalFormatting>
  <conditionalFormatting sqref="D8:O8">
    <cfRule type="top10" dxfId="1517" priority="79" percent="1" bottom="1" rank="20"/>
    <cfRule type="aboveAverage" dxfId="1516" priority="80" aboveAverage="0"/>
    <cfRule type="aboveAverage" dxfId="1515" priority="81"/>
  </conditionalFormatting>
  <conditionalFormatting sqref="D9:O9">
    <cfRule type="top10" dxfId="1514" priority="76" percent="1" bottom="1" rank="20"/>
    <cfRule type="aboveAverage" dxfId="1513" priority="77" aboveAverage="0"/>
    <cfRule type="aboveAverage" dxfId="1512" priority="78"/>
  </conditionalFormatting>
  <conditionalFormatting sqref="D10:O10">
    <cfRule type="top10" dxfId="1511" priority="73" percent="1" bottom="1" rank="20"/>
    <cfRule type="aboveAverage" dxfId="1510" priority="74" aboveAverage="0"/>
    <cfRule type="aboveAverage" dxfId="1509" priority="75"/>
  </conditionalFormatting>
  <conditionalFormatting sqref="D11:O11">
    <cfRule type="top10" dxfId="1508" priority="70" percent="1" bottom="1" rank="20"/>
    <cfRule type="aboveAverage" dxfId="1507" priority="71" aboveAverage="0"/>
    <cfRule type="aboveAverage" dxfId="1506" priority="72"/>
  </conditionalFormatting>
  <conditionalFormatting sqref="D12:O12">
    <cfRule type="top10" dxfId="1505" priority="67" percent="1" bottom="1" rank="20"/>
    <cfRule type="aboveAverage" dxfId="1504" priority="68" aboveAverage="0"/>
    <cfRule type="aboveAverage" dxfId="1503" priority="69"/>
  </conditionalFormatting>
  <conditionalFormatting sqref="D13:O13">
    <cfRule type="top10" dxfId="1502" priority="64" percent="1" bottom="1" rank="20"/>
    <cfRule type="aboveAverage" dxfId="1501" priority="65" aboveAverage="0"/>
    <cfRule type="aboveAverage" dxfId="1500" priority="66"/>
  </conditionalFormatting>
  <conditionalFormatting sqref="D14:O14">
    <cfRule type="top10" dxfId="1499" priority="61" percent="1" bottom="1" rank="20"/>
    <cfRule type="aboveAverage" dxfId="1498" priority="62" aboveAverage="0"/>
    <cfRule type="aboveAverage" dxfId="1497" priority="63"/>
  </conditionalFormatting>
  <conditionalFormatting sqref="D15:O15">
    <cfRule type="top10" dxfId="1496" priority="58" percent="1" bottom="1" rank="20"/>
    <cfRule type="aboveAverage" dxfId="1495" priority="59" aboveAverage="0"/>
    <cfRule type="aboveAverage" dxfId="1494" priority="60"/>
  </conditionalFormatting>
  <conditionalFormatting sqref="D16:O16">
    <cfRule type="top10" dxfId="1493" priority="55" percent="1" bottom="1" rank="20"/>
    <cfRule type="aboveAverage" dxfId="1492" priority="56" aboveAverage="0"/>
    <cfRule type="aboveAverage" dxfId="1491" priority="57"/>
  </conditionalFormatting>
  <conditionalFormatting sqref="D17:O17">
    <cfRule type="top10" dxfId="1490" priority="52" percent="1" bottom="1" rank="20"/>
    <cfRule type="aboveAverage" dxfId="1489" priority="53" aboveAverage="0"/>
    <cfRule type="aboveAverage" dxfId="1488" priority="54"/>
  </conditionalFormatting>
  <conditionalFormatting sqref="D18:O18">
    <cfRule type="top10" dxfId="1487" priority="49" percent="1" bottom="1" rank="20"/>
    <cfRule type="aboveAverage" dxfId="1486" priority="50" aboveAverage="0"/>
    <cfRule type="aboveAverage" dxfId="1485" priority="51"/>
  </conditionalFormatting>
  <conditionalFormatting sqref="D19:O19">
    <cfRule type="top10" dxfId="1484" priority="46" percent="1" bottom="1" rank="20"/>
    <cfRule type="aboveAverage" dxfId="1483" priority="47" aboveAverage="0"/>
    <cfRule type="aboveAverage" dxfId="1482" priority="48"/>
  </conditionalFormatting>
  <conditionalFormatting sqref="D20:O20">
    <cfRule type="top10" dxfId="1481" priority="43" percent="1" bottom="1" rank="20"/>
    <cfRule type="aboveAverage" dxfId="1480" priority="44" aboveAverage="0"/>
    <cfRule type="aboveAverage" dxfId="1479" priority="45"/>
  </conditionalFormatting>
  <conditionalFormatting sqref="D21:O21">
    <cfRule type="top10" dxfId="1478" priority="40" percent="1" bottom="1" rank="20"/>
    <cfRule type="aboveAverage" dxfId="1477" priority="41" aboveAverage="0"/>
    <cfRule type="aboveAverage" dxfId="1476" priority="42"/>
  </conditionalFormatting>
  <conditionalFormatting sqref="D22:O22">
    <cfRule type="top10" dxfId="1475" priority="37" percent="1" bottom="1" rank="20"/>
    <cfRule type="aboveAverage" dxfId="1474" priority="38" aboveAverage="0"/>
    <cfRule type="aboveAverage" dxfId="1473" priority="39"/>
  </conditionalFormatting>
  <conditionalFormatting sqref="D23:O23">
    <cfRule type="top10" dxfId="1472" priority="34" percent="1" bottom="1" rank="20"/>
    <cfRule type="aboveAverage" dxfId="1471" priority="35" aboveAverage="0"/>
    <cfRule type="aboveAverage" dxfId="1470" priority="36"/>
  </conditionalFormatting>
  <conditionalFormatting sqref="D24:O24">
    <cfRule type="top10" dxfId="1469" priority="31" percent="1" bottom="1" rank="20"/>
    <cfRule type="aboveAverage" dxfId="1468" priority="32" aboveAverage="0"/>
    <cfRule type="aboveAverage" dxfId="1467" priority="33"/>
  </conditionalFormatting>
  <conditionalFormatting sqref="D25:O25">
    <cfRule type="top10" dxfId="1466" priority="28" percent="1" bottom="1" rank="20"/>
    <cfRule type="aboveAverage" dxfId="1465" priority="29" aboveAverage="0"/>
    <cfRule type="aboveAverage" dxfId="1464" priority="30"/>
  </conditionalFormatting>
  <conditionalFormatting sqref="D26:O26">
    <cfRule type="top10" dxfId="1463" priority="25" percent="1" bottom="1" rank="20"/>
    <cfRule type="aboveAverage" dxfId="1462" priority="26" aboveAverage="0"/>
    <cfRule type="aboveAverage" dxfId="1461" priority="27"/>
  </conditionalFormatting>
  <conditionalFormatting sqref="D27:O27">
    <cfRule type="top10" dxfId="1460" priority="22" percent="1" bottom="1" rank="20"/>
    <cfRule type="aboveAverage" dxfId="1459" priority="23" aboveAverage="0"/>
    <cfRule type="aboveAverage" dxfId="1458" priority="24"/>
  </conditionalFormatting>
  <conditionalFormatting sqref="D28:O28">
    <cfRule type="top10" dxfId="1457" priority="19" percent="1" bottom="1" rank="20"/>
    <cfRule type="aboveAverage" dxfId="1456" priority="20" aboveAverage="0"/>
    <cfRule type="aboveAverage" dxfId="1455" priority="21"/>
  </conditionalFormatting>
  <conditionalFormatting sqref="D29:O29">
    <cfRule type="top10" dxfId="1454" priority="16" percent="1" bottom="1" rank="20"/>
    <cfRule type="aboveAverage" dxfId="1453" priority="17" aboveAverage="0"/>
    <cfRule type="aboveAverage" dxfId="1452" priority="18"/>
  </conditionalFormatting>
  <conditionalFormatting sqref="D30:O30">
    <cfRule type="top10" dxfId="1451" priority="13" percent="1" bottom="1" rank="20"/>
    <cfRule type="aboveAverage" dxfId="1450" priority="14" aboveAverage="0"/>
    <cfRule type="aboveAverage" dxfId="1449" priority="15"/>
  </conditionalFormatting>
  <conditionalFormatting sqref="D31:O31">
    <cfRule type="top10" dxfId="1448" priority="10" percent="1" bottom="1" rank="20"/>
    <cfRule type="aboveAverage" dxfId="1447" priority="11" aboveAverage="0"/>
    <cfRule type="aboveAverage" dxfId="1446" priority="12"/>
  </conditionalFormatting>
  <conditionalFormatting sqref="D32:O32">
    <cfRule type="top10" dxfId="1445" priority="7" percent="1" bottom="1" rank="20"/>
    <cfRule type="aboveAverage" dxfId="1444" priority="8" aboveAverage="0"/>
    <cfRule type="aboveAverage" dxfId="1443" priority="9"/>
  </conditionalFormatting>
  <conditionalFormatting sqref="D33:O33">
    <cfRule type="top10" dxfId="1442" priority="4" percent="1" bottom="1" rank="20"/>
    <cfRule type="aboveAverage" dxfId="1441" priority="5" aboveAverage="0"/>
    <cfRule type="aboveAverage" dxfId="1440" priority="6"/>
  </conditionalFormatting>
  <conditionalFormatting sqref="D34:O34">
    <cfRule type="top10" dxfId="1439" priority="1" percent="1" bottom="1" rank="20"/>
    <cfRule type="aboveAverage" dxfId="1438" priority="2" aboveAverage="0"/>
    <cfRule type="aboveAverage" dxfId="1437" priority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K749"/>
  <sheetViews>
    <sheetView workbookViewId="0">
      <selection activeCell="K5" sqref="K5:K35"/>
    </sheetView>
  </sheetViews>
  <sheetFormatPr defaultRowHeight="15" x14ac:dyDescent="0.25"/>
  <cols>
    <col min="1" max="1" width="17.7109375" style="1" bestFit="1" customWidth="1"/>
    <col min="2" max="3" width="17.7109375" bestFit="1" customWidth="1"/>
    <col min="10" max="10" width="12.7109375" customWidth="1"/>
  </cols>
  <sheetData>
    <row r="5" spans="1:11" x14ac:dyDescent="0.25">
      <c r="A5" s="15">
        <f>DAY(B5)</f>
        <v>1</v>
      </c>
      <c r="B5" s="14">
        <f t="array" ref="B5:D748">_xll.PIAdvCalcDat("\\CEDPI\CEDCALC_MSR_ENVI_POA_IRRADIANCE_SITEAVG_RPT","8/1/2016","9/1/2016","1h","average","time-weighted",0,1,193,"")</f>
        <v>42583</v>
      </c>
      <c r="C5" s="14">
        <v>42583.041666666664</v>
      </c>
      <c r="D5" s="15">
        <v>0</v>
      </c>
      <c r="G5" s="15">
        <f t="array" ref="G5:G749">_xll.PISampDat("\\CEDPI\CEDCALC_MSR_ENVI_POA_IRRADIANCE_SITEAVG_RPT","8/1/2016","9/1/2016","1h",0,"")</f>
        <v>0</v>
      </c>
      <c r="I5">
        <f>DAY(J5)</f>
        <v>1</v>
      </c>
      <c r="J5" s="8">
        <v>42583</v>
      </c>
      <c r="K5">
        <f>SUMIF($A$5:$A$748,"="&amp;I5,$D$5:$D$748)/1000</f>
        <v>7.8739856944084163</v>
      </c>
    </row>
    <row r="6" spans="1:11" x14ac:dyDescent="0.25">
      <c r="A6" s="15">
        <f t="shared" ref="A6:A69" si="0">DAY(B6)</f>
        <v>1</v>
      </c>
      <c r="B6" s="14">
        <v>42583.041666666664</v>
      </c>
      <c r="C6" s="14">
        <v>42583.083333333336</v>
      </c>
      <c r="D6" s="15">
        <v>0</v>
      </c>
      <c r="G6" s="15">
        <v>0</v>
      </c>
      <c r="I6" s="1">
        <f t="shared" ref="I6:I35" si="1">DAY(J6)</f>
        <v>2</v>
      </c>
      <c r="J6" s="8">
        <v>42584</v>
      </c>
      <c r="K6" s="1">
        <f t="shared" ref="K6:K35" si="2">SUMIF($A$5:$A$748,"="&amp;I6,$D$5:$D$748)/1000</f>
        <v>7.1203376026153569</v>
      </c>
    </row>
    <row r="7" spans="1:11" x14ac:dyDescent="0.25">
      <c r="A7" s="15">
        <f t="shared" si="0"/>
        <v>1</v>
      </c>
      <c r="B7" s="14">
        <v>42583.083333333336</v>
      </c>
      <c r="C7" s="14">
        <v>42583.125</v>
      </c>
      <c r="D7" s="15">
        <v>0</v>
      </c>
      <c r="G7" s="15">
        <v>0</v>
      </c>
      <c r="I7" s="1">
        <f t="shared" si="1"/>
        <v>3</v>
      </c>
      <c r="J7" s="8">
        <v>42585</v>
      </c>
      <c r="K7" s="1">
        <f t="shared" si="2"/>
        <v>6.4199563636779784</v>
      </c>
    </row>
    <row r="8" spans="1:11" x14ac:dyDescent="0.25">
      <c r="A8" s="15">
        <f t="shared" si="0"/>
        <v>1</v>
      </c>
      <c r="B8" s="14">
        <v>42583.125</v>
      </c>
      <c r="C8" s="14">
        <v>42583.166666666664</v>
      </c>
      <c r="D8" s="15">
        <v>0</v>
      </c>
      <c r="G8" s="15">
        <v>0</v>
      </c>
      <c r="I8" s="1">
        <f t="shared" si="1"/>
        <v>4</v>
      </c>
      <c r="J8" s="8">
        <v>42586</v>
      </c>
      <c r="K8" s="1">
        <f t="shared" si="2"/>
        <v>7.2486125240325929</v>
      </c>
    </row>
    <row r="9" spans="1:11" x14ac:dyDescent="0.25">
      <c r="A9" s="15">
        <f t="shared" si="0"/>
        <v>1</v>
      </c>
      <c r="B9" s="14">
        <v>42583.166666666664</v>
      </c>
      <c r="C9" s="14">
        <v>42583.208333333336</v>
      </c>
      <c r="D9" s="15">
        <v>0</v>
      </c>
      <c r="G9" s="15">
        <v>0</v>
      </c>
      <c r="I9" s="1">
        <f t="shared" si="1"/>
        <v>5</v>
      </c>
      <c r="J9" s="8">
        <v>42587</v>
      </c>
      <c r="K9" s="1">
        <f t="shared" si="2"/>
        <v>6.9139870529174807</v>
      </c>
    </row>
    <row r="10" spans="1:11" x14ac:dyDescent="0.25">
      <c r="A10" s="15">
        <f t="shared" si="0"/>
        <v>1</v>
      </c>
      <c r="B10" s="14">
        <v>42583.208333333336</v>
      </c>
      <c r="C10" s="14">
        <v>42583.25</v>
      </c>
      <c r="D10" s="15">
        <v>0</v>
      </c>
      <c r="G10" s="15">
        <v>0</v>
      </c>
      <c r="I10" s="1">
        <f t="shared" si="1"/>
        <v>6</v>
      </c>
      <c r="J10" s="8">
        <v>42588</v>
      </c>
      <c r="K10" s="1">
        <f t="shared" si="2"/>
        <v>7.3179626827239987</v>
      </c>
    </row>
    <row r="11" spans="1:11" x14ac:dyDescent="0.25">
      <c r="A11" s="15">
        <f t="shared" si="0"/>
        <v>1</v>
      </c>
      <c r="B11" s="14">
        <v>42583.25</v>
      </c>
      <c r="C11" s="14">
        <v>42583.291666666664</v>
      </c>
      <c r="D11" s="15">
        <v>0</v>
      </c>
      <c r="G11" s="15">
        <v>0</v>
      </c>
      <c r="I11" s="1">
        <f t="shared" si="1"/>
        <v>7</v>
      </c>
      <c r="J11" s="8">
        <v>42589</v>
      </c>
      <c r="K11" s="1">
        <f t="shared" si="2"/>
        <v>8.0764415092468269</v>
      </c>
    </row>
    <row r="12" spans="1:11" x14ac:dyDescent="0.25">
      <c r="A12" s="15">
        <f t="shared" si="0"/>
        <v>1</v>
      </c>
      <c r="B12" s="14">
        <v>42583.291666666664</v>
      </c>
      <c r="C12" s="14">
        <v>42583.333333333336</v>
      </c>
      <c r="D12" s="15">
        <v>0</v>
      </c>
      <c r="G12" s="15">
        <v>0</v>
      </c>
      <c r="I12" s="1">
        <f t="shared" si="1"/>
        <v>8</v>
      </c>
      <c r="J12" s="8">
        <v>42590</v>
      </c>
      <c r="K12" s="1">
        <f t="shared" si="2"/>
        <v>8.2966216764450067</v>
      </c>
    </row>
    <row r="13" spans="1:11" x14ac:dyDescent="0.25">
      <c r="A13" s="15">
        <f t="shared" si="0"/>
        <v>1</v>
      </c>
      <c r="B13" s="14">
        <v>42583.333333333336</v>
      </c>
      <c r="C13" s="14">
        <v>42583.375</v>
      </c>
      <c r="D13" s="15">
        <v>0</v>
      </c>
      <c r="G13" s="15">
        <v>0</v>
      </c>
      <c r="I13" s="1">
        <f t="shared" si="1"/>
        <v>9</v>
      </c>
      <c r="J13" s="8">
        <v>42591</v>
      </c>
      <c r="K13" s="1">
        <f t="shared" si="2"/>
        <v>6.2678837795257571</v>
      </c>
    </row>
    <row r="14" spans="1:11" x14ac:dyDescent="0.25">
      <c r="A14" s="15">
        <f t="shared" si="0"/>
        <v>1</v>
      </c>
      <c r="B14" s="14">
        <v>42583.375</v>
      </c>
      <c r="C14" s="14">
        <v>42583.416666666664</v>
      </c>
      <c r="D14" s="15">
        <v>0</v>
      </c>
      <c r="G14" s="15">
        <v>0</v>
      </c>
      <c r="I14" s="1">
        <f t="shared" si="1"/>
        <v>10</v>
      </c>
      <c r="J14" s="8">
        <v>42592</v>
      </c>
      <c r="K14" s="1">
        <f t="shared" si="2"/>
        <v>7.6570745229758321</v>
      </c>
    </row>
    <row r="15" spans="1:11" x14ac:dyDescent="0.25">
      <c r="A15" s="15">
        <f t="shared" si="0"/>
        <v>1</v>
      </c>
      <c r="B15" s="14">
        <v>42583.416666666664</v>
      </c>
      <c r="C15" s="14">
        <v>42583.458333333336</v>
      </c>
      <c r="D15" s="15">
        <v>5.436485767364502</v>
      </c>
      <c r="G15" s="15">
        <v>5.436485767364502</v>
      </c>
      <c r="I15" s="1">
        <f t="shared" si="1"/>
        <v>11</v>
      </c>
      <c r="J15" s="8">
        <v>42593</v>
      </c>
      <c r="K15" s="1">
        <f t="shared" si="2"/>
        <v>6.6788114709854129</v>
      </c>
    </row>
    <row r="16" spans="1:11" x14ac:dyDescent="0.25">
      <c r="A16" s="15">
        <f t="shared" si="0"/>
        <v>1</v>
      </c>
      <c r="B16" s="14">
        <v>42583.458333333336</v>
      </c>
      <c r="C16" s="14">
        <v>42583.5</v>
      </c>
      <c r="D16" s="15">
        <v>121.89630126953125</v>
      </c>
      <c r="G16" s="15">
        <v>121.89630126953125</v>
      </c>
      <c r="I16" s="1">
        <f t="shared" si="1"/>
        <v>12</v>
      </c>
      <c r="J16" s="8">
        <v>42594</v>
      </c>
      <c r="K16" s="1">
        <f t="shared" si="2"/>
        <v>7.9459913539886475</v>
      </c>
    </row>
    <row r="17" spans="1:11" x14ac:dyDescent="0.25">
      <c r="A17" s="15">
        <f t="shared" si="0"/>
        <v>1</v>
      </c>
      <c r="B17" s="14">
        <v>42583.5</v>
      </c>
      <c r="C17" s="14">
        <v>42583.541666666664</v>
      </c>
      <c r="D17" s="15">
        <v>337.62042236328125</v>
      </c>
      <c r="G17" s="15">
        <v>337.62042236328125</v>
      </c>
      <c r="I17" s="1">
        <f t="shared" si="1"/>
        <v>13</v>
      </c>
      <c r="J17" s="8">
        <v>42595</v>
      </c>
      <c r="K17" s="1">
        <f t="shared" si="2"/>
        <v>7.5745585923194882</v>
      </c>
    </row>
    <row r="18" spans="1:11" x14ac:dyDescent="0.25">
      <c r="A18" s="15">
        <f t="shared" si="0"/>
        <v>1</v>
      </c>
      <c r="B18" s="14">
        <v>42583.541666666664</v>
      </c>
      <c r="C18" s="14">
        <v>42583.583333333336</v>
      </c>
      <c r="D18" s="15">
        <v>569.1429443359375</v>
      </c>
      <c r="G18" s="15">
        <v>569.1429443359375</v>
      </c>
      <c r="I18" s="1">
        <f t="shared" si="1"/>
        <v>14</v>
      </c>
      <c r="J18" s="8">
        <v>42596</v>
      </c>
      <c r="K18" s="1">
        <f t="shared" si="2"/>
        <v>7.934746195793152</v>
      </c>
    </row>
    <row r="19" spans="1:11" x14ac:dyDescent="0.25">
      <c r="A19" s="15">
        <f t="shared" si="0"/>
        <v>1</v>
      </c>
      <c r="B19" s="14">
        <v>42583.583333333336</v>
      </c>
      <c r="C19" s="14">
        <v>42583.625</v>
      </c>
      <c r="D19" s="15">
        <v>875.0946044921875</v>
      </c>
      <c r="G19" s="15">
        <v>875.0946044921875</v>
      </c>
      <c r="I19" s="1">
        <f t="shared" si="1"/>
        <v>15</v>
      </c>
      <c r="J19" s="8">
        <v>42597</v>
      </c>
      <c r="K19" s="1">
        <f t="shared" si="2"/>
        <v>6.7690968604087827</v>
      </c>
    </row>
    <row r="20" spans="1:11" x14ac:dyDescent="0.25">
      <c r="A20" s="15">
        <f t="shared" si="0"/>
        <v>1</v>
      </c>
      <c r="B20" s="14">
        <v>42583.625</v>
      </c>
      <c r="C20" s="14">
        <v>42583.666666666664</v>
      </c>
      <c r="D20" s="15">
        <v>935.2724609375</v>
      </c>
      <c r="G20" s="15">
        <v>935.2724609375</v>
      </c>
      <c r="I20" s="1">
        <f t="shared" si="1"/>
        <v>16</v>
      </c>
      <c r="J20" s="8">
        <v>42598</v>
      </c>
      <c r="K20" s="1">
        <f t="shared" si="2"/>
        <v>7.5269798793792724</v>
      </c>
    </row>
    <row r="21" spans="1:11" x14ac:dyDescent="0.25">
      <c r="A21" s="15">
        <f t="shared" si="0"/>
        <v>1</v>
      </c>
      <c r="B21" s="14">
        <v>42583.666666666664</v>
      </c>
      <c r="C21" s="14">
        <v>42583.708333333336</v>
      </c>
      <c r="D21" s="15">
        <v>1005.6115112304687</v>
      </c>
      <c r="G21" s="15">
        <v>1005.6115112304687</v>
      </c>
      <c r="I21" s="1">
        <f t="shared" si="1"/>
        <v>17</v>
      </c>
      <c r="J21" s="8">
        <v>42599</v>
      </c>
      <c r="K21" s="1">
        <f t="shared" si="2"/>
        <v>7.5309015653133393</v>
      </c>
    </row>
    <row r="22" spans="1:11" x14ac:dyDescent="0.25">
      <c r="A22" s="15">
        <f t="shared" si="0"/>
        <v>1</v>
      </c>
      <c r="B22" s="14">
        <v>42583.708333333336</v>
      </c>
      <c r="C22" s="14">
        <v>42583.75</v>
      </c>
      <c r="D22" s="15">
        <v>1011.9862670898437</v>
      </c>
      <c r="G22" s="15">
        <v>1011.9862670898437</v>
      </c>
      <c r="I22" s="1">
        <f t="shared" si="1"/>
        <v>18</v>
      </c>
      <c r="J22" s="8">
        <v>42600</v>
      </c>
      <c r="K22" s="1">
        <f t="shared" si="2"/>
        <v>6.0260900201201437</v>
      </c>
    </row>
    <row r="23" spans="1:11" x14ac:dyDescent="0.25">
      <c r="A23" s="15">
        <f t="shared" si="0"/>
        <v>1</v>
      </c>
      <c r="B23" s="14">
        <v>42583.75</v>
      </c>
      <c r="C23" s="14">
        <v>42583.791666666664</v>
      </c>
      <c r="D23" s="15">
        <v>950.023681640625</v>
      </c>
      <c r="G23" s="15">
        <v>950.023681640625</v>
      </c>
      <c r="I23" s="1">
        <f t="shared" si="1"/>
        <v>19</v>
      </c>
      <c r="J23" s="8">
        <v>42601</v>
      </c>
      <c r="K23" s="1">
        <f t="shared" si="2"/>
        <v>7.7383705451488494</v>
      </c>
    </row>
    <row r="24" spans="1:11" x14ac:dyDescent="0.25">
      <c r="A24" s="15">
        <f t="shared" si="0"/>
        <v>1</v>
      </c>
      <c r="B24" s="14">
        <v>42583.791666666664</v>
      </c>
      <c r="C24" s="14">
        <v>42583.833333333336</v>
      </c>
      <c r="D24" s="15">
        <v>837.180908203125</v>
      </c>
      <c r="G24" s="15">
        <v>837.180908203125</v>
      </c>
      <c r="I24" s="1">
        <f t="shared" si="1"/>
        <v>20</v>
      </c>
      <c r="J24" s="8">
        <v>42602</v>
      </c>
      <c r="K24" s="1">
        <f t="shared" si="2"/>
        <v>5.756590073361993</v>
      </c>
    </row>
    <row r="25" spans="1:11" x14ac:dyDescent="0.25">
      <c r="A25" s="15">
        <f t="shared" si="0"/>
        <v>1</v>
      </c>
      <c r="B25" s="14">
        <v>42583.833333333336</v>
      </c>
      <c r="C25" s="14">
        <v>42583.875</v>
      </c>
      <c r="D25" s="15">
        <v>654.19549560546875</v>
      </c>
      <c r="G25" s="15">
        <v>654.19549560546875</v>
      </c>
      <c r="I25" s="1">
        <f t="shared" si="1"/>
        <v>21</v>
      </c>
      <c r="J25" s="8">
        <v>42603</v>
      </c>
      <c r="K25" s="1">
        <f t="shared" si="2"/>
        <v>8.0455804841518397</v>
      </c>
    </row>
    <row r="26" spans="1:11" x14ac:dyDescent="0.25">
      <c r="A26" s="15">
        <f t="shared" si="0"/>
        <v>1</v>
      </c>
      <c r="B26" s="14">
        <v>42583.875</v>
      </c>
      <c r="C26" s="14">
        <v>42583.916666666664</v>
      </c>
      <c r="D26" s="15">
        <v>427.95346069335937</v>
      </c>
      <c r="G26" s="15">
        <v>427.95346069335937</v>
      </c>
      <c r="I26" s="1">
        <f t="shared" si="1"/>
        <v>22</v>
      </c>
      <c r="J26" s="8">
        <v>42604</v>
      </c>
      <c r="K26" s="1">
        <f t="shared" si="2"/>
        <v>6.1159194936752321</v>
      </c>
    </row>
    <row r="27" spans="1:11" x14ac:dyDescent="0.25">
      <c r="A27" s="15">
        <f t="shared" si="0"/>
        <v>1</v>
      </c>
      <c r="B27" s="14">
        <v>42583.916666666664</v>
      </c>
      <c r="C27" s="14">
        <v>42583.958333333336</v>
      </c>
      <c r="D27" s="15">
        <v>133.98876953125</v>
      </c>
      <c r="G27" s="15">
        <v>133.98876953125</v>
      </c>
      <c r="I27" s="1">
        <f t="shared" si="1"/>
        <v>23</v>
      </c>
      <c r="J27" s="8">
        <v>42605</v>
      </c>
      <c r="K27" s="1">
        <f t="shared" si="2"/>
        <v>7.75256200158596</v>
      </c>
    </row>
    <row r="28" spans="1:11" x14ac:dyDescent="0.25">
      <c r="A28" s="15">
        <f t="shared" si="0"/>
        <v>1</v>
      </c>
      <c r="B28" s="14">
        <v>42583.958333333336</v>
      </c>
      <c r="C28" s="14">
        <v>42584</v>
      </c>
      <c r="D28" s="15">
        <v>8.5823812484741211</v>
      </c>
      <c r="G28" s="15">
        <v>8.5823812484741211</v>
      </c>
      <c r="I28" s="1">
        <f t="shared" si="1"/>
        <v>24</v>
      </c>
      <c r="J28" s="8">
        <v>42606</v>
      </c>
      <c r="K28" s="1">
        <f t="shared" si="2"/>
        <v>8.3570223971605309</v>
      </c>
    </row>
    <row r="29" spans="1:11" x14ac:dyDescent="0.25">
      <c r="A29" s="15">
        <f t="shared" si="0"/>
        <v>2</v>
      </c>
      <c r="B29" s="14">
        <v>42584</v>
      </c>
      <c r="C29" s="14">
        <v>42584.041666666664</v>
      </c>
      <c r="D29" s="15" t="str">
        <v>[-11059] No Good Data For Calculation</v>
      </c>
      <c r="G29" s="15" t="str">
        <v>Bad Total</v>
      </c>
      <c r="I29" s="1">
        <f t="shared" si="1"/>
        <v>25</v>
      </c>
      <c r="J29" s="8">
        <v>42607</v>
      </c>
      <c r="K29" s="1">
        <f t="shared" si="2"/>
        <v>6.7465826520919796</v>
      </c>
    </row>
    <row r="30" spans="1:11" x14ac:dyDescent="0.25">
      <c r="A30" s="15">
        <f t="shared" si="0"/>
        <v>2</v>
      </c>
      <c r="B30" s="14">
        <v>42584.041666666664</v>
      </c>
      <c r="C30" s="14">
        <v>42584.083333333336</v>
      </c>
      <c r="D30" s="15">
        <v>0</v>
      </c>
      <c r="G30" s="15">
        <v>0</v>
      </c>
      <c r="I30" s="1">
        <f t="shared" si="1"/>
        <v>26</v>
      </c>
      <c r="J30" s="8">
        <v>42608</v>
      </c>
      <c r="K30" s="1">
        <f t="shared" si="2"/>
        <v>6.0828540529012676</v>
      </c>
    </row>
    <row r="31" spans="1:11" x14ac:dyDescent="0.25">
      <c r="A31" s="15">
        <f t="shared" si="0"/>
        <v>2</v>
      </c>
      <c r="B31" s="14">
        <v>42584.083333333336</v>
      </c>
      <c r="C31" s="14">
        <v>42584.125</v>
      </c>
      <c r="D31" s="15">
        <v>0</v>
      </c>
      <c r="G31" s="15">
        <v>0</v>
      </c>
      <c r="I31" s="1">
        <f t="shared" si="1"/>
        <v>27</v>
      </c>
      <c r="J31" s="8">
        <v>42609</v>
      </c>
      <c r="K31" s="1">
        <f t="shared" si="2"/>
        <v>7.5279827651977538</v>
      </c>
    </row>
    <row r="32" spans="1:11" x14ac:dyDescent="0.25">
      <c r="A32" s="15">
        <f t="shared" si="0"/>
        <v>2</v>
      </c>
      <c r="B32" s="14">
        <v>42584.125</v>
      </c>
      <c r="C32" s="14">
        <v>42584.166666666664</v>
      </c>
      <c r="D32" s="15">
        <v>0</v>
      </c>
      <c r="G32" s="15">
        <v>0</v>
      </c>
      <c r="I32" s="1">
        <f t="shared" si="1"/>
        <v>28</v>
      </c>
      <c r="J32" s="8">
        <v>42610</v>
      </c>
      <c r="K32" s="1">
        <f t="shared" si="2"/>
        <v>7.9252770882472392</v>
      </c>
    </row>
    <row r="33" spans="1:11" x14ac:dyDescent="0.25">
      <c r="A33" s="15">
        <f t="shared" si="0"/>
        <v>2</v>
      </c>
      <c r="B33" s="14">
        <v>42584.166666666664</v>
      </c>
      <c r="C33" s="14">
        <v>42584.208333333336</v>
      </c>
      <c r="D33" s="15">
        <v>0</v>
      </c>
      <c r="G33" s="15">
        <v>0</v>
      </c>
      <c r="I33" s="1">
        <f t="shared" si="1"/>
        <v>29</v>
      </c>
      <c r="J33" s="8">
        <v>42611</v>
      </c>
      <c r="K33" s="1">
        <f t="shared" si="2"/>
        <v>7.9332180632948877</v>
      </c>
    </row>
    <row r="34" spans="1:11" x14ac:dyDescent="0.25">
      <c r="A34" s="15">
        <f t="shared" si="0"/>
        <v>2</v>
      </c>
      <c r="B34" s="14">
        <v>42584.208333333336</v>
      </c>
      <c r="C34" s="14">
        <v>42584.25</v>
      </c>
      <c r="D34" s="15">
        <v>0</v>
      </c>
      <c r="G34" s="15">
        <v>0</v>
      </c>
      <c r="I34" s="1">
        <f t="shared" si="1"/>
        <v>30</v>
      </c>
      <c r="J34" s="8">
        <v>42612</v>
      </c>
      <c r="K34" s="1">
        <f t="shared" si="2"/>
        <v>7.8992199544236064</v>
      </c>
    </row>
    <row r="35" spans="1:11" x14ac:dyDescent="0.25">
      <c r="A35" s="15">
        <f t="shared" si="0"/>
        <v>2</v>
      </c>
      <c r="B35" s="14">
        <v>42584.25</v>
      </c>
      <c r="C35" s="14">
        <v>42584.291666666664</v>
      </c>
      <c r="D35" s="15">
        <v>0</v>
      </c>
      <c r="G35" s="15">
        <v>0</v>
      </c>
      <c r="I35" s="1">
        <f t="shared" si="1"/>
        <v>31</v>
      </c>
      <c r="J35" s="8">
        <v>42613</v>
      </c>
      <c r="K35" s="1">
        <f t="shared" si="2"/>
        <v>7.468858908735216</v>
      </c>
    </row>
    <row r="36" spans="1:11" x14ac:dyDescent="0.25">
      <c r="A36" s="15">
        <f t="shared" si="0"/>
        <v>2</v>
      </c>
      <c r="B36" s="14">
        <v>42584.291666666664</v>
      </c>
      <c r="C36" s="14">
        <v>42584.333333333336</v>
      </c>
      <c r="D36" s="15">
        <v>0</v>
      </c>
      <c r="G36" s="15">
        <v>0</v>
      </c>
    </row>
    <row r="37" spans="1:11" x14ac:dyDescent="0.25">
      <c r="A37" s="15">
        <f t="shared" si="0"/>
        <v>2</v>
      </c>
      <c r="B37" s="14">
        <v>42584.333333333336</v>
      </c>
      <c r="C37" s="14">
        <v>42584.375</v>
      </c>
      <c r="D37" s="15">
        <v>0</v>
      </c>
      <c r="G37" s="15">
        <v>0</v>
      </c>
    </row>
    <row r="38" spans="1:11" x14ac:dyDescent="0.25">
      <c r="A38" s="15">
        <f t="shared" si="0"/>
        <v>2</v>
      </c>
      <c r="B38" s="14">
        <v>42584.375</v>
      </c>
      <c r="C38" s="14">
        <v>42584.416666666664</v>
      </c>
      <c r="D38" s="15">
        <v>0</v>
      </c>
      <c r="G38" s="15">
        <v>0</v>
      </c>
    </row>
    <row r="39" spans="1:11" x14ac:dyDescent="0.25">
      <c r="A39" s="15">
        <f t="shared" si="0"/>
        <v>2</v>
      </c>
      <c r="B39" s="14">
        <v>42584.416666666664</v>
      </c>
      <c r="C39" s="14">
        <v>42584.458333333336</v>
      </c>
      <c r="D39" s="15">
        <v>0</v>
      </c>
      <c r="G39" s="15">
        <v>0</v>
      </c>
    </row>
    <row r="40" spans="1:11" x14ac:dyDescent="0.25">
      <c r="A40" s="15">
        <f t="shared" si="0"/>
        <v>2</v>
      </c>
      <c r="B40" s="14">
        <v>42584.458333333336</v>
      </c>
      <c r="C40" s="14">
        <v>42584.5</v>
      </c>
      <c r="D40" s="15">
        <v>65.707130432128906</v>
      </c>
      <c r="G40" s="15">
        <v>65.707130432128906</v>
      </c>
    </row>
    <row r="41" spans="1:11" x14ac:dyDescent="0.25">
      <c r="A41" s="15">
        <f t="shared" si="0"/>
        <v>2</v>
      </c>
      <c r="B41" s="14">
        <v>42584.5</v>
      </c>
      <c r="C41" s="14">
        <v>42584.541666666664</v>
      </c>
      <c r="D41" s="15">
        <v>343.89999389648437</v>
      </c>
      <c r="G41" s="15">
        <v>343.89999389648437</v>
      </c>
    </row>
    <row r="42" spans="1:11" x14ac:dyDescent="0.25">
      <c r="A42" s="15">
        <f t="shared" si="0"/>
        <v>2</v>
      </c>
      <c r="B42" s="14">
        <v>42584.541666666664</v>
      </c>
      <c r="C42" s="14">
        <v>42584.583333333336</v>
      </c>
      <c r="D42" s="15">
        <v>575.896240234375</v>
      </c>
      <c r="G42" s="15">
        <v>575.896240234375</v>
      </c>
    </row>
    <row r="43" spans="1:11" x14ac:dyDescent="0.25">
      <c r="A43" s="15">
        <f t="shared" si="0"/>
        <v>2</v>
      </c>
      <c r="B43" s="14">
        <v>42584.583333333336</v>
      </c>
      <c r="C43" s="14">
        <v>42584.625</v>
      </c>
      <c r="D43" s="15">
        <v>775.301513671875</v>
      </c>
      <c r="G43" s="15">
        <v>775.301513671875</v>
      </c>
    </row>
    <row r="44" spans="1:11" x14ac:dyDescent="0.25">
      <c r="A44" s="15">
        <f t="shared" si="0"/>
        <v>2</v>
      </c>
      <c r="B44" s="14">
        <v>42584.625</v>
      </c>
      <c r="C44" s="14">
        <v>42584.666666666664</v>
      </c>
      <c r="D44" s="15">
        <v>921.81683349609375</v>
      </c>
      <c r="G44" s="15">
        <v>921.81683349609375</v>
      </c>
    </row>
    <row r="45" spans="1:11" x14ac:dyDescent="0.25">
      <c r="A45" s="15">
        <f t="shared" si="0"/>
        <v>2</v>
      </c>
      <c r="B45" s="14">
        <v>42584.666666666664</v>
      </c>
      <c r="C45" s="14">
        <v>42584.708333333336</v>
      </c>
      <c r="D45" s="15">
        <v>991.4661865234375</v>
      </c>
      <c r="G45" s="15">
        <v>991.4661865234375</v>
      </c>
    </row>
    <row r="46" spans="1:11" x14ac:dyDescent="0.25">
      <c r="A46" s="15">
        <f t="shared" si="0"/>
        <v>2</v>
      </c>
      <c r="B46" s="14">
        <v>42584.708333333336</v>
      </c>
      <c r="C46" s="14">
        <v>42584.75</v>
      </c>
      <c r="D46" s="15">
        <v>1015.5912475585937</v>
      </c>
      <c r="G46" s="15">
        <v>1015.5912475585937</v>
      </c>
    </row>
    <row r="47" spans="1:11" x14ac:dyDescent="0.25">
      <c r="A47" s="15">
        <f t="shared" si="0"/>
        <v>2</v>
      </c>
      <c r="B47" s="14">
        <v>42584.75</v>
      </c>
      <c r="C47" s="14">
        <v>42584.791666666664</v>
      </c>
      <c r="D47" s="15">
        <v>980.6378173828125</v>
      </c>
      <c r="G47" s="15">
        <v>980.6378173828125</v>
      </c>
    </row>
    <row r="48" spans="1:11" x14ac:dyDescent="0.25">
      <c r="A48" s="15">
        <f t="shared" si="0"/>
        <v>2</v>
      </c>
      <c r="B48" s="14">
        <v>42584.791666666664</v>
      </c>
      <c r="C48" s="14">
        <v>42584.833333333336</v>
      </c>
      <c r="D48" s="15">
        <v>684.60736083984375</v>
      </c>
      <c r="G48" s="15">
        <v>684.60736083984375</v>
      </c>
    </row>
    <row r="49" spans="1:7" x14ac:dyDescent="0.25">
      <c r="A49" s="15">
        <f t="shared" si="0"/>
        <v>2</v>
      </c>
      <c r="B49" s="14">
        <v>42584.833333333336</v>
      </c>
      <c r="C49" s="14">
        <v>42584.875</v>
      </c>
      <c r="D49" s="15">
        <v>547.0157470703125</v>
      </c>
      <c r="G49" s="15">
        <v>547.0157470703125</v>
      </c>
    </row>
    <row r="50" spans="1:7" x14ac:dyDescent="0.25">
      <c r="A50" s="15">
        <f t="shared" si="0"/>
        <v>2</v>
      </c>
      <c r="B50" s="14">
        <v>42584.875</v>
      </c>
      <c r="C50" s="14">
        <v>42584.916666666664</v>
      </c>
      <c r="D50" s="15">
        <v>150.74267578125</v>
      </c>
      <c r="G50" s="15">
        <v>150.74267578125</v>
      </c>
    </row>
    <row r="51" spans="1:7" x14ac:dyDescent="0.25">
      <c r="A51" s="15">
        <f t="shared" si="0"/>
        <v>2</v>
      </c>
      <c r="B51" s="14">
        <v>42584.916666666664</v>
      </c>
      <c r="C51" s="14">
        <v>42584.958333333336</v>
      </c>
      <c r="D51" s="15">
        <v>54.3218994140625</v>
      </c>
      <c r="G51" s="15">
        <v>54.3218994140625</v>
      </c>
    </row>
    <row r="52" spans="1:7" x14ac:dyDescent="0.25">
      <c r="A52" s="15">
        <f t="shared" si="0"/>
        <v>2</v>
      </c>
      <c r="B52" s="14">
        <v>42584.958333333336</v>
      </c>
      <c r="C52" s="14">
        <v>42585</v>
      </c>
      <c r="D52" s="15">
        <v>13.332956314086914</v>
      </c>
      <c r="G52" s="15">
        <v>13.332956314086914</v>
      </c>
    </row>
    <row r="53" spans="1:7" x14ac:dyDescent="0.25">
      <c r="A53" s="15">
        <f t="shared" si="0"/>
        <v>3</v>
      </c>
      <c r="B53" s="14">
        <v>42585</v>
      </c>
      <c r="C53" s="14">
        <v>42585.041666666664</v>
      </c>
      <c r="D53" s="15">
        <v>0</v>
      </c>
      <c r="G53" s="15">
        <v>0</v>
      </c>
    </row>
    <row r="54" spans="1:7" x14ac:dyDescent="0.25">
      <c r="A54" s="15">
        <f t="shared" si="0"/>
        <v>3</v>
      </c>
      <c r="B54" s="14">
        <v>42585.041666666664</v>
      </c>
      <c r="C54" s="14">
        <v>42585.083333333336</v>
      </c>
      <c r="D54" s="15">
        <v>0</v>
      </c>
      <c r="G54" s="15">
        <v>0</v>
      </c>
    </row>
    <row r="55" spans="1:7" x14ac:dyDescent="0.25">
      <c r="A55" s="15">
        <f t="shared" si="0"/>
        <v>3</v>
      </c>
      <c r="B55" s="14">
        <v>42585.083333333336</v>
      </c>
      <c r="C55" s="14">
        <v>42585.125</v>
      </c>
      <c r="D55" s="15">
        <v>0</v>
      </c>
      <c r="G55" s="15">
        <v>0</v>
      </c>
    </row>
    <row r="56" spans="1:7" x14ac:dyDescent="0.25">
      <c r="A56" s="15">
        <f t="shared" si="0"/>
        <v>3</v>
      </c>
      <c r="B56" s="14">
        <v>42585.125</v>
      </c>
      <c r="C56" s="14">
        <v>42585.166666666664</v>
      </c>
      <c r="D56" s="15">
        <v>0</v>
      </c>
      <c r="G56" s="15">
        <v>0</v>
      </c>
    </row>
    <row r="57" spans="1:7" x14ac:dyDescent="0.25">
      <c r="A57" s="15">
        <f t="shared" si="0"/>
        <v>3</v>
      </c>
      <c r="B57" s="14">
        <v>42585.166666666664</v>
      </c>
      <c r="C57" s="14">
        <v>42585.208333333336</v>
      </c>
      <c r="D57" s="15">
        <v>0</v>
      </c>
      <c r="G57" s="15">
        <v>0</v>
      </c>
    </row>
    <row r="58" spans="1:7" x14ac:dyDescent="0.25">
      <c r="A58" s="15">
        <f t="shared" si="0"/>
        <v>3</v>
      </c>
      <c r="B58" s="14">
        <v>42585.208333333336</v>
      </c>
      <c r="C58" s="14">
        <v>42585.25</v>
      </c>
      <c r="D58" s="15">
        <v>0</v>
      </c>
      <c r="G58" s="15">
        <v>0</v>
      </c>
    </row>
    <row r="59" spans="1:7" x14ac:dyDescent="0.25">
      <c r="A59" s="15">
        <f t="shared" si="0"/>
        <v>3</v>
      </c>
      <c r="B59" s="14">
        <v>42585.25</v>
      </c>
      <c r="C59" s="14">
        <v>42585.291666666664</v>
      </c>
      <c r="D59" s="15">
        <v>0</v>
      </c>
      <c r="G59" s="15">
        <v>0</v>
      </c>
    </row>
    <row r="60" spans="1:7" x14ac:dyDescent="0.25">
      <c r="A60" s="15">
        <f t="shared" si="0"/>
        <v>3</v>
      </c>
      <c r="B60" s="14">
        <v>42585.291666666664</v>
      </c>
      <c r="C60" s="14">
        <v>42585.333333333336</v>
      </c>
      <c r="D60" s="15">
        <v>0</v>
      </c>
      <c r="G60" s="15">
        <v>0</v>
      </c>
    </row>
    <row r="61" spans="1:7" x14ac:dyDescent="0.25">
      <c r="A61" s="15">
        <f t="shared" si="0"/>
        <v>3</v>
      </c>
      <c r="B61" s="14">
        <v>42585.333333333336</v>
      </c>
      <c r="C61" s="14">
        <v>42585.375</v>
      </c>
      <c r="D61" s="15">
        <v>0</v>
      </c>
      <c r="G61" s="15">
        <v>0</v>
      </c>
    </row>
    <row r="62" spans="1:7" x14ac:dyDescent="0.25">
      <c r="A62" s="15">
        <f t="shared" si="0"/>
        <v>3</v>
      </c>
      <c r="B62" s="14">
        <v>42585.375</v>
      </c>
      <c r="C62" s="14">
        <v>42585.416666666664</v>
      </c>
      <c r="D62" s="15">
        <v>0</v>
      </c>
      <c r="G62" s="15">
        <v>0</v>
      </c>
    </row>
    <row r="63" spans="1:7" x14ac:dyDescent="0.25">
      <c r="A63" s="15">
        <f t="shared" si="0"/>
        <v>3</v>
      </c>
      <c r="B63" s="14">
        <v>42585.416666666664</v>
      </c>
      <c r="C63" s="14">
        <v>42585.458333333336</v>
      </c>
      <c r="D63" s="15">
        <v>15.652172088623047</v>
      </c>
      <c r="G63" s="15">
        <v>15.652172088623047</v>
      </c>
    </row>
    <row r="64" spans="1:7" x14ac:dyDescent="0.25">
      <c r="A64" s="15">
        <f t="shared" si="0"/>
        <v>3</v>
      </c>
      <c r="B64" s="14">
        <v>42585.458333333336</v>
      </c>
      <c r="C64" s="14">
        <v>42585.5</v>
      </c>
      <c r="D64" s="15">
        <v>72.225784301757812</v>
      </c>
      <c r="G64" s="15">
        <v>72.225784301757812</v>
      </c>
    </row>
    <row r="65" spans="1:7" x14ac:dyDescent="0.25">
      <c r="A65" s="15">
        <f t="shared" si="0"/>
        <v>3</v>
      </c>
      <c r="B65" s="14">
        <v>42585.5</v>
      </c>
      <c r="C65" s="14">
        <v>42585.541666666664</v>
      </c>
      <c r="D65" s="15">
        <v>150.62896728515625</v>
      </c>
      <c r="G65" s="15">
        <v>150.62896728515625</v>
      </c>
    </row>
    <row r="66" spans="1:7" x14ac:dyDescent="0.25">
      <c r="A66" s="15">
        <f t="shared" si="0"/>
        <v>3</v>
      </c>
      <c r="B66" s="14">
        <v>42585.541666666664</v>
      </c>
      <c r="C66" s="14">
        <v>42585.583333333336</v>
      </c>
      <c r="D66" s="15">
        <v>402.05044555664062</v>
      </c>
      <c r="G66" s="15">
        <v>402.05044555664062</v>
      </c>
    </row>
    <row r="67" spans="1:7" x14ac:dyDescent="0.25">
      <c r="A67" s="15">
        <f t="shared" si="0"/>
        <v>3</v>
      </c>
      <c r="B67" s="14">
        <v>42585.583333333336</v>
      </c>
      <c r="C67" s="14">
        <v>42585.625</v>
      </c>
      <c r="D67" s="15">
        <v>402.05044555664062</v>
      </c>
      <c r="G67" s="15">
        <v>402.05044555664062</v>
      </c>
    </row>
    <row r="68" spans="1:7" x14ac:dyDescent="0.25">
      <c r="A68" s="15">
        <f t="shared" si="0"/>
        <v>3</v>
      </c>
      <c r="B68" s="14">
        <v>42585.625</v>
      </c>
      <c r="C68" s="14">
        <v>42585.666666666664</v>
      </c>
      <c r="D68" s="15">
        <v>466.94549560546875</v>
      </c>
      <c r="G68" s="15">
        <v>466.94549560546875</v>
      </c>
    </row>
    <row r="69" spans="1:7" x14ac:dyDescent="0.25">
      <c r="A69" s="15">
        <f t="shared" si="0"/>
        <v>3</v>
      </c>
      <c r="B69" s="14">
        <v>42585.666666666664</v>
      </c>
      <c r="C69" s="14">
        <v>42585.708333333336</v>
      </c>
      <c r="D69" s="15">
        <v>1026.129638671875</v>
      </c>
      <c r="G69" s="15">
        <v>1026.129638671875</v>
      </c>
    </row>
    <row r="70" spans="1:7" x14ac:dyDescent="0.25">
      <c r="A70" s="15">
        <f t="shared" ref="A70:A133" si="3">DAY(B70)</f>
        <v>3</v>
      </c>
      <c r="B70" s="14">
        <v>42585.708333333336</v>
      </c>
      <c r="C70" s="14">
        <v>42585.75</v>
      </c>
      <c r="D70" s="15">
        <v>1082.789794921875</v>
      </c>
      <c r="G70" s="15">
        <v>1082.789794921875</v>
      </c>
    </row>
    <row r="71" spans="1:7" x14ac:dyDescent="0.25">
      <c r="A71" s="15">
        <f t="shared" si="3"/>
        <v>3</v>
      </c>
      <c r="B71" s="14">
        <v>42585.75</v>
      </c>
      <c r="C71" s="14">
        <v>42585.791666666664</v>
      </c>
      <c r="D71" s="15">
        <v>1101.6298828125</v>
      </c>
      <c r="G71" s="15">
        <v>1101.6298828125</v>
      </c>
    </row>
    <row r="72" spans="1:7" x14ac:dyDescent="0.25">
      <c r="A72" s="15">
        <f t="shared" si="3"/>
        <v>3</v>
      </c>
      <c r="B72" s="14">
        <v>42585.791666666664</v>
      </c>
      <c r="C72" s="14">
        <v>42585.833333333336</v>
      </c>
      <c r="D72" s="15">
        <v>911.554931640625</v>
      </c>
      <c r="G72" s="15">
        <v>911.554931640625</v>
      </c>
    </row>
    <row r="73" spans="1:7" x14ac:dyDescent="0.25">
      <c r="A73" s="15">
        <f t="shared" si="3"/>
        <v>3</v>
      </c>
      <c r="B73" s="14">
        <v>42585.833333333336</v>
      </c>
      <c r="C73" s="14">
        <v>42585.875</v>
      </c>
      <c r="D73" s="15">
        <v>542.05010986328125</v>
      </c>
      <c r="G73" s="15">
        <v>542.05010986328125</v>
      </c>
    </row>
    <row r="74" spans="1:7" x14ac:dyDescent="0.25">
      <c r="A74" s="15">
        <f t="shared" si="3"/>
        <v>3</v>
      </c>
      <c r="B74" s="14">
        <v>42585.875</v>
      </c>
      <c r="C74" s="14">
        <v>42585.916666666664</v>
      </c>
      <c r="D74" s="15">
        <v>100.68724060058594</v>
      </c>
      <c r="G74" s="15">
        <v>100.68724060058594</v>
      </c>
    </row>
    <row r="75" spans="1:7" x14ac:dyDescent="0.25">
      <c r="A75" s="15">
        <f t="shared" si="3"/>
        <v>3</v>
      </c>
      <c r="B75" s="14">
        <v>42585.916666666664</v>
      </c>
      <c r="C75" s="14">
        <v>42585.958333333336</v>
      </c>
      <c r="D75" s="15">
        <v>121.02069091796875</v>
      </c>
      <c r="G75" s="15">
        <v>121.02069091796875</v>
      </c>
    </row>
    <row r="76" spans="1:7" x14ac:dyDescent="0.25">
      <c r="A76" s="15">
        <f t="shared" si="3"/>
        <v>3</v>
      </c>
      <c r="B76" s="14">
        <v>42585.958333333336</v>
      </c>
      <c r="C76" s="14">
        <v>42586</v>
      </c>
      <c r="D76" s="15">
        <v>24.540763854980469</v>
      </c>
      <c r="G76" s="15">
        <v>24.540763854980469</v>
      </c>
    </row>
    <row r="77" spans="1:7" x14ac:dyDescent="0.25">
      <c r="A77" s="15">
        <f t="shared" si="3"/>
        <v>4</v>
      </c>
      <c r="B77" s="14">
        <v>42586</v>
      </c>
      <c r="C77" s="14">
        <v>42586.041666666664</v>
      </c>
      <c r="D77" s="15">
        <v>0</v>
      </c>
      <c r="G77" s="15">
        <v>0</v>
      </c>
    </row>
    <row r="78" spans="1:7" x14ac:dyDescent="0.25">
      <c r="A78" s="15">
        <f t="shared" si="3"/>
        <v>4</v>
      </c>
      <c r="B78" s="14">
        <v>42586.041666666664</v>
      </c>
      <c r="C78" s="14">
        <v>42586.083333333336</v>
      </c>
      <c r="D78" s="15">
        <v>0</v>
      </c>
      <c r="G78" s="15">
        <v>0</v>
      </c>
    </row>
    <row r="79" spans="1:7" x14ac:dyDescent="0.25">
      <c r="A79" s="15">
        <f t="shared" si="3"/>
        <v>4</v>
      </c>
      <c r="B79" s="14">
        <v>42586.083333333336</v>
      </c>
      <c r="C79" s="14">
        <v>42586.125</v>
      </c>
      <c r="D79" s="15">
        <v>0</v>
      </c>
      <c r="G79" s="15">
        <v>0</v>
      </c>
    </row>
    <row r="80" spans="1:7" x14ac:dyDescent="0.25">
      <c r="A80" s="15">
        <f t="shared" si="3"/>
        <v>4</v>
      </c>
      <c r="B80" s="14">
        <v>42586.125</v>
      </c>
      <c r="C80" s="14">
        <v>42586.166666666664</v>
      </c>
      <c r="D80" s="15">
        <v>0</v>
      </c>
      <c r="G80" s="15">
        <v>0</v>
      </c>
    </row>
    <row r="81" spans="1:7" x14ac:dyDescent="0.25">
      <c r="A81" s="15">
        <f t="shared" si="3"/>
        <v>4</v>
      </c>
      <c r="B81" s="14">
        <v>42586.166666666664</v>
      </c>
      <c r="C81" s="14">
        <v>42586.208333333336</v>
      </c>
      <c r="D81" s="15">
        <v>0</v>
      </c>
      <c r="G81" s="15">
        <v>0</v>
      </c>
    </row>
    <row r="82" spans="1:7" x14ac:dyDescent="0.25">
      <c r="A82" s="15">
        <f t="shared" si="3"/>
        <v>4</v>
      </c>
      <c r="B82" s="14">
        <v>42586.208333333336</v>
      </c>
      <c r="C82" s="14">
        <v>42586.25</v>
      </c>
      <c r="D82" s="15">
        <v>0</v>
      </c>
      <c r="G82" s="15">
        <v>0</v>
      </c>
    </row>
    <row r="83" spans="1:7" x14ac:dyDescent="0.25">
      <c r="A83" s="15">
        <f t="shared" si="3"/>
        <v>4</v>
      </c>
      <c r="B83" s="14">
        <v>42586.25</v>
      </c>
      <c r="C83" s="14">
        <v>42586.291666666664</v>
      </c>
      <c r="D83" s="15">
        <v>0</v>
      </c>
      <c r="G83" s="15">
        <v>0</v>
      </c>
    </row>
    <row r="84" spans="1:7" x14ac:dyDescent="0.25">
      <c r="A84" s="15">
        <f t="shared" si="3"/>
        <v>4</v>
      </c>
      <c r="B84" s="14">
        <v>42586.291666666664</v>
      </c>
      <c r="C84" s="14">
        <v>42586.333333333336</v>
      </c>
      <c r="D84" s="15">
        <v>0</v>
      </c>
      <c r="G84" s="15">
        <v>0</v>
      </c>
    </row>
    <row r="85" spans="1:7" x14ac:dyDescent="0.25">
      <c r="A85" s="15">
        <f t="shared" si="3"/>
        <v>4</v>
      </c>
      <c r="B85" s="14">
        <v>42586.333333333336</v>
      </c>
      <c r="C85" s="14">
        <v>42586.375</v>
      </c>
      <c r="D85" s="15">
        <v>0</v>
      </c>
      <c r="G85" s="15">
        <v>0</v>
      </c>
    </row>
    <row r="86" spans="1:7" x14ac:dyDescent="0.25">
      <c r="A86" s="15">
        <f t="shared" si="3"/>
        <v>4</v>
      </c>
      <c r="B86" s="14">
        <v>42586.375</v>
      </c>
      <c r="C86" s="14">
        <v>42586.416666666664</v>
      </c>
      <c r="D86" s="15">
        <v>0</v>
      </c>
      <c r="G86" s="15">
        <v>0</v>
      </c>
    </row>
    <row r="87" spans="1:7" x14ac:dyDescent="0.25">
      <c r="A87" s="15">
        <f t="shared" si="3"/>
        <v>4</v>
      </c>
      <c r="B87" s="14">
        <v>42586.416666666664</v>
      </c>
      <c r="C87" s="14">
        <v>42586.458333333336</v>
      </c>
      <c r="D87" s="15">
        <v>8.4416294097900391</v>
      </c>
      <c r="G87" s="15">
        <v>8.4416294097900391</v>
      </c>
    </row>
    <row r="88" spans="1:7" x14ac:dyDescent="0.25">
      <c r="A88" s="15">
        <f t="shared" si="3"/>
        <v>4</v>
      </c>
      <c r="B88" s="14">
        <v>42586.458333333336</v>
      </c>
      <c r="C88" s="14">
        <v>42586.5</v>
      </c>
      <c r="D88" s="15">
        <v>60.590652465820312</v>
      </c>
      <c r="G88" s="15">
        <v>60.590652465820312</v>
      </c>
    </row>
    <row r="89" spans="1:7" x14ac:dyDescent="0.25">
      <c r="A89" s="15">
        <f t="shared" si="3"/>
        <v>4</v>
      </c>
      <c r="B89" s="14">
        <v>42586.5</v>
      </c>
      <c r="C89" s="14">
        <v>42586.541666666664</v>
      </c>
      <c r="D89" s="15">
        <v>171.09515380859375</v>
      </c>
      <c r="G89" s="15">
        <v>171.09515380859375</v>
      </c>
    </row>
    <row r="90" spans="1:7" x14ac:dyDescent="0.25">
      <c r="A90" s="15">
        <f t="shared" si="3"/>
        <v>4</v>
      </c>
      <c r="B90" s="14">
        <v>42586.541666666664</v>
      </c>
      <c r="C90" s="14">
        <v>42586.583333333336</v>
      </c>
      <c r="D90" s="15">
        <v>453.26773071289062</v>
      </c>
      <c r="G90" s="15">
        <v>453.26773071289062</v>
      </c>
    </row>
    <row r="91" spans="1:7" x14ac:dyDescent="0.25">
      <c r="A91" s="15">
        <f t="shared" si="3"/>
        <v>4</v>
      </c>
      <c r="B91" s="14">
        <v>42586.583333333336</v>
      </c>
      <c r="C91" s="14">
        <v>42586.625</v>
      </c>
      <c r="D91" s="15">
        <v>649.511962890625</v>
      </c>
      <c r="G91" s="15">
        <v>649.511962890625</v>
      </c>
    </row>
    <row r="92" spans="1:7" x14ac:dyDescent="0.25">
      <c r="A92" s="15">
        <f t="shared" si="3"/>
        <v>4</v>
      </c>
      <c r="B92" s="14">
        <v>42586.625</v>
      </c>
      <c r="C92" s="14">
        <v>42586.666666666664</v>
      </c>
      <c r="D92" s="15">
        <v>929.82550048828125</v>
      </c>
      <c r="G92" s="15">
        <v>929.82550048828125</v>
      </c>
    </row>
    <row r="93" spans="1:7" x14ac:dyDescent="0.25">
      <c r="A93" s="15">
        <f t="shared" si="3"/>
        <v>4</v>
      </c>
      <c r="B93" s="14">
        <v>42586.666666666664</v>
      </c>
      <c r="C93" s="14">
        <v>42586.708333333336</v>
      </c>
      <c r="D93" s="15">
        <v>1022.432861328125</v>
      </c>
      <c r="G93" s="15">
        <v>1022.432861328125</v>
      </c>
    </row>
    <row r="94" spans="1:7" x14ac:dyDescent="0.25">
      <c r="A94" s="15">
        <f t="shared" si="3"/>
        <v>4</v>
      </c>
      <c r="B94" s="14">
        <v>42586.708333333336</v>
      </c>
      <c r="C94" s="14">
        <v>42586.75</v>
      </c>
      <c r="D94" s="15">
        <v>1024.243896484375</v>
      </c>
      <c r="G94" s="15">
        <v>1024.243896484375</v>
      </c>
    </row>
    <row r="95" spans="1:7" x14ac:dyDescent="0.25">
      <c r="A95" s="15">
        <f t="shared" si="3"/>
        <v>4</v>
      </c>
      <c r="B95" s="14">
        <v>42586.75</v>
      </c>
      <c r="C95" s="14">
        <v>42586.791666666664</v>
      </c>
      <c r="D95" s="15">
        <v>974.719970703125</v>
      </c>
      <c r="G95" s="15">
        <v>974.719970703125</v>
      </c>
    </row>
    <row r="96" spans="1:7" x14ac:dyDescent="0.25">
      <c r="A96" s="15">
        <f t="shared" si="3"/>
        <v>4</v>
      </c>
      <c r="B96" s="14">
        <v>42586.791666666664</v>
      </c>
      <c r="C96" s="14">
        <v>42586.833333333336</v>
      </c>
      <c r="D96" s="15">
        <v>763.4676513671875</v>
      </c>
      <c r="G96" s="15">
        <v>763.4676513671875</v>
      </c>
    </row>
    <row r="97" spans="1:7" x14ac:dyDescent="0.25">
      <c r="A97" s="15">
        <f t="shared" si="3"/>
        <v>4</v>
      </c>
      <c r="B97" s="14">
        <v>42586.833333333336</v>
      </c>
      <c r="C97" s="14">
        <v>42586.875</v>
      </c>
      <c r="D97" s="15">
        <v>584.97601318359375</v>
      </c>
      <c r="G97" s="15">
        <v>584.97601318359375</v>
      </c>
    </row>
    <row r="98" spans="1:7" x14ac:dyDescent="0.25">
      <c r="A98" s="15">
        <f t="shared" si="3"/>
        <v>4</v>
      </c>
      <c r="B98" s="14">
        <v>42586.875</v>
      </c>
      <c r="C98" s="14">
        <v>42586.916666666664</v>
      </c>
      <c r="D98" s="15">
        <v>422.17279052734375</v>
      </c>
      <c r="G98" s="15">
        <v>422.17279052734375</v>
      </c>
    </row>
    <row r="99" spans="1:7" x14ac:dyDescent="0.25">
      <c r="A99" s="15">
        <f t="shared" si="3"/>
        <v>4</v>
      </c>
      <c r="B99" s="14">
        <v>42586.916666666664</v>
      </c>
      <c r="C99" s="14">
        <v>42586.958333333336</v>
      </c>
      <c r="D99" s="15">
        <v>152.14804077148437</v>
      </c>
      <c r="G99" s="15">
        <v>152.14804077148437</v>
      </c>
    </row>
    <row r="100" spans="1:7" x14ac:dyDescent="0.25">
      <c r="A100" s="15">
        <f t="shared" si="3"/>
        <v>4</v>
      </c>
      <c r="B100" s="14">
        <v>42586.958333333336</v>
      </c>
      <c r="C100" s="14">
        <v>42587</v>
      </c>
      <c r="D100" s="15">
        <v>31.718669891357422</v>
      </c>
      <c r="G100" s="15">
        <v>31.718669891357422</v>
      </c>
    </row>
    <row r="101" spans="1:7" x14ac:dyDescent="0.25">
      <c r="A101" s="15">
        <f t="shared" si="3"/>
        <v>5</v>
      </c>
      <c r="B101" s="14">
        <v>42587</v>
      </c>
      <c r="C101" s="14">
        <v>42587.041666666664</v>
      </c>
      <c r="D101" s="15">
        <v>0</v>
      </c>
      <c r="G101" s="15">
        <v>0</v>
      </c>
    </row>
    <row r="102" spans="1:7" x14ac:dyDescent="0.25">
      <c r="A102" s="15">
        <f t="shared" si="3"/>
        <v>5</v>
      </c>
      <c r="B102" s="14">
        <v>42587.041666666664</v>
      </c>
      <c r="C102" s="14">
        <v>42587.083333333336</v>
      </c>
      <c r="D102" s="15">
        <v>0</v>
      </c>
      <c r="G102" s="15">
        <v>0</v>
      </c>
    </row>
    <row r="103" spans="1:7" x14ac:dyDescent="0.25">
      <c r="A103" s="15">
        <f t="shared" si="3"/>
        <v>5</v>
      </c>
      <c r="B103" s="14">
        <v>42587.083333333336</v>
      </c>
      <c r="C103" s="14">
        <v>42587.125</v>
      </c>
      <c r="D103" s="15">
        <v>0</v>
      </c>
      <c r="G103" s="15">
        <v>0</v>
      </c>
    </row>
    <row r="104" spans="1:7" x14ac:dyDescent="0.25">
      <c r="A104" s="15">
        <f t="shared" si="3"/>
        <v>5</v>
      </c>
      <c r="B104" s="14">
        <v>42587.125</v>
      </c>
      <c r="C104" s="14">
        <v>42587.166666666664</v>
      </c>
      <c r="D104" s="15">
        <v>0</v>
      </c>
      <c r="G104" s="15">
        <v>0</v>
      </c>
    </row>
    <row r="105" spans="1:7" x14ac:dyDescent="0.25">
      <c r="A105" s="15">
        <f t="shared" si="3"/>
        <v>5</v>
      </c>
      <c r="B105" s="14">
        <v>42587.166666666664</v>
      </c>
      <c r="C105" s="14">
        <v>42587.208333333336</v>
      </c>
      <c r="D105" s="15">
        <v>0</v>
      </c>
      <c r="G105" s="15">
        <v>0</v>
      </c>
    </row>
    <row r="106" spans="1:7" x14ac:dyDescent="0.25">
      <c r="A106" s="15">
        <f t="shared" si="3"/>
        <v>5</v>
      </c>
      <c r="B106" s="14">
        <v>42587.208333333336</v>
      </c>
      <c r="C106" s="14">
        <v>42587.25</v>
      </c>
      <c r="D106" s="15">
        <v>0</v>
      </c>
      <c r="G106" s="15">
        <v>0</v>
      </c>
    </row>
    <row r="107" spans="1:7" x14ac:dyDescent="0.25">
      <c r="A107" s="15">
        <f t="shared" si="3"/>
        <v>5</v>
      </c>
      <c r="B107" s="14">
        <v>42587.25</v>
      </c>
      <c r="C107" s="14">
        <v>42587.291666666664</v>
      </c>
      <c r="D107" s="15">
        <v>0</v>
      </c>
      <c r="G107" s="15">
        <v>0</v>
      </c>
    </row>
    <row r="108" spans="1:7" x14ac:dyDescent="0.25">
      <c r="A108" s="15">
        <f t="shared" si="3"/>
        <v>5</v>
      </c>
      <c r="B108" s="14">
        <v>42587.291666666664</v>
      </c>
      <c r="C108" s="14">
        <v>42587.333333333336</v>
      </c>
      <c r="D108" s="15">
        <v>0</v>
      </c>
      <c r="G108" s="15">
        <v>0</v>
      </c>
    </row>
    <row r="109" spans="1:7" x14ac:dyDescent="0.25">
      <c r="A109" s="15">
        <f t="shared" si="3"/>
        <v>5</v>
      </c>
      <c r="B109" s="14">
        <v>42587.333333333336</v>
      </c>
      <c r="C109" s="14">
        <v>42587.375</v>
      </c>
      <c r="D109" s="15">
        <v>0</v>
      </c>
      <c r="G109" s="15">
        <v>0</v>
      </c>
    </row>
    <row r="110" spans="1:7" x14ac:dyDescent="0.25">
      <c r="A110" s="15">
        <f t="shared" si="3"/>
        <v>5</v>
      </c>
      <c r="B110" s="14">
        <v>42587.375</v>
      </c>
      <c r="C110" s="14">
        <v>42587.416666666664</v>
      </c>
      <c r="D110" s="15">
        <v>0</v>
      </c>
      <c r="G110" s="15">
        <v>0</v>
      </c>
    </row>
    <row r="111" spans="1:7" x14ac:dyDescent="0.25">
      <c r="A111" s="15">
        <f t="shared" si="3"/>
        <v>5</v>
      </c>
      <c r="B111" s="14">
        <v>42587.416666666664</v>
      </c>
      <c r="C111" s="14">
        <v>42587.458333333336</v>
      </c>
      <c r="D111" s="15">
        <v>7.4451103210449219</v>
      </c>
      <c r="G111" s="15">
        <v>7.4451103210449219</v>
      </c>
    </row>
    <row r="112" spans="1:7" x14ac:dyDescent="0.25">
      <c r="A112" s="15">
        <f t="shared" si="3"/>
        <v>5</v>
      </c>
      <c r="B112" s="14">
        <v>42587.458333333336</v>
      </c>
      <c r="C112" s="14">
        <v>42587.5</v>
      </c>
      <c r="D112" s="15">
        <v>81.608078002929688</v>
      </c>
      <c r="G112" s="15">
        <v>81.608078002929688</v>
      </c>
    </row>
    <row r="113" spans="1:7" x14ac:dyDescent="0.25">
      <c r="A113" s="15">
        <f t="shared" si="3"/>
        <v>5</v>
      </c>
      <c r="B113" s="14">
        <v>42587.5</v>
      </c>
      <c r="C113" s="14">
        <v>42587.541666666664</v>
      </c>
      <c r="D113" s="15">
        <v>218.05058288574219</v>
      </c>
      <c r="G113" s="15">
        <v>218.05058288574219</v>
      </c>
    </row>
    <row r="114" spans="1:7" x14ac:dyDescent="0.25">
      <c r="A114" s="15">
        <f t="shared" si="3"/>
        <v>5</v>
      </c>
      <c r="B114" s="14">
        <v>42587.541666666664</v>
      </c>
      <c r="C114" s="14">
        <v>42587.583333333336</v>
      </c>
      <c r="D114" s="15">
        <v>286.0128173828125</v>
      </c>
      <c r="G114" s="15">
        <v>286.0128173828125</v>
      </c>
    </row>
    <row r="115" spans="1:7" x14ac:dyDescent="0.25">
      <c r="A115" s="15">
        <f t="shared" si="3"/>
        <v>5</v>
      </c>
      <c r="B115" s="14">
        <v>42587.583333333336</v>
      </c>
      <c r="C115" s="14">
        <v>42587.625</v>
      </c>
      <c r="D115" s="15">
        <v>391.924560546875</v>
      </c>
      <c r="G115" s="15">
        <v>391.924560546875</v>
      </c>
    </row>
    <row r="116" spans="1:7" x14ac:dyDescent="0.25">
      <c r="A116" s="15">
        <f t="shared" si="3"/>
        <v>5</v>
      </c>
      <c r="B116" s="14">
        <v>42587.625</v>
      </c>
      <c r="C116" s="14">
        <v>42587.666666666664</v>
      </c>
      <c r="D116" s="15">
        <v>922.59765625</v>
      </c>
      <c r="G116" s="15">
        <v>922.59765625</v>
      </c>
    </row>
    <row r="117" spans="1:7" x14ac:dyDescent="0.25">
      <c r="A117" s="15">
        <f t="shared" si="3"/>
        <v>5</v>
      </c>
      <c r="B117" s="14">
        <v>42587.666666666664</v>
      </c>
      <c r="C117" s="14">
        <v>42587.708333333336</v>
      </c>
      <c r="D117" s="15">
        <v>1031.954833984375</v>
      </c>
      <c r="G117" s="15">
        <v>1031.954833984375</v>
      </c>
    </row>
    <row r="118" spans="1:7" x14ac:dyDescent="0.25">
      <c r="A118" s="15">
        <f t="shared" si="3"/>
        <v>5</v>
      </c>
      <c r="B118" s="14">
        <v>42587.708333333336</v>
      </c>
      <c r="C118" s="14">
        <v>42587.75</v>
      </c>
      <c r="D118" s="15">
        <v>839.80572509765625</v>
      </c>
      <c r="G118" s="15">
        <v>839.80572509765625</v>
      </c>
    </row>
    <row r="119" spans="1:7" x14ac:dyDescent="0.25">
      <c r="A119" s="15">
        <f t="shared" si="3"/>
        <v>5</v>
      </c>
      <c r="B119" s="14">
        <v>42587.75</v>
      </c>
      <c r="C119" s="14">
        <v>42587.791666666664</v>
      </c>
      <c r="D119" s="15">
        <v>1060.903076171875</v>
      </c>
      <c r="G119" s="15">
        <v>1060.903076171875</v>
      </c>
    </row>
    <row r="120" spans="1:7" x14ac:dyDescent="0.25">
      <c r="A120" s="15">
        <f t="shared" si="3"/>
        <v>5</v>
      </c>
      <c r="B120" s="14">
        <v>42587.791666666664</v>
      </c>
      <c r="C120" s="14">
        <v>42587.833333333336</v>
      </c>
      <c r="D120" s="15">
        <v>641.3551025390625</v>
      </c>
      <c r="G120" s="15">
        <v>641.3551025390625</v>
      </c>
    </row>
    <row r="121" spans="1:7" x14ac:dyDescent="0.25">
      <c r="A121" s="15">
        <f t="shared" si="3"/>
        <v>5</v>
      </c>
      <c r="B121" s="14">
        <v>42587.833333333336</v>
      </c>
      <c r="C121" s="14">
        <v>42587.875</v>
      </c>
      <c r="D121" s="15">
        <v>718.06689453125</v>
      </c>
      <c r="G121" s="15">
        <v>718.06689453125</v>
      </c>
    </row>
    <row r="122" spans="1:7" x14ac:dyDescent="0.25">
      <c r="A122" s="15">
        <f t="shared" si="3"/>
        <v>5</v>
      </c>
      <c r="B122" s="14">
        <v>42587.875</v>
      </c>
      <c r="C122" s="14">
        <v>42587.916666666664</v>
      </c>
      <c r="D122" s="15">
        <v>406.36074829101563</v>
      </c>
      <c r="G122" s="15">
        <v>406.36074829101563</v>
      </c>
    </row>
    <row r="123" spans="1:7" x14ac:dyDescent="0.25">
      <c r="A123" s="15">
        <f t="shared" si="3"/>
        <v>5</v>
      </c>
      <c r="B123" s="14">
        <v>42587.916666666664</v>
      </c>
      <c r="C123" s="14">
        <v>42587.958333333336</v>
      </c>
      <c r="D123" s="15">
        <v>273.5081787109375</v>
      </c>
      <c r="G123" s="15">
        <v>273.5081787109375</v>
      </c>
    </row>
    <row r="124" spans="1:7" x14ac:dyDescent="0.25">
      <c r="A124" s="15">
        <f t="shared" si="3"/>
        <v>5</v>
      </c>
      <c r="B124" s="14">
        <v>42587.958333333336</v>
      </c>
      <c r="C124" s="14">
        <v>42588</v>
      </c>
      <c r="D124" s="15">
        <v>34.393688201904297</v>
      </c>
      <c r="G124" s="15">
        <v>34.393688201904297</v>
      </c>
    </row>
    <row r="125" spans="1:7" x14ac:dyDescent="0.25">
      <c r="A125" s="15">
        <f t="shared" si="3"/>
        <v>6</v>
      </c>
      <c r="B125" s="14">
        <v>42588</v>
      </c>
      <c r="C125" s="14">
        <v>42588.041666666664</v>
      </c>
      <c r="D125" s="15">
        <v>0</v>
      </c>
      <c r="G125" s="15">
        <v>0</v>
      </c>
    </row>
    <row r="126" spans="1:7" x14ac:dyDescent="0.25">
      <c r="A126" s="15">
        <f t="shared" si="3"/>
        <v>6</v>
      </c>
      <c r="B126" s="14">
        <v>42588.041666666664</v>
      </c>
      <c r="C126" s="14">
        <v>42588.083333333336</v>
      </c>
      <c r="D126" s="15">
        <v>0</v>
      </c>
      <c r="G126" s="15">
        <v>0</v>
      </c>
    </row>
    <row r="127" spans="1:7" x14ac:dyDescent="0.25">
      <c r="A127" s="15">
        <f t="shared" si="3"/>
        <v>6</v>
      </c>
      <c r="B127" s="14">
        <v>42588.083333333336</v>
      </c>
      <c r="C127" s="14">
        <v>42588.125</v>
      </c>
      <c r="D127" s="15">
        <v>0</v>
      </c>
      <c r="G127" s="15">
        <v>0</v>
      </c>
    </row>
    <row r="128" spans="1:7" x14ac:dyDescent="0.25">
      <c r="A128" s="15">
        <f t="shared" si="3"/>
        <v>6</v>
      </c>
      <c r="B128" s="14">
        <v>42588.125</v>
      </c>
      <c r="C128" s="14">
        <v>42588.166666666664</v>
      </c>
      <c r="D128" s="15">
        <v>0</v>
      </c>
      <c r="G128" s="15">
        <v>0</v>
      </c>
    </row>
    <row r="129" spans="1:7" x14ac:dyDescent="0.25">
      <c r="A129" s="15">
        <f t="shared" si="3"/>
        <v>6</v>
      </c>
      <c r="B129" s="14">
        <v>42588.166666666664</v>
      </c>
      <c r="C129" s="14">
        <v>42588.208333333336</v>
      </c>
      <c r="D129" s="15">
        <v>0</v>
      </c>
      <c r="G129" s="15">
        <v>0</v>
      </c>
    </row>
    <row r="130" spans="1:7" x14ac:dyDescent="0.25">
      <c r="A130" s="15">
        <f t="shared" si="3"/>
        <v>6</v>
      </c>
      <c r="B130" s="14">
        <v>42588.208333333336</v>
      </c>
      <c r="C130" s="14">
        <v>42588.25</v>
      </c>
      <c r="D130" s="15">
        <v>0</v>
      </c>
      <c r="G130" s="15">
        <v>0</v>
      </c>
    </row>
    <row r="131" spans="1:7" x14ac:dyDescent="0.25">
      <c r="A131" s="15">
        <f t="shared" si="3"/>
        <v>6</v>
      </c>
      <c r="B131" s="14">
        <v>42588.25</v>
      </c>
      <c r="C131" s="14">
        <v>42588.291666666664</v>
      </c>
      <c r="D131" s="15">
        <v>0</v>
      </c>
      <c r="G131" s="15">
        <v>0</v>
      </c>
    </row>
    <row r="132" spans="1:7" x14ac:dyDescent="0.25">
      <c r="A132" s="15">
        <f t="shared" si="3"/>
        <v>6</v>
      </c>
      <c r="B132" s="14">
        <v>42588.291666666664</v>
      </c>
      <c r="C132" s="14">
        <v>42588.333333333336</v>
      </c>
      <c r="D132" s="15">
        <v>0</v>
      </c>
      <c r="G132" s="15">
        <v>0</v>
      </c>
    </row>
    <row r="133" spans="1:7" x14ac:dyDescent="0.25">
      <c r="A133" s="15">
        <f t="shared" si="3"/>
        <v>6</v>
      </c>
      <c r="B133" s="14">
        <v>42588.333333333336</v>
      </c>
      <c r="C133" s="14">
        <v>42588.375</v>
      </c>
      <c r="D133" s="15">
        <v>0</v>
      </c>
      <c r="G133" s="15">
        <v>0</v>
      </c>
    </row>
    <row r="134" spans="1:7" x14ac:dyDescent="0.25">
      <c r="A134" s="15">
        <f t="shared" ref="A134:A197" si="4">DAY(B134)</f>
        <v>6</v>
      </c>
      <c r="B134" s="14">
        <v>42588.375</v>
      </c>
      <c r="C134" s="14">
        <v>42588.416666666664</v>
      </c>
      <c r="D134" s="15">
        <v>0</v>
      </c>
      <c r="G134" s="15">
        <v>0</v>
      </c>
    </row>
    <row r="135" spans="1:7" x14ac:dyDescent="0.25">
      <c r="A135" s="15">
        <f t="shared" si="4"/>
        <v>6</v>
      </c>
      <c r="B135" s="14">
        <v>42588.416666666664</v>
      </c>
      <c r="C135" s="14">
        <v>42588.458333333336</v>
      </c>
      <c r="D135" s="15">
        <v>13.48225212097168</v>
      </c>
      <c r="G135" s="15">
        <v>13.48225212097168</v>
      </c>
    </row>
    <row r="136" spans="1:7" x14ac:dyDescent="0.25">
      <c r="A136" s="15">
        <f t="shared" si="4"/>
        <v>6</v>
      </c>
      <c r="B136" s="14">
        <v>42588.458333333336</v>
      </c>
      <c r="C136" s="14">
        <v>42588.5</v>
      </c>
      <c r="D136" s="15">
        <v>127.51066589355469</v>
      </c>
      <c r="G136" s="15">
        <v>127.51066589355469</v>
      </c>
    </row>
    <row r="137" spans="1:7" x14ac:dyDescent="0.25">
      <c r="A137" s="15">
        <f t="shared" si="4"/>
        <v>6</v>
      </c>
      <c r="B137" s="14">
        <v>42588.5</v>
      </c>
      <c r="C137" s="14">
        <v>42588.541666666664</v>
      </c>
      <c r="D137" s="15">
        <v>340.18011474609375</v>
      </c>
      <c r="G137" s="15">
        <v>340.18011474609375</v>
      </c>
    </row>
    <row r="138" spans="1:7" x14ac:dyDescent="0.25">
      <c r="A138" s="15">
        <f t="shared" si="4"/>
        <v>6</v>
      </c>
      <c r="B138" s="14">
        <v>42588.541666666664</v>
      </c>
      <c r="C138" s="14">
        <v>42588.583333333336</v>
      </c>
      <c r="D138" s="15">
        <v>586.71417236328125</v>
      </c>
      <c r="G138" s="15">
        <v>586.71417236328125</v>
      </c>
    </row>
    <row r="139" spans="1:7" x14ac:dyDescent="0.25">
      <c r="A139" s="15">
        <f t="shared" si="4"/>
        <v>6</v>
      </c>
      <c r="B139" s="14">
        <v>42588.583333333336</v>
      </c>
      <c r="C139" s="14">
        <v>42588.625</v>
      </c>
      <c r="D139" s="15">
        <v>794.13372802734375</v>
      </c>
      <c r="G139" s="15">
        <v>794.13372802734375</v>
      </c>
    </row>
    <row r="140" spans="1:7" x14ac:dyDescent="0.25">
      <c r="A140" s="15">
        <f t="shared" si="4"/>
        <v>6</v>
      </c>
      <c r="B140" s="14">
        <v>42588.625</v>
      </c>
      <c r="C140" s="14">
        <v>42588.666666666664</v>
      </c>
      <c r="D140" s="15">
        <v>949.76837158203125</v>
      </c>
      <c r="G140" s="15">
        <v>949.76837158203125</v>
      </c>
    </row>
    <row r="141" spans="1:7" x14ac:dyDescent="0.25">
      <c r="A141" s="15">
        <f t="shared" si="4"/>
        <v>6</v>
      </c>
      <c r="B141" s="14">
        <v>42588.666666666664</v>
      </c>
      <c r="C141" s="14">
        <v>42588.708333333336</v>
      </c>
      <c r="D141" s="15">
        <v>1038.276611328125</v>
      </c>
      <c r="G141" s="15">
        <v>1038.276611328125</v>
      </c>
    </row>
    <row r="142" spans="1:7" x14ac:dyDescent="0.25">
      <c r="A142" s="15">
        <f t="shared" si="4"/>
        <v>6</v>
      </c>
      <c r="B142" s="14">
        <v>42588.708333333336</v>
      </c>
      <c r="C142" s="14">
        <v>42588.75</v>
      </c>
      <c r="D142" s="15">
        <v>1085.1405029296875</v>
      </c>
      <c r="G142" s="15">
        <v>1085.1405029296875</v>
      </c>
    </row>
    <row r="143" spans="1:7" x14ac:dyDescent="0.25">
      <c r="A143" s="15">
        <f t="shared" si="4"/>
        <v>6</v>
      </c>
      <c r="B143" s="14">
        <v>42588.75</v>
      </c>
      <c r="C143" s="14">
        <v>42588.791666666664</v>
      </c>
      <c r="D143" s="15">
        <v>1061.941162109375</v>
      </c>
      <c r="G143" s="15">
        <v>1061.941162109375</v>
      </c>
    </row>
    <row r="144" spans="1:7" x14ac:dyDescent="0.25">
      <c r="A144" s="15">
        <f t="shared" si="4"/>
        <v>6</v>
      </c>
      <c r="B144" s="14">
        <v>42588.791666666664</v>
      </c>
      <c r="C144" s="14">
        <v>42588.833333333336</v>
      </c>
      <c r="D144" s="15">
        <v>563.6190185546875</v>
      </c>
      <c r="G144" s="15">
        <v>563.6190185546875</v>
      </c>
    </row>
    <row r="145" spans="1:7" x14ac:dyDescent="0.25">
      <c r="A145" s="15">
        <f t="shared" si="4"/>
        <v>6</v>
      </c>
      <c r="B145" s="14">
        <v>42588.833333333336</v>
      </c>
      <c r="C145" s="14">
        <v>42588.875</v>
      </c>
      <c r="D145" s="15">
        <v>206.9207763671875</v>
      </c>
      <c r="G145" s="15">
        <v>206.9207763671875</v>
      </c>
    </row>
    <row r="146" spans="1:7" x14ac:dyDescent="0.25">
      <c r="A146" s="15">
        <f t="shared" si="4"/>
        <v>6</v>
      </c>
      <c r="B146" s="14">
        <v>42588.875</v>
      </c>
      <c r="C146" s="14">
        <v>42588.916666666664</v>
      </c>
      <c r="D146" s="15">
        <v>449.2266845703125</v>
      </c>
      <c r="G146" s="15">
        <v>449.2266845703125</v>
      </c>
    </row>
    <row r="147" spans="1:7" x14ac:dyDescent="0.25">
      <c r="A147" s="15">
        <f t="shared" si="4"/>
        <v>6</v>
      </c>
      <c r="B147" s="14">
        <v>42588.916666666664</v>
      </c>
      <c r="C147" s="14">
        <v>42588.958333333336</v>
      </c>
      <c r="D147" s="15">
        <v>72.196517944335937</v>
      </c>
      <c r="G147" s="15">
        <v>72.196517944335937</v>
      </c>
    </row>
    <row r="148" spans="1:7" x14ac:dyDescent="0.25">
      <c r="A148" s="15">
        <f t="shared" si="4"/>
        <v>6</v>
      </c>
      <c r="B148" s="14">
        <v>42588.958333333336</v>
      </c>
      <c r="C148" s="14">
        <v>42589</v>
      </c>
      <c r="D148" s="15">
        <v>28.852104187011719</v>
      </c>
      <c r="G148" s="15">
        <v>28.852104187011719</v>
      </c>
    </row>
    <row r="149" spans="1:7" x14ac:dyDescent="0.25">
      <c r="A149" s="15">
        <f t="shared" si="4"/>
        <v>7</v>
      </c>
      <c r="B149" s="14">
        <v>42589</v>
      </c>
      <c r="C149" s="14">
        <v>42589.041666666664</v>
      </c>
      <c r="D149" s="15">
        <v>0</v>
      </c>
      <c r="G149" s="15">
        <v>0</v>
      </c>
    </row>
    <row r="150" spans="1:7" x14ac:dyDescent="0.25">
      <c r="A150" s="15">
        <f t="shared" si="4"/>
        <v>7</v>
      </c>
      <c r="B150" s="14">
        <v>42589.041666666664</v>
      </c>
      <c r="C150" s="14">
        <v>42589.083333333336</v>
      </c>
      <c r="D150" s="15">
        <v>0</v>
      </c>
      <c r="G150" s="15">
        <v>0</v>
      </c>
    </row>
    <row r="151" spans="1:7" x14ac:dyDescent="0.25">
      <c r="A151" s="15">
        <f t="shared" si="4"/>
        <v>7</v>
      </c>
      <c r="B151" s="14">
        <v>42589.083333333336</v>
      </c>
      <c r="C151" s="14">
        <v>42589.125</v>
      </c>
      <c r="D151" s="15">
        <v>0</v>
      </c>
      <c r="G151" s="15">
        <v>0</v>
      </c>
    </row>
    <row r="152" spans="1:7" x14ac:dyDescent="0.25">
      <c r="A152" s="15">
        <f t="shared" si="4"/>
        <v>7</v>
      </c>
      <c r="B152" s="14">
        <v>42589.125</v>
      </c>
      <c r="C152" s="14">
        <v>42589.166666666664</v>
      </c>
      <c r="D152" s="15">
        <v>0</v>
      </c>
      <c r="G152" s="15">
        <v>0</v>
      </c>
    </row>
    <row r="153" spans="1:7" x14ac:dyDescent="0.25">
      <c r="A153" s="15">
        <f t="shared" si="4"/>
        <v>7</v>
      </c>
      <c r="B153" s="14">
        <v>42589.166666666664</v>
      </c>
      <c r="C153" s="14">
        <v>42589.208333333336</v>
      </c>
      <c r="D153" s="15">
        <v>0</v>
      </c>
      <c r="G153" s="15">
        <v>0</v>
      </c>
    </row>
    <row r="154" spans="1:7" x14ac:dyDescent="0.25">
      <c r="A154" s="15">
        <f t="shared" si="4"/>
        <v>7</v>
      </c>
      <c r="B154" s="14">
        <v>42589.208333333336</v>
      </c>
      <c r="C154" s="14">
        <v>42589.25</v>
      </c>
      <c r="D154" s="15">
        <v>0</v>
      </c>
      <c r="G154" s="15">
        <v>0</v>
      </c>
    </row>
    <row r="155" spans="1:7" x14ac:dyDescent="0.25">
      <c r="A155" s="15">
        <f t="shared" si="4"/>
        <v>7</v>
      </c>
      <c r="B155" s="14">
        <v>42589.25</v>
      </c>
      <c r="C155" s="14">
        <v>42589.291666666664</v>
      </c>
      <c r="D155" s="15">
        <v>0</v>
      </c>
      <c r="G155" s="15">
        <v>0</v>
      </c>
    </row>
    <row r="156" spans="1:7" x14ac:dyDescent="0.25">
      <c r="A156" s="15">
        <f t="shared" si="4"/>
        <v>7</v>
      </c>
      <c r="B156" s="14">
        <v>42589.291666666664</v>
      </c>
      <c r="C156" s="14">
        <v>42589.333333333336</v>
      </c>
      <c r="D156" s="15">
        <v>0</v>
      </c>
      <c r="G156" s="15">
        <v>0</v>
      </c>
    </row>
    <row r="157" spans="1:7" x14ac:dyDescent="0.25">
      <c r="A157" s="15">
        <f t="shared" si="4"/>
        <v>7</v>
      </c>
      <c r="B157" s="14">
        <v>42589.333333333336</v>
      </c>
      <c r="C157" s="14">
        <v>42589.375</v>
      </c>
      <c r="D157" s="15">
        <v>0</v>
      </c>
      <c r="G157" s="15">
        <v>0</v>
      </c>
    </row>
    <row r="158" spans="1:7" x14ac:dyDescent="0.25">
      <c r="A158" s="15">
        <f t="shared" si="4"/>
        <v>7</v>
      </c>
      <c r="B158" s="14">
        <v>42589.375</v>
      </c>
      <c r="C158" s="14">
        <v>42589.416666666664</v>
      </c>
      <c r="D158" s="15">
        <v>0</v>
      </c>
      <c r="G158" s="15">
        <v>0</v>
      </c>
    </row>
    <row r="159" spans="1:7" x14ac:dyDescent="0.25">
      <c r="A159" s="15">
        <f t="shared" si="4"/>
        <v>7</v>
      </c>
      <c r="B159" s="14">
        <v>42589.416666666664</v>
      </c>
      <c r="C159" s="14">
        <v>42589.458333333336</v>
      </c>
      <c r="D159" s="15">
        <v>9.5178489685058594</v>
      </c>
      <c r="G159" s="15">
        <v>9.5178489685058594</v>
      </c>
    </row>
    <row r="160" spans="1:7" x14ac:dyDescent="0.25">
      <c r="A160" s="15">
        <f t="shared" si="4"/>
        <v>7</v>
      </c>
      <c r="B160" s="14">
        <v>42589.458333333336</v>
      </c>
      <c r="C160" s="14">
        <v>42589.5</v>
      </c>
      <c r="D160" s="15">
        <v>128.97360229492187</v>
      </c>
      <c r="G160" s="15">
        <v>128.97360229492187</v>
      </c>
    </row>
    <row r="161" spans="1:7" x14ac:dyDescent="0.25">
      <c r="A161" s="15">
        <f t="shared" si="4"/>
        <v>7</v>
      </c>
      <c r="B161" s="14">
        <v>42589.5</v>
      </c>
      <c r="C161" s="14">
        <v>42589.541666666664</v>
      </c>
      <c r="D161" s="15">
        <v>367.71600341796875</v>
      </c>
      <c r="G161" s="15">
        <v>367.71600341796875</v>
      </c>
    </row>
    <row r="162" spans="1:7" x14ac:dyDescent="0.25">
      <c r="A162" s="15">
        <f t="shared" si="4"/>
        <v>7</v>
      </c>
      <c r="B162" s="14">
        <v>42589.541666666664</v>
      </c>
      <c r="C162" s="14">
        <v>42589.583333333336</v>
      </c>
      <c r="D162" s="15">
        <v>578.2742919921875</v>
      </c>
      <c r="G162" s="15">
        <v>578.2742919921875</v>
      </c>
    </row>
    <row r="163" spans="1:7" x14ac:dyDescent="0.25">
      <c r="A163" s="15">
        <f t="shared" si="4"/>
        <v>7</v>
      </c>
      <c r="B163" s="14">
        <v>42589.583333333336</v>
      </c>
      <c r="C163" s="14">
        <v>42589.625</v>
      </c>
      <c r="D163" s="15">
        <v>799.6937255859375</v>
      </c>
      <c r="G163" s="15">
        <v>799.6937255859375</v>
      </c>
    </row>
    <row r="164" spans="1:7" x14ac:dyDescent="0.25">
      <c r="A164" s="15">
        <f t="shared" si="4"/>
        <v>7</v>
      </c>
      <c r="B164" s="14">
        <v>42589.625</v>
      </c>
      <c r="C164" s="14">
        <v>42589.666666666664</v>
      </c>
      <c r="D164" s="15">
        <v>957.2611083984375</v>
      </c>
      <c r="G164" s="15">
        <v>957.2611083984375</v>
      </c>
    </row>
    <row r="165" spans="1:7" x14ac:dyDescent="0.25">
      <c r="A165" s="15">
        <f t="shared" si="4"/>
        <v>7</v>
      </c>
      <c r="B165" s="14">
        <v>42589.666666666664</v>
      </c>
      <c r="C165" s="14">
        <v>42589.708333333336</v>
      </c>
      <c r="D165" s="15">
        <v>1038.0263671875</v>
      </c>
      <c r="G165" s="15">
        <v>1038.0263671875</v>
      </c>
    </row>
    <row r="166" spans="1:7" x14ac:dyDescent="0.25">
      <c r="A166" s="15">
        <f t="shared" si="4"/>
        <v>7</v>
      </c>
      <c r="B166" s="14">
        <v>42589.708333333336</v>
      </c>
      <c r="C166" s="14">
        <v>42589.75</v>
      </c>
      <c r="D166" s="15">
        <v>1051.6531982421875</v>
      </c>
      <c r="G166" s="15">
        <v>1051.6531982421875</v>
      </c>
    </row>
    <row r="167" spans="1:7" x14ac:dyDescent="0.25">
      <c r="A167" s="15">
        <f t="shared" si="4"/>
        <v>7</v>
      </c>
      <c r="B167" s="14">
        <v>42589.75</v>
      </c>
      <c r="C167" s="14">
        <v>42589.791666666664</v>
      </c>
      <c r="D167" s="15">
        <v>986.05816650390625</v>
      </c>
      <c r="G167" s="15">
        <v>986.05816650390625</v>
      </c>
    </row>
    <row r="168" spans="1:7" x14ac:dyDescent="0.25">
      <c r="A168" s="15">
        <f t="shared" si="4"/>
        <v>7</v>
      </c>
      <c r="B168" s="14">
        <v>42589.791666666664</v>
      </c>
      <c r="C168" s="14">
        <v>42589.833333333336</v>
      </c>
      <c r="D168" s="15">
        <v>854.15185546875</v>
      </c>
      <c r="G168" s="15">
        <v>854.15185546875</v>
      </c>
    </row>
    <row r="169" spans="1:7" x14ac:dyDescent="0.25">
      <c r="A169" s="15">
        <f t="shared" si="4"/>
        <v>7</v>
      </c>
      <c r="B169" s="14">
        <v>42589.833333333336</v>
      </c>
      <c r="C169" s="14">
        <v>42589.875</v>
      </c>
      <c r="D169" s="15">
        <v>664.5078125</v>
      </c>
      <c r="G169" s="15">
        <v>664.5078125</v>
      </c>
    </row>
    <row r="170" spans="1:7" x14ac:dyDescent="0.25">
      <c r="A170" s="15">
        <f t="shared" si="4"/>
        <v>7</v>
      </c>
      <c r="B170" s="14">
        <v>42589.875</v>
      </c>
      <c r="C170" s="14">
        <v>42589.916666666664</v>
      </c>
      <c r="D170" s="15">
        <v>430.98834228515625</v>
      </c>
      <c r="G170" s="15">
        <v>430.98834228515625</v>
      </c>
    </row>
    <row r="171" spans="1:7" x14ac:dyDescent="0.25">
      <c r="A171" s="15">
        <f t="shared" si="4"/>
        <v>7</v>
      </c>
      <c r="B171" s="14">
        <v>42589.916666666664</v>
      </c>
      <c r="C171" s="14">
        <v>42589.958333333336</v>
      </c>
      <c r="D171" s="15">
        <v>187.17826843261719</v>
      </c>
      <c r="G171" s="15">
        <v>187.17826843261719</v>
      </c>
    </row>
    <row r="172" spans="1:7" x14ac:dyDescent="0.25">
      <c r="A172" s="15">
        <f t="shared" si="4"/>
        <v>7</v>
      </c>
      <c r="B172" s="14">
        <v>42589.958333333336</v>
      </c>
      <c r="C172" s="14">
        <v>42590</v>
      </c>
      <c r="D172" s="15">
        <v>22.44091796875</v>
      </c>
      <c r="G172" s="15">
        <v>22.44091796875</v>
      </c>
    </row>
    <row r="173" spans="1:7" x14ac:dyDescent="0.25">
      <c r="A173" s="15">
        <f t="shared" si="4"/>
        <v>8</v>
      </c>
      <c r="B173" s="14">
        <v>42590</v>
      </c>
      <c r="C173" s="14">
        <v>42590.041666666664</v>
      </c>
      <c r="D173" s="15">
        <v>158.50408935546875</v>
      </c>
      <c r="G173" s="15">
        <v>158.50408935546875</v>
      </c>
    </row>
    <row r="174" spans="1:7" x14ac:dyDescent="0.25">
      <c r="A174" s="15">
        <f t="shared" si="4"/>
        <v>8</v>
      </c>
      <c r="B174" s="14">
        <v>42590.041666666664</v>
      </c>
      <c r="C174" s="14">
        <v>42590.083333333336</v>
      </c>
      <c r="D174" s="15">
        <v>0</v>
      </c>
      <c r="G174" s="15">
        <v>0</v>
      </c>
    </row>
    <row r="175" spans="1:7" x14ac:dyDescent="0.25">
      <c r="A175" s="15">
        <f t="shared" si="4"/>
        <v>8</v>
      </c>
      <c r="B175" s="14">
        <v>42590.083333333336</v>
      </c>
      <c r="C175" s="14">
        <v>42590.125</v>
      </c>
      <c r="D175" s="15">
        <v>0</v>
      </c>
      <c r="G175" s="15">
        <v>0</v>
      </c>
    </row>
    <row r="176" spans="1:7" x14ac:dyDescent="0.25">
      <c r="A176" s="15">
        <f t="shared" si="4"/>
        <v>8</v>
      </c>
      <c r="B176" s="14">
        <v>42590.125</v>
      </c>
      <c r="C176" s="14">
        <v>42590.166666666664</v>
      </c>
      <c r="D176" s="15">
        <v>0</v>
      </c>
      <c r="G176" s="15">
        <v>0</v>
      </c>
    </row>
    <row r="177" spans="1:7" x14ac:dyDescent="0.25">
      <c r="A177" s="15">
        <f t="shared" si="4"/>
        <v>8</v>
      </c>
      <c r="B177" s="14">
        <v>42590.166666666664</v>
      </c>
      <c r="C177" s="14">
        <v>42590.208333333336</v>
      </c>
      <c r="D177" s="15">
        <v>0</v>
      </c>
      <c r="G177" s="15">
        <v>0</v>
      </c>
    </row>
    <row r="178" spans="1:7" x14ac:dyDescent="0.25">
      <c r="A178" s="15">
        <f t="shared" si="4"/>
        <v>8</v>
      </c>
      <c r="B178" s="14">
        <v>42590.208333333336</v>
      </c>
      <c r="C178" s="14">
        <v>42590.25</v>
      </c>
      <c r="D178" s="15">
        <v>0</v>
      </c>
      <c r="G178" s="15">
        <v>0</v>
      </c>
    </row>
    <row r="179" spans="1:7" x14ac:dyDescent="0.25">
      <c r="A179" s="15">
        <f t="shared" si="4"/>
        <v>8</v>
      </c>
      <c r="B179" s="14">
        <v>42590.25</v>
      </c>
      <c r="C179" s="14">
        <v>42590.291666666664</v>
      </c>
      <c r="D179" s="15">
        <v>0</v>
      </c>
      <c r="G179" s="15">
        <v>0</v>
      </c>
    </row>
    <row r="180" spans="1:7" x14ac:dyDescent="0.25">
      <c r="A180" s="15">
        <f t="shared" si="4"/>
        <v>8</v>
      </c>
      <c r="B180" s="14">
        <v>42590.291666666664</v>
      </c>
      <c r="C180" s="14">
        <v>42590.333333333336</v>
      </c>
      <c r="D180" s="15">
        <v>0</v>
      </c>
      <c r="G180" s="15">
        <v>0</v>
      </c>
    </row>
    <row r="181" spans="1:7" x14ac:dyDescent="0.25">
      <c r="A181" s="15">
        <f t="shared" si="4"/>
        <v>8</v>
      </c>
      <c r="B181" s="14">
        <v>42590.333333333336</v>
      </c>
      <c r="C181" s="14">
        <v>42590.375</v>
      </c>
      <c r="D181" s="15">
        <v>0</v>
      </c>
      <c r="G181" s="15">
        <v>0</v>
      </c>
    </row>
    <row r="182" spans="1:7" x14ac:dyDescent="0.25">
      <c r="A182" s="15">
        <f t="shared" si="4"/>
        <v>8</v>
      </c>
      <c r="B182" s="14">
        <v>42590.375</v>
      </c>
      <c r="C182" s="14">
        <v>42590.416666666664</v>
      </c>
      <c r="D182" s="15">
        <v>0</v>
      </c>
      <c r="G182" s="15">
        <v>0</v>
      </c>
    </row>
    <row r="183" spans="1:7" x14ac:dyDescent="0.25">
      <c r="A183" s="15">
        <f t="shared" si="4"/>
        <v>8</v>
      </c>
      <c r="B183" s="14">
        <v>42590.416666666664</v>
      </c>
      <c r="C183" s="14">
        <v>42590.458333333336</v>
      </c>
      <c r="D183" s="15">
        <v>5.5078496932983398</v>
      </c>
      <c r="G183" s="15">
        <v>5.5078496932983398</v>
      </c>
    </row>
    <row r="184" spans="1:7" x14ac:dyDescent="0.25">
      <c r="A184" s="15">
        <f t="shared" si="4"/>
        <v>8</v>
      </c>
      <c r="B184" s="14">
        <v>42590.458333333336</v>
      </c>
      <c r="C184" s="14">
        <v>42590.5</v>
      </c>
      <c r="D184" s="15">
        <v>128.16197204589844</v>
      </c>
      <c r="G184" s="15">
        <v>128.16197204589844</v>
      </c>
    </row>
    <row r="185" spans="1:7" x14ac:dyDescent="0.25">
      <c r="A185" s="15">
        <f t="shared" si="4"/>
        <v>8</v>
      </c>
      <c r="B185" s="14">
        <v>42590.5</v>
      </c>
      <c r="C185" s="14">
        <v>42590.541666666664</v>
      </c>
      <c r="D185" s="15">
        <v>359.97210693359375</v>
      </c>
      <c r="G185" s="15">
        <v>359.97210693359375</v>
      </c>
    </row>
    <row r="186" spans="1:7" x14ac:dyDescent="0.25">
      <c r="A186" s="15">
        <f t="shared" si="4"/>
        <v>8</v>
      </c>
      <c r="B186" s="14">
        <v>42590.541666666664</v>
      </c>
      <c r="C186" s="14">
        <v>42590.583333333336</v>
      </c>
      <c r="D186" s="15">
        <v>602.50799560546875</v>
      </c>
      <c r="G186" s="15">
        <v>602.50799560546875</v>
      </c>
    </row>
    <row r="187" spans="1:7" x14ac:dyDescent="0.25">
      <c r="A187" s="15">
        <f t="shared" si="4"/>
        <v>8</v>
      </c>
      <c r="B187" s="14">
        <v>42590.583333333336</v>
      </c>
      <c r="C187" s="14">
        <v>42590.625</v>
      </c>
      <c r="D187" s="15">
        <v>817.9110107421875</v>
      </c>
      <c r="G187" s="15">
        <v>817.9110107421875</v>
      </c>
    </row>
    <row r="188" spans="1:7" x14ac:dyDescent="0.25">
      <c r="A188" s="15">
        <f t="shared" si="4"/>
        <v>8</v>
      </c>
      <c r="B188" s="14">
        <v>42590.625</v>
      </c>
      <c r="C188" s="14">
        <v>42590.666666666664</v>
      </c>
      <c r="D188" s="15">
        <v>968.79736328125</v>
      </c>
      <c r="G188" s="15">
        <v>968.79736328125</v>
      </c>
    </row>
    <row r="189" spans="1:7" x14ac:dyDescent="0.25">
      <c r="A189" s="15">
        <f t="shared" si="4"/>
        <v>8</v>
      </c>
      <c r="B189" s="14">
        <v>42590.666666666664</v>
      </c>
      <c r="C189" s="14">
        <v>42590.708333333336</v>
      </c>
      <c r="D189" s="15">
        <v>1055.046875</v>
      </c>
      <c r="G189" s="15">
        <v>1055.046875</v>
      </c>
    </row>
    <row r="190" spans="1:7" x14ac:dyDescent="0.25">
      <c r="A190" s="15">
        <f t="shared" si="4"/>
        <v>8</v>
      </c>
      <c r="B190" s="14">
        <v>42590.708333333336</v>
      </c>
      <c r="C190" s="14">
        <v>42590.75</v>
      </c>
      <c r="D190" s="15">
        <v>1060.8701171875</v>
      </c>
      <c r="G190" s="15">
        <v>1060.8701171875</v>
      </c>
    </row>
    <row r="191" spans="1:7" x14ac:dyDescent="0.25">
      <c r="A191" s="15">
        <f t="shared" si="4"/>
        <v>8</v>
      </c>
      <c r="B191" s="14">
        <v>42590.75</v>
      </c>
      <c r="C191" s="14">
        <v>42590.791666666664</v>
      </c>
      <c r="D191" s="15">
        <v>984.8392333984375</v>
      </c>
      <c r="G191" s="15">
        <v>984.8392333984375</v>
      </c>
    </row>
    <row r="192" spans="1:7" x14ac:dyDescent="0.25">
      <c r="A192" s="15">
        <f t="shared" si="4"/>
        <v>8</v>
      </c>
      <c r="B192" s="14">
        <v>42590.791666666664</v>
      </c>
      <c r="C192" s="14">
        <v>42590.833333333336</v>
      </c>
      <c r="D192" s="15">
        <v>854.37286376953125</v>
      </c>
      <c r="G192" s="15">
        <v>854.37286376953125</v>
      </c>
    </row>
    <row r="193" spans="1:7" x14ac:dyDescent="0.25">
      <c r="A193" s="15">
        <f t="shared" si="4"/>
        <v>8</v>
      </c>
      <c r="B193" s="14">
        <v>42590.833333333336</v>
      </c>
      <c r="C193" s="14">
        <v>42590.875</v>
      </c>
      <c r="D193" s="15">
        <v>662.46807861328125</v>
      </c>
      <c r="G193" s="15">
        <v>662.46807861328125</v>
      </c>
    </row>
    <row r="194" spans="1:7" x14ac:dyDescent="0.25">
      <c r="A194" s="15">
        <f t="shared" si="4"/>
        <v>8</v>
      </c>
      <c r="B194" s="14">
        <v>42590.875</v>
      </c>
      <c r="C194" s="14">
        <v>42590.916666666664</v>
      </c>
      <c r="D194" s="15">
        <v>426.2747802734375</v>
      </c>
      <c r="G194" s="15">
        <v>426.2747802734375</v>
      </c>
    </row>
    <row r="195" spans="1:7" x14ac:dyDescent="0.25">
      <c r="A195" s="15">
        <f t="shared" si="4"/>
        <v>8</v>
      </c>
      <c r="B195" s="14">
        <v>42590.916666666664</v>
      </c>
      <c r="C195" s="14">
        <v>42590.958333333336</v>
      </c>
      <c r="D195" s="15">
        <v>188.81068420410156</v>
      </c>
      <c r="G195" s="15">
        <v>188.81068420410156</v>
      </c>
    </row>
    <row r="196" spans="1:7" x14ac:dyDescent="0.25">
      <c r="A196" s="15">
        <f t="shared" si="4"/>
        <v>8</v>
      </c>
      <c r="B196" s="14">
        <v>42590.958333333336</v>
      </c>
      <c r="C196" s="14">
        <v>42591</v>
      </c>
      <c r="D196" s="15">
        <v>22.576656341552734</v>
      </c>
      <c r="G196" s="15">
        <v>22.576656341552734</v>
      </c>
    </row>
    <row r="197" spans="1:7" x14ac:dyDescent="0.25">
      <c r="A197" s="15">
        <f t="shared" si="4"/>
        <v>9</v>
      </c>
      <c r="B197" s="14">
        <v>42591</v>
      </c>
      <c r="C197" s="14">
        <v>42591.041666666664</v>
      </c>
      <c r="D197" s="15">
        <v>0</v>
      </c>
      <c r="G197" s="15">
        <v>0</v>
      </c>
    </row>
    <row r="198" spans="1:7" x14ac:dyDescent="0.25">
      <c r="A198" s="15">
        <f t="shared" ref="A198:A261" si="5">DAY(B198)</f>
        <v>9</v>
      </c>
      <c r="B198" s="14">
        <v>42591.041666666664</v>
      </c>
      <c r="C198" s="14">
        <v>42591.083333333336</v>
      </c>
      <c r="D198" s="15">
        <v>0</v>
      </c>
      <c r="G198" s="15">
        <v>0</v>
      </c>
    </row>
    <row r="199" spans="1:7" x14ac:dyDescent="0.25">
      <c r="A199" s="15">
        <f t="shared" si="5"/>
        <v>9</v>
      </c>
      <c r="B199" s="14">
        <v>42591.083333333336</v>
      </c>
      <c r="C199" s="14">
        <v>42591.125</v>
      </c>
      <c r="D199" s="15">
        <v>0</v>
      </c>
      <c r="G199" s="15">
        <v>0</v>
      </c>
    </row>
    <row r="200" spans="1:7" x14ac:dyDescent="0.25">
      <c r="A200" s="15">
        <f t="shared" si="5"/>
        <v>9</v>
      </c>
      <c r="B200" s="14">
        <v>42591.125</v>
      </c>
      <c r="C200" s="14">
        <v>42591.166666666664</v>
      </c>
      <c r="D200" s="15">
        <v>0</v>
      </c>
      <c r="G200" s="15">
        <v>0</v>
      </c>
    </row>
    <row r="201" spans="1:7" x14ac:dyDescent="0.25">
      <c r="A201" s="15">
        <f t="shared" si="5"/>
        <v>9</v>
      </c>
      <c r="B201" s="14">
        <v>42591.166666666664</v>
      </c>
      <c r="C201" s="14">
        <v>42591.208333333336</v>
      </c>
      <c r="D201" s="15">
        <v>0</v>
      </c>
      <c r="G201" s="15">
        <v>0</v>
      </c>
    </row>
    <row r="202" spans="1:7" x14ac:dyDescent="0.25">
      <c r="A202" s="15">
        <f t="shared" si="5"/>
        <v>9</v>
      </c>
      <c r="B202" s="14">
        <v>42591.208333333336</v>
      </c>
      <c r="C202" s="14">
        <v>42591.25</v>
      </c>
      <c r="D202" s="15">
        <v>0</v>
      </c>
      <c r="G202" s="15">
        <v>0</v>
      </c>
    </row>
    <row r="203" spans="1:7" x14ac:dyDescent="0.25">
      <c r="A203" s="15">
        <f t="shared" si="5"/>
        <v>9</v>
      </c>
      <c r="B203" s="14">
        <v>42591.25</v>
      </c>
      <c r="C203" s="14">
        <v>42591.291666666664</v>
      </c>
      <c r="D203" s="15">
        <v>0</v>
      </c>
      <c r="G203" s="15">
        <v>0</v>
      </c>
    </row>
    <row r="204" spans="1:7" x14ac:dyDescent="0.25">
      <c r="A204" s="15">
        <f t="shared" si="5"/>
        <v>9</v>
      </c>
      <c r="B204" s="14">
        <v>42591.291666666664</v>
      </c>
      <c r="C204" s="14">
        <v>42591.333333333336</v>
      </c>
      <c r="D204" s="15">
        <v>0</v>
      </c>
      <c r="G204" s="15">
        <v>0</v>
      </c>
    </row>
    <row r="205" spans="1:7" x14ac:dyDescent="0.25">
      <c r="A205" s="15">
        <f t="shared" si="5"/>
        <v>9</v>
      </c>
      <c r="B205" s="14">
        <v>42591.333333333336</v>
      </c>
      <c r="C205" s="14">
        <v>42591.375</v>
      </c>
      <c r="D205" s="15">
        <v>0</v>
      </c>
      <c r="G205" s="15">
        <v>0</v>
      </c>
    </row>
    <row r="206" spans="1:7" x14ac:dyDescent="0.25">
      <c r="A206" s="15">
        <f t="shared" si="5"/>
        <v>9</v>
      </c>
      <c r="B206" s="14">
        <v>42591.375</v>
      </c>
      <c r="C206" s="14">
        <v>42591.416666666664</v>
      </c>
      <c r="D206" s="15">
        <v>0</v>
      </c>
      <c r="G206" s="15">
        <v>0</v>
      </c>
    </row>
    <row r="207" spans="1:7" x14ac:dyDescent="0.25">
      <c r="A207" s="15">
        <f t="shared" si="5"/>
        <v>9</v>
      </c>
      <c r="B207" s="14">
        <v>42591.416666666664</v>
      </c>
      <c r="C207" s="14">
        <v>42591.458333333336</v>
      </c>
      <c r="D207" s="15">
        <v>7.0187759399414063</v>
      </c>
      <c r="G207" s="15">
        <v>7.0187759399414063</v>
      </c>
    </row>
    <row r="208" spans="1:7" x14ac:dyDescent="0.25">
      <c r="A208" s="15">
        <f t="shared" si="5"/>
        <v>9</v>
      </c>
      <c r="B208" s="14">
        <v>42591.458333333336</v>
      </c>
      <c r="C208" s="14">
        <v>42591.5</v>
      </c>
      <c r="D208" s="15">
        <v>114.81312561035156</v>
      </c>
      <c r="G208" s="15">
        <v>114.81312561035156</v>
      </c>
    </row>
    <row r="209" spans="1:7" x14ac:dyDescent="0.25">
      <c r="A209" s="15">
        <f t="shared" si="5"/>
        <v>9</v>
      </c>
      <c r="B209" s="14">
        <v>42591.5</v>
      </c>
      <c r="C209" s="14">
        <v>42591.541666666664</v>
      </c>
      <c r="D209" s="15">
        <v>331.06326293945312</v>
      </c>
      <c r="G209" s="15">
        <v>331.06326293945312</v>
      </c>
    </row>
    <row r="210" spans="1:7" x14ac:dyDescent="0.25">
      <c r="A210" s="15">
        <f t="shared" si="5"/>
        <v>9</v>
      </c>
      <c r="B210" s="14">
        <v>42591.541666666664</v>
      </c>
      <c r="C210" s="14">
        <v>42591.583333333336</v>
      </c>
      <c r="D210" s="15">
        <v>550.541015625</v>
      </c>
      <c r="G210" s="15">
        <v>550.541015625</v>
      </c>
    </row>
    <row r="211" spans="1:7" x14ac:dyDescent="0.25">
      <c r="A211" s="15">
        <f t="shared" si="5"/>
        <v>9</v>
      </c>
      <c r="B211" s="14">
        <v>42591.583333333336</v>
      </c>
      <c r="C211" s="14">
        <v>42591.625</v>
      </c>
      <c r="D211" s="15">
        <v>568.25823974609375</v>
      </c>
      <c r="G211" s="15">
        <v>568.25823974609375</v>
      </c>
    </row>
    <row r="212" spans="1:7" x14ac:dyDescent="0.25">
      <c r="A212" s="15">
        <f t="shared" si="5"/>
        <v>9</v>
      </c>
      <c r="B212" s="14">
        <v>42591.625</v>
      </c>
      <c r="C212" s="14">
        <v>42591.666666666664</v>
      </c>
      <c r="D212" s="15">
        <v>571.8433837890625</v>
      </c>
      <c r="G212" s="15">
        <v>571.8433837890625</v>
      </c>
    </row>
    <row r="213" spans="1:7" x14ac:dyDescent="0.25">
      <c r="A213" s="15">
        <f t="shared" si="5"/>
        <v>9</v>
      </c>
      <c r="B213" s="14">
        <v>42591.666666666664</v>
      </c>
      <c r="C213" s="14">
        <v>42591.708333333336</v>
      </c>
      <c r="D213" s="15">
        <v>288.984375</v>
      </c>
      <c r="G213" s="15">
        <v>288.984375</v>
      </c>
    </row>
    <row r="214" spans="1:7" x14ac:dyDescent="0.25">
      <c r="A214" s="15">
        <f t="shared" si="5"/>
        <v>9</v>
      </c>
      <c r="B214" s="14">
        <v>42591.708333333336</v>
      </c>
      <c r="C214" s="14">
        <v>42591.75</v>
      </c>
      <c r="D214" s="15">
        <v>1037.68017578125</v>
      </c>
      <c r="G214" s="15">
        <v>1037.68017578125</v>
      </c>
    </row>
    <row r="215" spans="1:7" x14ac:dyDescent="0.25">
      <c r="A215" s="15">
        <f t="shared" si="5"/>
        <v>9</v>
      </c>
      <c r="B215" s="14">
        <v>42591.75</v>
      </c>
      <c r="C215" s="14">
        <v>42591.791666666664</v>
      </c>
      <c r="D215" s="15">
        <v>1032.81884765625</v>
      </c>
      <c r="G215" s="15">
        <v>1032.81884765625</v>
      </c>
    </row>
    <row r="216" spans="1:7" x14ac:dyDescent="0.25">
      <c r="A216" s="15">
        <f t="shared" si="5"/>
        <v>9</v>
      </c>
      <c r="B216" s="14">
        <v>42591.791666666664</v>
      </c>
      <c r="C216" s="14">
        <v>42591.833333333336</v>
      </c>
      <c r="D216" s="15">
        <v>856.8914794921875</v>
      </c>
      <c r="G216" s="15">
        <v>856.8914794921875</v>
      </c>
    </row>
    <row r="217" spans="1:7" x14ac:dyDescent="0.25">
      <c r="A217" s="15">
        <f t="shared" si="5"/>
        <v>9</v>
      </c>
      <c r="B217" s="14">
        <v>42591.833333333336</v>
      </c>
      <c r="C217" s="14">
        <v>42591.875</v>
      </c>
      <c r="D217" s="15">
        <v>196.11323547363281</v>
      </c>
      <c r="G217" s="15">
        <v>196.11323547363281</v>
      </c>
    </row>
    <row r="218" spans="1:7" x14ac:dyDescent="0.25">
      <c r="A218" s="15">
        <f t="shared" si="5"/>
        <v>9</v>
      </c>
      <c r="B218" s="14">
        <v>42591.875</v>
      </c>
      <c r="C218" s="14">
        <v>42591.916666666664</v>
      </c>
      <c r="D218" s="15">
        <v>512.000732421875</v>
      </c>
      <c r="G218" s="15">
        <v>512.000732421875</v>
      </c>
    </row>
    <row r="219" spans="1:7" x14ac:dyDescent="0.25">
      <c r="A219" s="15">
        <f t="shared" si="5"/>
        <v>9</v>
      </c>
      <c r="B219" s="14">
        <v>42591.916666666664</v>
      </c>
      <c r="C219" s="14">
        <v>42591.958333333336</v>
      </c>
      <c r="D219" s="15">
        <v>178.25054931640625</v>
      </c>
      <c r="G219" s="15">
        <v>178.25054931640625</v>
      </c>
    </row>
    <row r="220" spans="1:7" x14ac:dyDescent="0.25">
      <c r="A220" s="15">
        <f t="shared" si="5"/>
        <v>9</v>
      </c>
      <c r="B220" s="14">
        <v>42591.958333333336</v>
      </c>
      <c r="C220" s="14">
        <v>42592</v>
      </c>
      <c r="D220" s="15">
        <v>21.60658073425293</v>
      </c>
      <c r="G220" s="15">
        <v>21.60658073425293</v>
      </c>
    </row>
    <row r="221" spans="1:7" x14ac:dyDescent="0.25">
      <c r="A221" s="15">
        <f t="shared" si="5"/>
        <v>10</v>
      </c>
      <c r="B221" s="14">
        <v>42592</v>
      </c>
      <c r="C221" s="14">
        <v>42592.041666666664</v>
      </c>
      <c r="D221" s="15">
        <v>0</v>
      </c>
      <c r="G221" s="15">
        <v>0</v>
      </c>
    </row>
    <row r="222" spans="1:7" x14ac:dyDescent="0.25">
      <c r="A222" s="15">
        <f t="shared" si="5"/>
        <v>10</v>
      </c>
      <c r="B222" s="14">
        <v>42592.041666666664</v>
      </c>
      <c r="C222" s="14">
        <v>42592.083333333336</v>
      </c>
      <c r="D222" s="15">
        <v>0</v>
      </c>
      <c r="G222" s="15">
        <v>0</v>
      </c>
    </row>
    <row r="223" spans="1:7" x14ac:dyDescent="0.25">
      <c r="A223" s="15">
        <f t="shared" si="5"/>
        <v>10</v>
      </c>
      <c r="B223" s="14">
        <v>42592.083333333336</v>
      </c>
      <c r="C223" s="14">
        <v>42592.125</v>
      </c>
      <c r="D223" s="15">
        <v>0</v>
      </c>
      <c r="G223" s="15">
        <v>0</v>
      </c>
    </row>
    <row r="224" spans="1:7" x14ac:dyDescent="0.25">
      <c r="A224" s="15">
        <f t="shared" si="5"/>
        <v>10</v>
      </c>
      <c r="B224" s="14">
        <v>42592.125</v>
      </c>
      <c r="C224" s="14">
        <v>42592.166666666664</v>
      </c>
      <c r="D224" s="15">
        <v>6.044483557343483E-2</v>
      </c>
      <c r="G224" s="15">
        <v>6.044483557343483E-2</v>
      </c>
    </row>
    <row r="225" spans="1:7" x14ac:dyDescent="0.25">
      <c r="A225" s="15">
        <f t="shared" si="5"/>
        <v>10</v>
      </c>
      <c r="B225" s="14">
        <v>42592.166666666664</v>
      </c>
      <c r="C225" s="14">
        <v>42592.208333333336</v>
      </c>
      <c r="D225" s="15">
        <v>0</v>
      </c>
      <c r="G225" s="15">
        <v>0</v>
      </c>
    </row>
    <row r="226" spans="1:7" x14ac:dyDescent="0.25">
      <c r="A226" s="15">
        <f t="shared" si="5"/>
        <v>10</v>
      </c>
      <c r="B226" s="14">
        <v>42592.208333333336</v>
      </c>
      <c r="C226" s="14">
        <v>42592.25</v>
      </c>
      <c r="D226" s="15">
        <v>0</v>
      </c>
      <c r="G226" s="15">
        <v>0</v>
      </c>
    </row>
    <row r="227" spans="1:7" x14ac:dyDescent="0.25">
      <c r="A227" s="15">
        <f t="shared" si="5"/>
        <v>10</v>
      </c>
      <c r="B227" s="14">
        <v>42592.25</v>
      </c>
      <c r="C227" s="14">
        <v>42592.291666666664</v>
      </c>
      <c r="D227" s="15">
        <v>0</v>
      </c>
      <c r="G227" s="15">
        <v>0</v>
      </c>
    </row>
    <row r="228" spans="1:7" x14ac:dyDescent="0.25">
      <c r="A228" s="15">
        <f t="shared" si="5"/>
        <v>10</v>
      </c>
      <c r="B228" s="14">
        <v>42592.291666666664</v>
      </c>
      <c r="C228" s="14">
        <v>42592.333333333336</v>
      </c>
      <c r="D228" s="15">
        <v>0</v>
      </c>
      <c r="G228" s="15">
        <v>0</v>
      </c>
    </row>
    <row r="229" spans="1:7" x14ac:dyDescent="0.25">
      <c r="A229" s="15">
        <f t="shared" si="5"/>
        <v>10</v>
      </c>
      <c r="B229" s="14">
        <v>42592.333333333336</v>
      </c>
      <c r="C229" s="14">
        <v>42592.375</v>
      </c>
      <c r="D229" s="15">
        <v>0</v>
      </c>
      <c r="G229" s="15">
        <v>0</v>
      </c>
    </row>
    <row r="230" spans="1:7" x14ac:dyDescent="0.25">
      <c r="A230" s="15">
        <f t="shared" si="5"/>
        <v>10</v>
      </c>
      <c r="B230" s="14">
        <v>42592.375</v>
      </c>
      <c r="C230" s="14">
        <v>42592.416666666664</v>
      </c>
      <c r="D230" s="15">
        <v>0</v>
      </c>
      <c r="G230" s="15">
        <v>0</v>
      </c>
    </row>
    <row r="231" spans="1:7" x14ac:dyDescent="0.25">
      <c r="A231" s="15">
        <f t="shared" si="5"/>
        <v>10</v>
      </c>
      <c r="B231" s="14">
        <v>42592.416666666664</v>
      </c>
      <c r="C231" s="14">
        <v>42592.458333333336</v>
      </c>
      <c r="D231" s="15">
        <v>6.3864040374755859</v>
      </c>
      <c r="G231" s="15">
        <v>6.3864040374755859</v>
      </c>
    </row>
    <row r="232" spans="1:7" x14ac:dyDescent="0.25">
      <c r="A232" s="15">
        <f t="shared" si="5"/>
        <v>10</v>
      </c>
      <c r="B232" s="14">
        <v>42592.458333333336</v>
      </c>
      <c r="C232" s="14">
        <v>42592.5</v>
      </c>
      <c r="D232" s="15">
        <v>129.00209045410156</v>
      </c>
      <c r="G232" s="15">
        <v>129.00209045410156</v>
      </c>
    </row>
    <row r="233" spans="1:7" x14ac:dyDescent="0.25">
      <c r="A233" s="15">
        <f t="shared" si="5"/>
        <v>10</v>
      </c>
      <c r="B233" s="14">
        <v>42592.5</v>
      </c>
      <c r="C233" s="14">
        <v>42592.541666666664</v>
      </c>
      <c r="D233" s="15">
        <v>334.38150024414062</v>
      </c>
      <c r="G233" s="15">
        <v>334.38150024414062</v>
      </c>
    </row>
    <row r="234" spans="1:7" x14ac:dyDescent="0.25">
      <c r="A234" s="15">
        <f t="shared" si="5"/>
        <v>10</v>
      </c>
      <c r="B234" s="14">
        <v>42592.541666666664</v>
      </c>
      <c r="C234" s="14">
        <v>42592.583333333336</v>
      </c>
      <c r="D234" s="15">
        <v>577.416748046875</v>
      </c>
      <c r="G234" s="15">
        <v>577.416748046875</v>
      </c>
    </row>
    <row r="235" spans="1:7" x14ac:dyDescent="0.25">
      <c r="A235" s="15">
        <f t="shared" si="5"/>
        <v>10</v>
      </c>
      <c r="B235" s="14">
        <v>42592.583333333336</v>
      </c>
      <c r="C235" s="14">
        <v>42592.625</v>
      </c>
      <c r="D235" s="15">
        <v>566.7718505859375</v>
      </c>
      <c r="G235" s="15">
        <v>566.7718505859375</v>
      </c>
    </row>
    <row r="236" spans="1:7" x14ac:dyDescent="0.25">
      <c r="A236" s="15">
        <f t="shared" si="5"/>
        <v>10</v>
      </c>
      <c r="B236" s="14">
        <v>42592.625</v>
      </c>
      <c r="C236" s="14">
        <v>42592.666666666664</v>
      </c>
      <c r="D236" s="15">
        <v>887.086181640625</v>
      </c>
      <c r="G236" s="15">
        <v>887.086181640625</v>
      </c>
    </row>
    <row r="237" spans="1:7" x14ac:dyDescent="0.25">
      <c r="A237" s="15">
        <f t="shared" si="5"/>
        <v>10</v>
      </c>
      <c r="B237" s="14">
        <v>42592.666666666664</v>
      </c>
      <c r="C237" s="14">
        <v>42592.708333333336</v>
      </c>
      <c r="D237" s="15">
        <v>791.536376953125</v>
      </c>
      <c r="G237" s="15">
        <v>791.536376953125</v>
      </c>
    </row>
    <row r="238" spans="1:7" x14ac:dyDescent="0.25">
      <c r="A238" s="15">
        <f t="shared" si="5"/>
        <v>10</v>
      </c>
      <c r="B238" s="14">
        <v>42592.708333333336</v>
      </c>
      <c r="C238" s="14">
        <v>42592.75</v>
      </c>
      <c r="D238" s="15">
        <v>1201.8355712890625</v>
      </c>
      <c r="G238" s="15">
        <v>1201.8355712890625</v>
      </c>
    </row>
    <row r="239" spans="1:7" x14ac:dyDescent="0.25">
      <c r="A239" s="15">
        <f t="shared" si="5"/>
        <v>10</v>
      </c>
      <c r="B239" s="14">
        <v>42592.75</v>
      </c>
      <c r="C239" s="14">
        <v>42592.791666666664</v>
      </c>
      <c r="D239" s="15">
        <v>1072.151611328125</v>
      </c>
      <c r="G239" s="15">
        <v>1072.151611328125</v>
      </c>
    </row>
    <row r="240" spans="1:7" x14ac:dyDescent="0.25">
      <c r="A240" s="15">
        <f t="shared" si="5"/>
        <v>10</v>
      </c>
      <c r="B240" s="14">
        <v>42592.791666666664</v>
      </c>
      <c r="C240" s="14">
        <v>42592.833333333336</v>
      </c>
      <c r="D240" s="15">
        <v>1007.2972412109375</v>
      </c>
      <c r="G240" s="15">
        <v>1007.2972412109375</v>
      </c>
    </row>
    <row r="241" spans="1:7" x14ac:dyDescent="0.25">
      <c r="A241" s="15">
        <f t="shared" si="5"/>
        <v>10</v>
      </c>
      <c r="B241" s="14">
        <v>42592.833333333336</v>
      </c>
      <c r="C241" s="14">
        <v>42592.875</v>
      </c>
      <c r="D241" s="15">
        <v>481.99493408203125</v>
      </c>
      <c r="G241" s="15">
        <v>481.99493408203125</v>
      </c>
    </row>
    <row r="242" spans="1:7" x14ac:dyDescent="0.25">
      <c r="A242" s="15">
        <f t="shared" si="5"/>
        <v>10</v>
      </c>
      <c r="B242" s="14">
        <v>42592.875</v>
      </c>
      <c r="C242" s="14">
        <v>42592.916666666664</v>
      </c>
      <c r="D242" s="15">
        <v>350.81805419921875</v>
      </c>
      <c r="G242" s="15">
        <v>350.81805419921875</v>
      </c>
    </row>
    <row r="243" spans="1:7" x14ac:dyDescent="0.25">
      <c r="A243" s="15">
        <f t="shared" si="5"/>
        <v>10</v>
      </c>
      <c r="B243" s="14">
        <v>42592.916666666664</v>
      </c>
      <c r="C243" s="14">
        <v>42592.958333333336</v>
      </c>
      <c r="D243" s="15">
        <v>218.66424560546875</v>
      </c>
      <c r="G243" s="15">
        <v>218.66424560546875</v>
      </c>
    </row>
    <row r="244" spans="1:7" x14ac:dyDescent="0.25">
      <c r="A244" s="15">
        <f t="shared" si="5"/>
        <v>10</v>
      </c>
      <c r="B244" s="14">
        <v>42592.958333333336</v>
      </c>
      <c r="C244" s="14">
        <v>42593</v>
      </c>
      <c r="D244" s="15">
        <v>31.671268463134766</v>
      </c>
      <c r="G244" s="15">
        <v>31.671268463134766</v>
      </c>
    </row>
    <row r="245" spans="1:7" x14ac:dyDescent="0.25">
      <c r="A245" s="15">
        <f t="shared" si="5"/>
        <v>11</v>
      </c>
      <c r="B245" s="14">
        <v>42593</v>
      </c>
      <c r="C245" s="14">
        <v>42593.041666666664</v>
      </c>
      <c r="D245" s="15">
        <v>0</v>
      </c>
      <c r="G245" s="15">
        <v>0</v>
      </c>
    </row>
    <row r="246" spans="1:7" x14ac:dyDescent="0.25">
      <c r="A246" s="15">
        <f t="shared" si="5"/>
        <v>11</v>
      </c>
      <c r="B246" s="14">
        <v>42593.041666666664</v>
      </c>
      <c r="C246" s="14">
        <v>42593.083333333336</v>
      </c>
      <c r="D246" s="15">
        <v>0</v>
      </c>
      <c r="G246" s="15">
        <v>0</v>
      </c>
    </row>
    <row r="247" spans="1:7" x14ac:dyDescent="0.25">
      <c r="A247" s="15">
        <f t="shared" si="5"/>
        <v>11</v>
      </c>
      <c r="B247" s="14">
        <v>42593.083333333336</v>
      </c>
      <c r="C247" s="14">
        <v>42593.125</v>
      </c>
      <c r="D247" s="15">
        <v>0</v>
      </c>
      <c r="G247" s="15">
        <v>0</v>
      </c>
    </row>
    <row r="248" spans="1:7" x14ac:dyDescent="0.25">
      <c r="A248" s="15">
        <f t="shared" si="5"/>
        <v>11</v>
      </c>
      <c r="B248" s="14">
        <v>42593.125</v>
      </c>
      <c r="C248" s="14">
        <v>42593.166666666664</v>
      </c>
      <c r="D248" s="15">
        <v>0</v>
      </c>
      <c r="G248" s="15">
        <v>0</v>
      </c>
    </row>
    <row r="249" spans="1:7" x14ac:dyDescent="0.25">
      <c r="A249" s="15">
        <f t="shared" si="5"/>
        <v>11</v>
      </c>
      <c r="B249" s="14">
        <v>42593.166666666664</v>
      </c>
      <c r="C249" s="14">
        <v>42593.208333333336</v>
      </c>
      <c r="D249" s="15">
        <v>0</v>
      </c>
      <c r="G249" s="15">
        <v>0</v>
      </c>
    </row>
    <row r="250" spans="1:7" x14ac:dyDescent="0.25">
      <c r="A250" s="15">
        <f t="shared" si="5"/>
        <v>11</v>
      </c>
      <c r="B250" s="14">
        <v>42593.208333333336</v>
      </c>
      <c r="C250" s="14">
        <v>42593.25</v>
      </c>
      <c r="D250" s="15">
        <v>0</v>
      </c>
      <c r="G250" s="15">
        <v>0</v>
      </c>
    </row>
    <row r="251" spans="1:7" x14ac:dyDescent="0.25">
      <c r="A251" s="15">
        <f t="shared" si="5"/>
        <v>11</v>
      </c>
      <c r="B251" s="14">
        <v>42593.25</v>
      </c>
      <c r="C251" s="14">
        <v>42593.291666666664</v>
      </c>
      <c r="D251" s="15">
        <v>0</v>
      </c>
      <c r="G251" s="15">
        <v>0</v>
      </c>
    </row>
    <row r="252" spans="1:7" x14ac:dyDescent="0.25">
      <c r="A252" s="15">
        <f t="shared" si="5"/>
        <v>11</v>
      </c>
      <c r="B252" s="14">
        <v>42593.291666666664</v>
      </c>
      <c r="C252" s="14">
        <v>42593.333333333336</v>
      </c>
      <c r="D252" s="15">
        <v>0</v>
      </c>
      <c r="G252" s="15">
        <v>0</v>
      </c>
    </row>
    <row r="253" spans="1:7" x14ac:dyDescent="0.25">
      <c r="A253" s="15">
        <f t="shared" si="5"/>
        <v>11</v>
      </c>
      <c r="B253" s="14">
        <v>42593.333333333336</v>
      </c>
      <c r="C253" s="14">
        <v>42593.375</v>
      </c>
      <c r="D253" s="15">
        <v>0</v>
      </c>
      <c r="G253" s="15">
        <v>0</v>
      </c>
    </row>
    <row r="254" spans="1:7" x14ac:dyDescent="0.25">
      <c r="A254" s="15">
        <f t="shared" si="5"/>
        <v>11</v>
      </c>
      <c r="B254" s="14">
        <v>42593.375</v>
      </c>
      <c r="C254" s="14">
        <v>42593.416666666664</v>
      </c>
      <c r="D254" s="15">
        <v>0</v>
      </c>
      <c r="G254" s="15">
        <v>0</v>
      </c>
    </row>
    <row r="255" spans="1:7" x14ac:dyDescent="0.25">
      <c r="A255" s="15">
        <f t="shared" si="5"/>
        <v>11</v>
      </c>
      <c r="B255" s="14">
        <v>42593.416666666664</v>
      </c>
      <c r="C255" s="14">
        <v>42593.458333333336</v>
      </c>
      <c r="D255" s="15">
        <v>3.1233978271484375</v>
      </c>
      <c r="G255" s="15">
        <v>3.1233978271484375</v>
      </c>
    </row>
    <row r="256" spans="1:7" x14ac:dyDescent="0.25">
      <c r="A256" s="15">
        <f t="shared" si="5"/>
        <v>11</v>
      </c>
      <c r="B256" s="14">
        <v>42593.458333333336</v>
      </c>
      <c r="C256" s="14">
        <v>42593.5</v>
      </c>
      <c r="D256" s="15">
        <v>130.36495971679687</v>
      </c>
      <c r="G256" s="15">
        <v>130.36495971679687</v>
      </c>
    </row>
    <row r="257" spans="1:7" x14ac:dyDescent="0.25">
      <c r="A257" s="15">
        <f t="shared" si="5"/>
        <v>11</v>
      </c>
      <c r="B257" s="14">
        <v>42593.5</v>
      </c>
      <c r="C257" s="14">
        <v>42593.541666666664</v>
      </c>
      <c r="D257" s="15">
        <v>396.24349975585937</v>
      </c>
      <c r="G257" s="15">
        <v>396.24349975585937</v>
      </c>
    </row>
    <row r="258" spans="1:7" x14ac:dyDescent="0.25">
      <c r="A258" s="15">
        <f t="shared" si="5"/>
        <v>11</v>
      </c>
      <c r="B258" s="14">
        <v>42593.541666666664</v>
      </c>
      <c r="C258" s="14">
        <v>42593.583333333336</v>
      </c>
      <c r="D258" s="15">
        <v>294.80398559570312</v>
      </c>
      <c r="G258" s="15">
        <v>294.80398559570312</v>
      </c>
    </row>
    <row r="259" spans="1:7" x14ac:dyDescent="0.25">
      <c r="A259" s="15">
        <f t="shared" si="5"/>
        <v>11</v>
      </c>
      <c r="B259" s="14">
        <v>42593.583333333336</v>
      </c>
      <c r="C259" s="14">
        <v>42593.625</v>
      </c>
      <c r="D259" s="15">
        <v>389.04937744140625</v>
      </c>
      <c r="G259" s="15">
        <v>389.04937744140625</v>
      </c>
    </row>
    <row r="260" spans="1:7" x14ac:dyDescent="0.25">
      <c r="A260" s="15">
        <f t="shared" si="5"/>
        <v>11</v>
      </c>
      <c r="B260" s="14">
        <v>42593.625</v>
      </c>
      <c r="C260" s="14">
        <v>42593.666666666664</v>
      </c>
      <c r="D260" s="15">
        <v>742.42767333984375</v>
      </c>
      <c r="G260" s="15">
        <v>742.42767333984375</v>
      </c>
    </row>
    <row r="261" spans="1:7" x14ac:dyDescent="0.25">
      <c r="A261" s="15">
        <f t="shared" si="5"/>
        <v>11</v>
      </c>
      <c r="B261" s="14">
        <v>42593.666666666664</v>
      </c>
      <c r="C261" s="14">
        <v>42593.708333333336</v>
      </c>
      <c r="D261" s="15">
        <v>854.4925537109375</v>
      </c>
      <c r="G261" s="15">
        <v>854.4925537109375</v>
      </c>
    </row>
    <row r="262" spans="1:7" x14ac:dyDescent="0.25">
      <c r="A262" s="15">
        <f t="shared" ref="A262:A325" si="6">DAY(B262)</f>
        <v>11</v>
      </c>
      <c r="B262" s="14">
        <v>42593.708333333336</v>
      </c>
      <c r="C262" s="14">
        <v>42593.75</v>
      </c>
      <c r="D262" s="15">
        <v>962.76068115234375</v>
      </c>
      <c r="G262" s="15">
        <v>962.76068115234375</v>
      </c>
    </row>
    <row r="263" spans="1:7" x14ac:dyDescent="0.25">
      <c r="A263" s="15">
        <f t="shared" si="6"/>
        <v>11</v>
      </c>
      <c r="B263" s="14">
        <v>42593.75</v>
      </c>
      <c r="C263" s="14">
        <v>42593.791666666664</v>
      </c>
      <c r="D263" s="15">
        <v>974.88525390625</v>
      </c>
      <c r="G263" s="15">
        <v>974.88525390625</v>
      </c>
    </row>
    <row r="264" spans="1:7" x14ac:dyDescent="0.25">
      <c r="A264" s="15">
        <f t="shared" si="6"/>
        <v>11</v>
      </c>
      <c r="B264" s="14">
        <v>42593.791666666664</v>
      </c>
      <c r="C264" s="14">
        <v>42593.833333333336</v>
      </c>
      <c r="D264" s="15">
        <v>837.42156982421875</v>
      </c>
      <c r="G264" s="15">
        <v>837.42156982421875</v>
      </c>
    </row>
    <row r="265" spans="1:7" x14ac:dyDescent="0.25">
      <c r="A265" s="15">
        <f t="shared" si="6"/>
        <v>11</v>
      </c>
      <c r="B265" s="14">
        <v>42593.833333333336</v>
      </c>
      <c r="C265" s="14">
        <v>42593.875</v>
      </c>
      <c r="D265" s="15">
        <v>641.889892578125</v>
      </c>
      <c r="G265" s="15">
        <v>641.889892578125</v>
      </c>
    </row>
    <row r="266" spans="1:7" x14ac:dyDescent="0.25">
      <c r="A266" s="15">
        <f t="shared" si="6"/>
        <v>11</v>
      </c>
      <c r="B266" s="14">
        <v>42593.875</v>
      </c>
      <c r="C266" s="14">
        <v>42593.916666666664</v>
      </c>
      <c r="D266" s="15">
        <v>410.33273315429687</v>
      </c>
      <c r="G266" s="15">
        <v>410.33273315429687</v>
      </c>
    </row>
    <row r="267" spans="1:7" x14ac:dyDescent="0.25">
      <c r="A267" s="15">
        <f t="shared" si="6"/>
        <v>11</v>
      </c>
      <c r="B267" s="14">
        <v>42593.916666666664</v>
      </c>
      <c r="C267" s="14">
        <v>42593.958333333336</v>
      </c>
      <c r="D267" s="15">
        <v>33.04937744140625</v>
      </c>
      <c r="G267" s="15">
        <v>33.04937744140625</v>
      </c>
    </row>
    <row r="268" spans="1:7" x14ac:dyDescent="0.25">
      <c r="A268" s="15">
        <f t="shared" si="6"/>
        <v>11</v>
      </c>
      <c r="B268" s="14">
        <v>42593.958333333336</v>
      </c>
      <c r="C268" s="14">
        <v>42594</v>
      </c>
      <c r="D268" s="15">
        <v>7.9665155410766602</v>
      </c>
      <c r="G268" s="15">
        <v>7.9665155410766602</v>
      </c>
    </row>
    <row r="269" spans="1:7" x14ac:dyDescent="0.25">
      <c r="A269" s="15">
        <f t="shared" si="6"/>
        <v>12</v>
      </c>
      <c r="B269" s="14">
        <v>42594</v>
      </c>
      <c r="C269" s="14">
        <v>42594.041666666664</v>
      </c>
      <c r="D269" s="15">
        <v>0</v>
      </c>
      <c r="G269" s="15">
        <v>0</v>
      </c>
    </row>
    <row r="270" spans="1:7" x14ac:dyDescent="0.25">
      <c r="A270" s="15">
        <f t="shared" si="6"/>
        <v>12</v>
      </c>
      <c r="B270" s="14">
        <v>42594.041666666664</v>
      </c>
      <c r="C270" s="14">
        <v>42594.083333333336</v>
      </c>
      <c r="D270" s="15">
        <v>0</v>
      </c>
      <c r="G270" s="15">
        <v>0</v>
      </c>
    </row>
    <row r="271" spans="1:7" x14ac:dyDescent="0.25">
      <c r="A271" s="15">
        <f t="shared" si="6"/>
        <v>12</v>
      </c>
      <c r="B271" s="14">
        <v>42594.083333333336</v>
      </c>
      <c r="C271" s="14">
        <v>42594.125</v>
      </c>
      <c r="D271" s="15">
        <v>0</v>
      </c>
      <c r="G271" s="15">
        <v>0</v>
      </c>
    </row>
    <row r="272" spans="1:7" x14ac:dyDescent="0.25">
      <c r="A272" s="15">
        <f t="shared" si="6"/>
        <v>12</v>
      </c>
      <c r="B272" s="14">
        <v>42594.125</v>
      </c>
      <c r="C272" s="14">
        <v>42594.166666666664</v>
      </c>
      <c r="D272" s="15">
        <v>0</v>
      </c>
      <c r="G272" s="15">
        <v>0</v>
      </c>
    </row>
    <row r="273" spans="1:7" x14ac:dyDescent="0.25">
      <c r="A273" s="15">
        <f t="shared" si="6"/>
        <v>12</v>
      </c>
      <c r="B273" s="14">
        <v>42594.166666666664</v>
      </c>
      <c r="C273" s="14">
        <v>42594.208333333336</v>
      </c>
      <c r="D273" s="15">
        <v>0</v>
      </c>
      <c r="G273" s="15">
        <v>0</v>
      </c>
    </row>
    <row r="274" spans="1:7" x14ac:dyDescent="0.25">
      <c r="A274" s="15">
        <f t="shared" si="6"/>
        <v>12</v>
      </c>
      <c r="B274" s="14">
        <v>42594.208333333336</v>
      </c>
      <c r="C274" s="14">
        <v>42594.25</v>
      </c>
      <c r="D274" s="15">
        <v>0</v>
      </c>
      <c r="G274" s="15">
        <v>0</v>
      </c>
    </row>
    <row r="275" spans="1:7" x14ac:dyDescent="0.25">
      <c r="A275" s="15">
        <f t="shared" si="6"/>
        <v>12</v>
      </c>
      <c r="B275" s="14">
        <v>42594.25</v>
      </c>
      <c r="C275" s="14">
        <v>42594.291666666664</v>
      </c>
      <c r="D275" s="15">
        <v>0</v>
      </c>
      <c r="G275" s="15">
        <v>0</v>
      </c>
    </row>
    <row r="276" spans="1:7" x14ac:dyDescent="0.25">
      <c r="A276" s="15">
        <f t="shared" si="6"/>
        <v>12</v>
      </c>
      <c r="B276" s="14">
        <v>42594.291666666664</v>
      </c>
      <c r="C276" s="14">
        <v>42594.333333333336</v>
      </c>
      <c r="D276" s="15">
        <v>0</v>
      </c>
      <c r="G276" s="15">
        <v>0</v>
      </c>
    </row>
    <row r="277" spans="1:7" x14ac:dyDescent="0.25">
      <c r="A277" s="15">
        <f t="shared" si="6"/>
        <v>12</v>
      </c>
      <c r="B277" s="14">
        <v>42594.333333333336</v>
      </c>
      <c r="C277" s="14">
        <v>42594.375</v>
      </c>
      <c r="D277" s="15">
        <v>0</v>
      </c>
      <c r="G277" s="15">
        <v>0</v>
      </c>
    </row>
    <row r="278" spans="1:7" x14ac:dyDescent="0.25">
      <c r="A278" s="15">
        <f t="shared" si="6"/>
        <v>12</v>
      </c>
      <c r="B278" s="14">
        <v>42594.375</v>
      </c>
      <c r="C278" s="14">
        <v>42594.416666666664</v>
      </c>
      <c r="D278" s="15">
        <v>0</v>
      </c>
      <c r="G278" s="15">
        <v>0</v>
      </c>
    </row>
    <row r="279" spans="1:7" x14ac:dyDescent="0.25">
      <c r="A279" s="15">
        <f t="shared" si="6"/>
        <v>12</v>
      </c>
      <c r="B279" s="14">
        <v>42594.416666666664</v>
      </c>
      <c r="C279" s="14">
        <v>42594.458333333336</v>
      </c>
      <c r="D279" s="15">
        <v>6.4462490081787109</v>
      </c>
      <c r="G279" s="15">
        <v>6.4462490081787109</v>
      </c>
    </row>
    <row r="280" spans="1:7" x14ac:dyDescent="0.25">
      <c r="A280" s="15">
        <f t="shared" si="6"/>
        <v>12</v>
      </c>
      <c r="B280" s="14">
        <v>42594.458333333336</v>
      </c>
      <c r="C280" s="14">
        <v>42594.5</v>
      </c>
      <c r="D280" s="15">
        <v>118.58424377441406</v>
      </c>
      <c r="G280" s="15">
        <v>118.58424377441406</v>
      </c>
    </row>
    <row r="281" spans="1:7" x14ac:dyDescent="0.25">
      <c r="A281" s="15">
        <f t="shared" si="6"/>
        <v>12</v>
      </c>
      <c r="B281" s="14">
        <v>42594.5</v>
      </c>
      <c r="C281" s="14">
        <v>42594.541666666664</v>
      </c>
      <c r="D281" s="15">
        <v>343.23818969726562</v>
      </c>
      <c r="G281" s="15">
        <v>343.23818969726562</v>
      </c>
    </row>
    <row r="282" spans="1:7" x14ac:dyDescent="0.25">
      <c r="A282" s="15">
        <f t="shared" si="6"/>
        <v>12</v>
      </c>
      <c r="B282" s="14">
        <v>42594.541666666664</v>
      </c>
      <c r="C282" s="14">
        <v>42594.583333333336</v>
      </c>
      <c r="D282" s="15">
        <v>578.94110107421875</v>
      </c>
      <c r="G282" s="15">
        <v>578.94110107421875</v>
      </c>
    </row>
    <row r="283" spans="1:7" x14ac:dyDescent="0.25">
      <c r="A283" s="15">
        <f t="shared" si="6"/>
        <v>12</v>
      </c>
      <c r="B283" s="14">
        <v>42594.583333333336</v>
      </c>
      <c r="C283" s="14">
        <v>42594.625</v>
      </c>
      <c r="D283" s="15">
        <v>781.551025390625</v>
      </c>
      <c r="G283" s="15">
        <v>781.551025390625</v>
      </c>
    </row>
    <row r="284" spans="1:7" x14ac:dyDescent="0.25">
      <c r="A284" s="15">
        <f t="shared" si="6"/>
        <v>12</v>
      </c>
      <c r="B284" s="14">
        <v>42594.625</v>
      </c>
      <c r="C284" s="14">
        <v>42594.666666666664</v>
      </c>
      <c r="D284" s="15">
        <v>932.287109375</v>
      </c>
      <c r="G284" s="15">
        <v>932.287109375</v>
      </c>
    </row>
    <row r="285" spans="1:7" x14ac:dyDescent="0.25">
      <c r="A285" s="15">
        <f t="shared" si="6"/>
        <v>12</v>
      </c>
      <c r="B285" s="14">
        <v>42594.666666666664</v>
      </c>
      <c r="C285" s="14">
        <v>42594.708333333336</v>
      </c>
      <c r="D285" s="15">
        <v>1021.02001953125</v>
      </c>
      <c r="G285" s="15">
        <v>1021.02001953125</v>
      </c>
    </row>
    <row r="286" spans="1:7" x14ac:dyDescent="0.25">
      <c r="A286" s="15">
        <f t="shared" si="6"/>
        <v>12</v>
      </c>
      <c r="B286" s="14">
        <v>42594.708333333336</v>
      </c>
      <c r="C286" s="14">
        <v>42594.75</v>
      </c>
      <c r="D286" s="15">
        <v>1042.301513671875</v>
      </c>
      <c r="G286" s="15">
        <v>1042.301513671875</v>
      </c>
    </row>
    <row r="287" spans="1:7" x14ac:dyDescent="0.25">
      <c r="A287" s="15">
        <f t="shared" si="6"/>
        <v>12</v>
      </c>
      <c r="B287" s="14">
        <v>42594.75</v>
      </c>
      <c r="C287" s="14">
        <v>42594.791666666664</v>
      </c>
      <c r="D287" s="15">
        <v>909.467041015625</v>
      </c>
      <c r="G287" s="15">
        <v>909.467041015625</v>
      </c>
    </row>
    <row r="288" spans="1:7" x14ac:dyDescent="0.25">
      <c r="A288" s="15">
        <f t="shared" si="6"/>
        <v>12</v>
      </c>
      <c r="B288" s="14">
        <v>42594.791666666664</v>
      </c>
      <c r="C288" s="14">
        <v>42594.833333333336</v>
      </c>
      <c r="D288" s="15">
        <v>873.04296875</v>
      </c>
      <c r="G288" s="15">
        <v>873.04296875</v>
      </c>
    </row>
    <row r="289" spans="1:7" x14ac:dyDescent="0.25">
      <c r="A289" s="15">
        <f t="shared" si="6"/>
        <v>12</v>
      </c>
      <c r="B289" s="14">
        <v>42594.833333333336</v>
      </c>
      <c r="C289" s="14">
        <v>42594.875</v>
      </c>
      <c r="D289" s="15">
        <v>723.42352294921875</v>
      </c>
      <c r="G289" s="15">
        <v>723.42352294921875</v>
      </c>
    </row>
    <row r="290" spans="1:7" x14ac:dyDescent="0.25">
      <c r="A290" s="15">
        <f t="shared" si="6"/>
        <v>12</v>
      </c>
      <c r="B290" s="14">
        <v>42594.875</v>
      </c>
      <c r="C290" s="14">
        <v>42594.916666666664</v>
      </c>
      <c r="D290" s="15">
        <v>411.19775390625</v>
      </c>
      <c r="G290" s="15">
        <v>411.19775390625</v>
      </c>
    </row>
    <row r="291" spans="1:7" x14ac:dyDescent="0.25">
      <c r="A291" s="15">
        <f t="shared" si="6"/>
        <v>12</v>
      </c>
      <c r="B291" s="14">
        <v>42594.916666666664</v>
      </c>
      <c r="C291" s="14">
        <v>42594.958333333336</v>
      </c>
      <c r="D291" s="15">
        <v>183.38194274902344</v>
      </c>
      <c r="G291" s="15">
        <v>183.38194274902344</v>
      </c>
    </row>
    <row r="292" spans="1:7" x14ac:dyDescent="0.25">
      <c r="A292" s="15">
        <f t="shared" si="6"/>
        <v>12</v>
      </c>
      <c r="B292" s="14">
        <v>42594.958333333336</v>
      </c>
      <c r="C292" s="14">
        <v>42595</v>
      </c>
      <c r="D292" s="15">
        <v>21.108673095703125</v>
      </c>
      <c r="G292" s="15">
        <v>21.108673095703125</v>
      </c>
    </row>
    <row r="293" spans="1:7" x14ac:dyDescent="0.25">
      <c r="A293" s="15">
        <f t="shared" si="6"/>
        <v>13</v>
      </c>
      <c r="B293" s="14">
        <v>42595</v>
      </c>
      <c r="C293" s="14">
        <v>42595.041666666664</v>
      </c>
      <c r="D293" s="15">
        <v>0</v>
      </c>
      <c r="G293" s="15">
        <v>0</v>
      </c>
    </row>
    <row r="294" spans="1:7" x14ac:dyDescent="0.25">
      <c r="A294" s="15">
        <f t="shared" si="6"/>
        <v>13</v>
      </c>
      <c r="B294" s="14">
        <v>42595.041666666664</v>
      </c>
      <c r="C294" s="14">
        <v>42595.083333333336</v>
      </c>
      <c r="D294" s="15">
        <v>0</v>
      </c>
      <c r="G294" s="15">
        <v>0</v>
      </c>
    </row>
    <row r="295" spans="1:7" x14ac:dyDescent="0.25">
      <c r="A295" s="15">
        <f t="shared" si="6"/>
        <v>13</v>
      </c>
      <c r="B295" s="14">
        <v>42595.083333333336</v>
      </c>
      <c r="C295" s="14">
        <v>42595.125</v>
      </c>
      <c r="D295" s="15">
        <v>0</v>
      </c>
      <c r="G295" s="15">
        <v>0</v>
      </c>
    </row>
    <row r="296" spans="1:7" x14ac:dyDescent="0.25">
      <c r="A296" s="15">
        <f t="shared" si="6"/>
        <v>13</v>
      </c>
      <c r="B296" s="14">
        <v>42595.125</v>
      </c>
      <c r="C296" s="14">
        <v>42595.166666666664</v>
      </c>
      <c r="D296" s="15">
        <v>0</v>
      </c>
      <c r="G296" s="15">
        <v>0</v>
      </c>
    </row>
    <row r="297" spans="1:7" x14ac:dyDescent="0.25">
      <c r="A297" s="15">
        <f t="shared" si="6"/>
        <v>13</v>
      </c>
      <c r="B297" s="14">
        <v>42595.166666666664</v>
      </c>
      <c r="C297" s="14">
        <v>42595.208333333336</v>
      </c>
      <c r="D297" s="15">
        <v>0</v>
      </c>
      <c r="G297" s="15">
        <v>0</v>
      </c>
    </row>
    <row r="298" spans="1:7" x14ac:dyDescent="0.25">
      <c r="A298" s="15">
        <f t="shared" si="6"/>
        <v>13</v>
      </c>
      <c r="B298" s="14">
        <v>42595.208333333336</v>
      </c>
      <c r="C298" s="14">
        <v>42595.25</v>
      </c>
      <c r="D298" s="15">
        <v>0</v>
      </c>
      <c r="G298" s="15">
        <v>0</v>
      </c>
    </row>
    <row r="299" spans="1:7" x14ac:dyDescent="0.25">
      <c r="A299" s="15">
        <f t="shared" si="6"/>
        <v>13</v>
      </c>
      <c r="B299" s="14">
        <v>42595.25</v>
      </c>
      <c r="C299" s="14">
        <v>42595.291666666664</v>
      </c>
      <c r="D299" s="15">
        <v>0</v>
      </c>
      <c r="G299" s="15">
        <v>0</v>
      </c>
    </row>
    <row r="300" spans="1:7" x14ac:dyDescent="0.25">
      <c r="A300" s="15">
        <f t="shared" si="6"/>
        <v>13</v>
      </c>
      <c r="B300" s="14">
        <v>42595.291666666664</v>
      </c>
      <c r="C300" s="14">
        <v>42595.333333333336</v>
      </c>
      <c r="D300" s="15">
        <v>0</v>
      </c>
      <c r="G300" s="15">
        <v>0</v>
      </c>
    </row>
    <row r="301" spans="1:7" x14ac:dyDescent="0.25">
      <c r="A301" s="15">
        <f t="shared" si="6"/>
        <v>13</v>
      </c>
      <c r="B301" s="14">
        <v>42595.333333333336</v>
      </c>
      <c r="C301" s="14">
        <v>42595.375</v>
      </c>
      <c r="D301" s="15">
        <v>0</v>
      </c>
      <c r="G301" s="15">
        <v>0</v>
      </c>
    </row>
    <row r="302" spans="1:7" x14ac:dyDescent="0.25">
      <c r="A302" s="15">
        <f t="shared" si="6"/>
        <v>13</v>
      </c>
      <c r="B302" s="14">
        <v>42595.375</v>
      </c>
      <c r="C302" s="14">
        <v>42595.416666666664</v>
      </c>
      <c r="D302" s="15">
        <v>0</v>
      </c>
      <c r="G302" s="15">
        <v>0</v>
      </c>
    </row>
    <row r="303" spans="1:7" x14ac:dyDescent="0.25">
      <c r="A303" s="15">
        <f t="shared" si="6"/>
        <v>13</v>
      </c>
      <c r="B303" s="14">
        <v>42595.416666666664</v>
      </c>
      <c r="C303" s="14">
        <v>42595.458333333336</v>
      </c>
      <c r="D303" s="15">
        <v>4.5987229347229004</v>
      </c>
      <c r="G303" s="15">
        <v>4.5987229347229004</v>
      </c>
    </row>
    <row r="304" spans="1:7" x14ac:dyDescent="0.25">
      <c r="A304" s="15">
        <f t="shared" si="6"/>
        <v>13</v>
      </c>
      <c r="B304" s="14">
        <v>42595.458333333336</v>
      </c>
      <c r="C304" s="14">
        <v>42595.5</v>
      </c>
      <c r="D304" s="15">
        <v>117.93796539306641</v>
      </c>
      <c r="G304" s="15">
        <v>117.93796539306641</v>
      </c>
    </row>
    <row r="305" spans="1:7" x14ac:dyDescent="0.25">
      <c r="A305" s="15">
        <f t="shared" si="6"/>
        <v>13</v>
      </c>
      <c r="B305" s="14">
        <v>42595.5</v>
      </c>
      <c r="C305" s="14">
        <v>42595.541666666664</v>
      </c>
      <c r="D305" s="15">
        <v>345.28414916992187</v>
      </c>
      <c r="G305" s="15">
        <v>345.28414916992187</v>
      </c>
    </row>
    <row r="306" spans="1:7" x14ac:dyDescent="0.25">
      <c r="A306" s="15">
        <f t="shared" si="6"/>
        <v>13</v>
      </c>
      <c r="B306" s="14">
        <v>42595.541666666664</v>
      </c>
      <c r="C306" s="14">
        <v>42595.583333333336</v>
      </c>
      <c r="D306" s="15">
        <v>583.15728759765625</v>
      </c>
      <c r="G306" s="15">
        <v>583.15728759765625</v>
      </c>
    </row>
    <row r="307" spans="1:7" x14ac:dyDescent="0.25">
      <c r="A307" s="15">
        <f t="shared" si="6"/>
        <v>13</v>
      </c>
      <c r="B307" s="14">
        <v>42595.583333333336</v>
      </c>
      <c r="C307" s="14">
        <v>42595.625</v>
      </c>
      <c r="D307" s="15">
        <v>785.8128662109375</v>
      </c>
      <c r="G307" s="15">
        <v>785.8128662109375</v>
      </c>
    </row>
    <row r="308" spans="1:7" x14ac:dyDescent="0.25">
      <c r="A308" s="15">
        <f t="shared" si="6"/>
        <v>13</v>
      </c>
      <c r="B308" s="14">
        <v>42595.625</v>
      </c>
      <c r="C308" s="14">
        <v>42595.666666666664</v>
      </c>
      <c r="D308" s="15">
        <v>941.82470703125</v>
      </c>
      <c r="G308" s="15">
        <v>941.82470703125</v>
      </c>
    </row>
    <row r="309" spans="1:7" x14ac:dyDescent="0.25">
      <c r="A309" s="15">
        <f t="shared" si="6"/>
        <v>13</v>
      </c>
      <c r="B309" s="14">
        <v>42595.666666666664</v>
      </c>
      <c r="C309" s="14">
        <v>42595.708333333336</v>
      </c>
      <c r="D309" s="15">
        <v>1026.926025390625</v>
      </c>
      <c r="G309" s="15">
        <v>1026.926025390625</v>
      </c>
    </row>
    <row r="310" spans="1:7" x14ac:dyDescent="0.25">
      <c r="A310" s="15">
        <f t="shared" si="6"/>
        <v>13</v>
      </c>
      <c r="B310" s="14">
        <v>42595.708333333336</v>
      </c>
      <c r="C310" s="14">
        <v>42595.75</v>
      </c>
      <c r="D310" s="15">
        <v>1076.497802734375</v>
      </c>
      <c r="G310" s="15">
        <v>1076.497802734375</v>
      </c>
    </row>
    <row r="311" spans="1:7" x14ac:dyDescent="0.25">
      <c r="A311" s="15">
        <f t="shared" si="6"/>
        <v>13</v>
      </c>
      <c r="B311" s="14">
        <v>42595.75</v>
      </c>
      <c r="C311" s="14">
        <v>42595.791666666664</v>
      </c>
      <c r="D311" s="15">
        <v>1013.9181518554687</v>
      </c>
      <c r="G311" s="15">
        <v>1013.9181518554687</v>
      </c>
    </row>
    <row r="312" spans="1:7" x14ac:dyDescent="0.25">
      <c r="A312" s="15">
        <f t="shared" si="6"/>
        <v>13</v>
      </c>
      <c r="B312" s="14">
        <v>42595.791666666664</v>
      </c>
      <c r="C312" s="14">
        <v>42595.833333333336</v>
      </c>
      <c r="D312" s="15">
        <v>949.013916015625</v>
      </c>
      <c r="G312" s="15">
        <v>949.013916015625</v>
      </c>
    </row>
    <row r="313" spans="1:7" x14ac:dyDescent="0.25">
      <c r="A313" s="15">
        <f t="shared" si="6"/>
        <v>13</v>
      </c>
      <c r="B313" s="14">
        <v>42595.833333333336</v>
      </c>
      <c r="C313" s="14">
        <v>42595.875</v>
      </c>
      <c r="D313" s="15">
        <v>108.6673583984375</v>
      </c>
      <c r="G313" s="15">
        <v>108.6673583984375</v>
      </c>
    </row>
    <row r="314" spans="1:7" x14ac:dyDescent="0.25">
      <c r="A314" s="15">
        <f t="shared" si="6"/>
        <v>13</v>
      </c>
      <c r="B314" s="14">
        <v>42595.875</v>
      </c>
      <c r="C314" s="14">
        <v>42595.916666666664</v>
      </c>
      <c r="D314" s="15">
        <v>428.33297729492187</v>
      </c>
      <c r="G314" s="15">
        <v>428.33297729492187</v>
      </c>
    </row>
    <row r="315" spans="1:7" x14ac:dyDescent="0.25">
      <c r="A315" s="15">
        <f t="shared" si="6"/>
        <v>13</v>
      </c>
      <c r="B315" s="14">
        <v>42595.916666666664</v>
      </c>
      <c r="C315" s="14">
        <v>42595.958333333336</v>
      </c>
      <c r="D315" s="15">
        <v>177.41761779785156</v>
      </c>
      <c r="G315" s="15">
        <v>177.41761779785156</v>
      </c>
    </row>
    <row r="316" spans="1:7" x14ac:dyDescent="0.25">
      <c r="A316" s="15">
        <f t="shared" si="6"/>
        <v>13</v>
      </c>
      <c r="B316" s="14">
        <v>42595.958333333336</v>
      </c>
      <c r="C316" s="14">
        <v>42596</v>
      </c>
      <c r="D316" s="15">
        <v>15.169044494628906</v>
      </c>
      <c r="G316" s="15">
        <v>15.169044494628906</v>
      </c>
    </row>
    <row r="317" spans="1:7" x14ac:dyDescent="0.25">
      <c r="A317" s="15">
        <f t="shared" si="6"/>
        <v>14</v>
      </c>
      <c r="B317" s="14">
        <v>42596</v>
      </c>
      <c r="C317" s="14">
        <v>42596.041666666664</v>
      </c>
      <c r="D317" s="15">
        <v>0</v>
      </c>
      <c r="G317" s="15">
        <v>0</v>
      </c>
    </row>
    <row r="318" spans="1:7" x14ac:dyDescent="0.25">
      <c r="A318" s="15">
        <f t="shared" si="6"/>
        <v>14</v>
      </c>
      <c r="B318" s="14">
        <v>42596.041666666664</v>
      </c>
      <c r="C318" s="14">
        <v>42596.083333333336</v>
      </c>
      <c r="D318" s="15">
        <v>0</v>
      </c>
      <c r="G318" s="15">
        <v>0</v>
      </c>
    </row>
    <row r="319" spans="1:7" x14ac:dyDescent="0.25">
      <c r="A319" s="15">
        <f t="shared" si="6"/>
        <v>14</v>
      </c>
      <c r="B319" s="14">
        <v>42596.083333333336</v>
      </c>
      <c r="C319" s="14">
        <v>42596.125</v>
      </c>
      <c r="D319" s="15">
        <v>0</v>
      </c>
      <c r="G319" s="15">
        <v>0</v>
      </c>
    </row>
    <row r="320" spans="1:7" x14ac:dyDescent="0.25">
      <c r="A320" s="15">
        <f t="shared" si="6"/>
        <v>14</v>
      </c>
      <c r="B320" s="14">
        <v>42596.125</v>
      </c>
      <c r="C320" s="14">
        <v>42596.166666666664</v>
      </c>
      <c r="D320" s="15">
        <v>0</v>
      </c>
      <c r="G320" s="15">
        <v>0</v>
      </c>
    </row>
    <row r="321" spans="1:7" x14ac:dyDescent="0.25">
      <c r="A321" s="15">
        <f t="shared" si="6"/>
        <v>14</v>
      </c>
      <c r="B321" s="14">
        <v>42596.166666666664</v>
      </c>
      <c r="C321" s="14">
        <v>42596.208333333336</v>
      </c>
      <c r="D321" s="15">
        <v>0</v>
      </c>
      <c r="G321" s="15">
        <v>0</v>
      </c>
    </row>
    <row r="322" spans="1:7" x14ac:dyDescent="0.25">
      <c r="A322" s="15">
        <f t="shared" si="6"/>
        <v>14</v>
      </c>
      <c r="B322" s="14">
        <v>42596.208333333336</v>
      </c>
      <c r="C322" s="14">
        <v>42596.25</v>
      </c>
      <c r="D322" s="15">
        <v>0</v>
      </c>
      <c r="G322" s="15">
        <v>0</v>
      </c>
    </row>
    <row r="323" spans="1:7" x14ac:dyDescent="0.25">
      <c r="A323" s="15">
        <f t="shared" si="6"/>
        <v>14</v>
      </c>
      <c r="B323" s="14">
        <v>42596.25</v>
      </c>
      <c r="C323" s="14">
        <v>42596.291666666664</v>
      </c>
      <c r="D323" s="15">
        <v>0</v>
      </c>
      <c r="G323" s="15">
        <v>0</v>
      </c>
    </row>
    <row r="324" spans="1:7" x14ac:dyDescent="0.25">
      <c r="A324" s="15">
        <f t="shared" si="6"/>
        <v>14</v>
      </c>
      <c r="B324" s="14">
        <v>42596.291666666664</v>
      </c>
      <c r="C324" s="14">
        <v>42596.333333333336</v>
      </c>
      <c r="D324" s="15">
        <v>0</v>
      </c>
      <c r="G324" s="15">
        <v>0</v>
      </c>
    </row>
    <row r="325" spans="1:7" x14ac:dyDescent="0.25">
      <c r="A325" s="15">
        <f t="shared" si="6"/>
        <v>14</v>
      </c>
      <c r="B325" s="14">
        <v>42596.333333333336</v>
      </c>
      <c r="C325" s="14">
        <v>42596.375</v>
      </c>
      <c r="D325" s="15">
        <v>0</v>
      </c>
      <c r="G325" s="15">
        <v>0</v>
      </c>
    </row>
    <row r="326" spans="1:7" x14ac:dyDescent="0.25">
      <c r="A326" s="15">
        <f t="shared" ref="A326:A389" si="7">DAY(B326)</f>
        <v>14</v>
      </c>
      <c r="B326" s="14">
        <v>42596.375</v>
      </c>
      <c r="C326" s="14">
        <v>42596.416666666664</v>
      </c>
      <c r="D326" s="15">
        <v>0</v>
      </c>
      <c r="G326" s="15">
        <v>0</v>
      </c>
    </row>
    <row r="327" spans="1:7" x14ac:dyDescent="0.25">
      <c r="A327" s="15">
        <f t="shared" si="7"/>
        <v>14</v>
      </c>
      <c r="B327" s="14">
        <v>42596.416666666664</v>
      </c>
      <c r="C327" s="14">
        <v>42596.458333333336</v>
      </c>
      <c r="D327" s="15">
        <v>5.1042680740356445</v>
      </c>
      <c r="G327" s="15">
        <v>5.1042680740356445</v>
      </c>
    </row>
    <row r="328" spans="1:7" x14ac:dyDescent="0.25">
      <c r="A328" s="15">
        <f t="shared" si="7"/>
        <v>14</v>
      </c>
      <c r="B328" s="14">
        <v>42596.458333333336</v>
      </c>
      <c r="C328" s="14">
        <v>42596.5</v>
      </c>
      <c r="D328" s="15">
        <v>117.29804992675781</v>
      </c>
      <c r="G328" s="15">
        <v>117.29804992675781</v>
      </c>
    </row>
    <row r="329" spans="1:7" x14ac:dyDescent="0.25">
      <c r="A329" s="15">
        <f t="shared" si="7"/>
        <v>14</v>
      </c>
      <c r="B329" s="14">
        <v>42596.5</v>
      </c>
      <c r="C329" s="14">
        <v>42596.541666666664</v>
      </c>
      <c r="D329" s="15">
        <v>345.93963623046875</v>
      </c>
      <c r="G329" s="15">
        <v>345.93963623046875</v>
      </c>
    </row>
    <row r="330" spans="1:7" x14ac:dyDescent="0.25">
      <c r="A330" s="15">
        <f t="shared" si="7"/>
        <v>14</v>
      </c>
      <c r="B330" s="14">
        <v>42596.541666666664</v>
      </c>
      <c r="C330" s="14">
        <v>42596.583333333336</v>
      </c>
      <c r="D330" s="15">
        <v>584.619384765625</v>
      </c>
      <c r="G330" s="15">
        <v>584.619384765625</v>
      </c>
    </row>
    <row r="331" spans="1:7" x14ac:dyDescent="0.25">
      <c r="A331" s="15">
        <f t="shared" si="7"/>
        <v>14</v>
      </c>
      <c r="B331" s="14">
        <v>42596.583333333336</v>
      </c>
      <c r="C331" s="14">
        <v>42596.625</v>
      </c>
      <c r="D331" s="15">
        <v>791.3306884765625</v>
      </c>
      <c r="G331" s="15">
        <v>791.3306884765625</v>
      </c>
    </row>
    <row r="332" spans="1:7" x14ac:dyDescent="0.25">
      <c r="A332" s="15">
        <f t="shared" si="7"/>
        <v>14</v>
      </c>
      <c r="B332" s="14">
        <v>42596.625</v>
      </c>
      <c r="C332" s="14">
        <v>42596.666666666664</v>
      </c>
      <c r="D332" s="15">
        <v>944.83355712890625</v>
      </c>
      <c r="G332" s="15">
        <v>944.83355712890625</v>
      </c>
    </row>
    <row r="333" spans="1:7" x14ac:dyDescent="0.25">
      <c r="A333" s="15">
        <f t="shared" si="7"/>
        <v>14</v>
      </c>
      <c r="B333" s="14">
        <v>42596.666666666664</v>
      </c>
      <c r="C333" s="14">
        <v>42596.708333333336</v>
      </c>
      <c r="D333" s="15">
        <v>1032.0362548828125</v>
      </c>
      <c r="G333" s="15">
        <v>1032.0362548828125</v>
      </c>
    </row>
    <row r="334" spans="1:7" x14ac:dyDescent="0.25">
      <c r="A334" s="15">
        <f t="shared" si="7"/>
        <v>14</v>
      </c>
      <c r="B334" s="14">
        <v>42596.708333333336</v>
      </c>
      <c r="C334" s="14">
        <v>42596.75</v>
      </c>
      <c r="D334" s="15">
        <v>1043.843017578125</v>
      </c>
      <c r="G334" s="15">
        <v>1043.843017578125</v>
      </c>
    </row>
    <row r="335" spans="1:7" x14ac:dyDescent="0.25">
      <c r="A335" s="15">
        <f t="shared" si="7"/>
        <v>14</v>
      </c>
      <c r="B335" s="14">
        <v>42596.75</v>
      </c>
      <c r="C335" s="14">
        <v>42596.791666666664</v>
      </c>
      <c r="D335" s="15">
        <v>979.21490478515625</v>
      </c>
      <c r="G335" s="15">
        <v>979.21490478515625</v>
      </c>
    </row>
    <row r="336" spans="1:7" x14ac:dyDescent="0.25">
      <c r="A336" s="15">
        <f t="shared" si="7"/>
        <v>14</v>
      </c>
      <c r="B336" s="14">
        <v>42596.791666666664</v>
      </c>
      <c r="C336" s="14">
        <v>42596.833333333336</v>
      </c>
      <c r="D336" s="15">
        <v>840.96038818359375</v>
      </c>
      <c r="G336" s="15">
        <v>840.96038818359375</v>
      </c>
    </row>
    <row r="337" spans="1:7" x14ac:dyDescent="0.25">
      <c r="A337" s="15">
        <f t="shared" si="7"/>
        <v>14</v>
      </c>
      <c r="B337" s="14">
        <v>42596.833333333336</v>
      </c>
      <c r="C337" s="14">
        <v>42596.875</v>
      </c>
      <c r="D337" s="15">
        <v>649.0966796875</v>
      </c>
      <c r="G337" s="15">
        <v>649.0966796875</v>
      </c>
    </row>
    <row r="338" spans="1:7" x14ac:dyDescent="0.25">
      <c r="A338" s="15">
        <f t="shared" si="7"/>
        <v>14</v>
      </c>
      <c r="B338" s="14">
        <v>42596.875</v>
      </c>
      <c r="C338" s="14">
        <v>42596.916666666664</v>
      </c>
      <c r="D338" s="15">
        <v>413.45416259765625</v>
      </c>
      <c r="G338" s="15">
        <v>413.45416259765625</v>
      </c>
    </row>
    <row r="339" spans="1:7" x14ac:dyDescent="0.25">
      <c r="A339" s="15">
        <f t="shared" si="7"/>
        <v>14</v>
      </c>
      <c r="B339" s="14">
        <v>42596.916666666664</v>
      </c>
      <c r="C339" s="14">
        <v>42596.958333333336</v>
      </c>
      <c r="D339" s="15">
        <v>172.48519897460937</v>
      </c>
      <c r="G339" s="15">
        <v>172.48519897460937</v>
      </c>
    </row>
    <row r="340" spans="1:7" x14ac:dyDescent="0.25">
      <c r="A340" s="15">
        <f t="shared" si="7"/>
        <v>14</v>
      </c>
      <c r="B340" s="14">
        <v>42596.958333333336</v>
      </c>
      <c r="C340" s="14">
        <v>42597</v>
      </c>
      <c r="D340" s="15">
        <v>14.530004501342773</v>
      </c>
      <c r="G340" s="15">
        <v>14.530004501342773</v>
      </c>
    </row>
    <row r="341" spans="1:7" x14ac:dyDescent="0.25">
      <c r="A341" s="15">
        <f t="shared" si="7"/>
        <v>15</v>
      </c>
      <c r="B341" s="14">
        <v>42597</v>
      </c>
      <c r="C341" s="14">
        <v>42597.041666666664</v>
      </c>
      <c r="D341" s="15">
        <v>0</v>
      </c>
      <c r="G341" s="15">
        <v>0</v>
      </c>
    </row>
    <row r="342" spans="1:7" x14ac:dyDescent="0.25">
      <c r="A342" s="15">
        <f t="shared" si="7"/>
        <v>15</v>
      </c>
      <c r="B342" s="14">
        <v>42597.041666666664</v>
      </c>
      <c r="C342" s="14">
        <v>42597.083333333336</v>
      </c>
      <c r="D342" s="15">
        <v>0</v>
      </c>
      <c r="G342" s="15">
        <v>0</v>
      </c>
    </row>
    <row r="343" spans="1:7" x14ac:dyDescent="0.25">
      <c r="A343" s="15">
        <f t="shared" si="7"/>
        <v>15</v>
      </c>
      <c r="B343" s="14">
        <v>42597.083333333336</v>
      </c>
      <c r="C343" s="14">
        <v>42597.125</v>
      </c>
      <c r="D343" s="15">
        <v>0</v>
      </c>
      <c r="G343" s="15">
        <v>0</v>
      </c>
    </row>
    <row r="344" spans="1:7" x14ac:dyDescent="0.25">
      <c r="A344" s="15">
        <f t="shared" si="7"/>
        <v>15</v>
      </c>
      <c r="B344" s="14">
        <v>42597.125</v>
      </c>
      <c r="C344" s="14">
        <v>42597.166666666664</v>
      </c>
      <c r="D344" s="15">
        <v>0</v>
      </c>
      <c r="G344" s="15">
        <v>0</v>
      </c>
    </row>
    <row r="345" spans="1:7" x14ac:dyDescent="0.25">
      <c r="A345" s="15">
        <f t="shared" si="7"/>
        <v>15</v>
      </c>
      <c r="B345" s="14">
        <v>42597.166666666664</v>
      </c>
      <c r="C345" s="14">
        <v>42597.208333333336</v>
      </c>
      <c r="D345" s="15">
        <v>0</v>
      </c>
      <c r="G345" s="15">
        <v>0</v>
      </c>
    </row>
    <row r="346" spans="1:7" x14ac:dyDescent="0.25">
      <c r="A346" s="15">
        <f t="shared" si="7"/>
        <v>15</v>
      </c>
      <c r="B346" s="14">
        <v>42597.208333333336</v>
      </c>
      <c r="C346" s="14">
        <v>42597.25</v>
      </c>
      <c r="D346" s="15">
        <v>0</v>
      </c>
      <c r="G346" s="15">
        <v>0</v>
      </c>
    </row>
    <row r="347" spans="1:7" x14ac:dyDescent="0.25">
      <c r="A347" s="15">
        <f t="shared" si="7"/>
        <v>15</v>
      </c>
      <c r="B347" s="14">
        <v>42597.25</v>
      </c>
      <c r="C347" s="14">
        <v>42597.291666666664</v>
      </c>
      <c r="D347" s="15">
        <v>0</v>
      </c>
      <c r="G347" s="15">
        <v>0</v>
      </c>
    </row>
    <row r="348" spans="1:7" x14ac:dyDescent="0.25">
      <c r="A348" s="15">
        <f t="shared" si="7"/>
        <v>15</v>
      </c>
      <c r="B348" s="14">
        <v>42597.291666666664</v>
      </c>
      <c r="C348" s="14">
        <v>42597.333333333336</v>
      </c>
      <c r="D348" s="15">
        <v>0</v>
      </c>
      <c r="G348" s="15">
        <v>0</v>
      </c>
    </row>
    <row r="349" spans="1:7" x14ac:dyDescent="0.25">
      <c r="A349" s="15">
        <f t="shared" si="7"/>
        <v>15</v>
      </c>
      <c r="B349" s="14">
        <v>42597.333333333336</v>
      </c>
      <c r="C349" s="14">
        <v>42597.375</v>
      </c>
      <c r="D349" s="15">
        <v>0</v>
      </c>
      <c r="G349" s="15">
        <v>0</v>
      </c>
    </row>
    <row r="350" spans="1:7" x14ac:dyDescent="0.25">
      <c r="A350" s="15">
        <f t="shared" si="7"/>
        <v>15</v>
      </c>
      <c r="B350" s="14">
        <v>42597.375</v>
      </c>
      <c r="C350" s="14">
        <v>42597.416666666664</v>
      </c>
      <c r="D350" s="15">
        <v>0</v>
      </c>
      <c r="G350" s="15">
        <v>0</v>
      </c>
    </row>
    <row r="351" spans="1:7" x14ac:dyDescent="0.25">
      <c r="A351" s="15">
        <f t="shared" si="7"/>
        <v>15</v>
      </c>
      <c r="B351" s="14">
        <v>42597.416666666664</v>
      </c>
      <c r="C351" s="14">
        <v>42597.458333333336</v>
      </c>
      <c r="D351" s="15">
        <v>5.2410063743591309</v>
      </c>
      <c r="G351" s="15">
        <v>5.2410063743591309</v>
      </c>
    </row>
    <row r="352" spans="1:7" x14ac:dyDescent="0.25">
      <c r="A352" s="15">
        <f t="shared" si="7"/>
        <v>15</v>
      </c>
      <c r="B352" s="14">
        <v>42597.458333333336</v>
      </c>
      <c r="C352" s="14">
        <v>42597.5</v>
      </c>
      <c r="D352" s="15">
        <v>114.179931640625</v>
      </c>
      <c r="G352" s="15">
        <v>114.179931640625</v>
      </c>
    </row>
    <row r="353" spans="1:7" x14ac:dyDescent="0.25">
      <c r="A353" s="15">
        <f t="shared" si="7"/>
        <v>15</v>
      </c>
      <c r="B353" s="14">
        <v>42597.5</v>
      </c>
      <c r="C353" s="14">
        <v>42597.541666666664</v>
      </c>
      <c r="D353" s="15">
        <v>218.75187683105469</v>
      </c>
      <c r="G353" s="15">
        <v>218.75187683105469</v>
      </c>
    </row>
    <row r="354" spans="1:7" x14ac:dyDescent="0.25">
      <c r="A354" s="15">
        <f t="shared" si="7"/>
        <v>15</v>
      </c>
      <c r="B354" s="14">
        <v>42597.541666666664</v>
      </c>
      <c r="C354" s="14">
        <v>42597.583333333336</v>
      </c>
      <c r="D354" s="15">
        <v>218.75187683105469</v>
      </c>
      <c r="G354" s="15">
        <v>218.75187683105469</v>
      </c>
    </row>
    <row r="355" spans="1:7" x14ac:dyDescent="0.25">
      <c r="A355" s="15">
        <f t="shared" si="7"/>
        <v>15</v>
      </c>
      <c r="B355" s="14">
        <v>42597.583333333336</v>
      </c>
      <c r="C355" s="14">
        <v>42597.625</v>
      </c>
      <c r="D355" s="15">
        <v>622.04296875</v>
      </c>
      <c r="G355" s="15">
        <v>622.04296875</v>
      </c>
    </row>
    <row r="356" spans="1:7" x14ac:dyDescent="0.25">
      <c r="A356" s="15">
        <f t="shared" si="7"/>
        <v>15</v>
      </c>
      <c r="B356" s="14">
        <v>42597.625</v>
      </c>
      <c r="C356" s="14">
        <v>42597.666666666664</v>
      </c>
      <c r="D356" s="15">
        <v>933.36407470703125</v>
      </c>
      <c r="G356" s="15">
        <v>933.36407470703125</v>
      </c>
    </row>
    <row r="357" spans="1:7" x14ac:dyDescent="0.25">
      <c r="A357" s="15">
        <f t="shared" si="7"/>
        <v>15</v>
      </c>
      <c r="B357" s="14">
        <v>42597.666666666664</v>
      </c>
      <c r="C357" s="14">
        <v>42597.708333333336</v>
      </c>
      <c r="D357" s="15">
        <v>1023.3504028320312</v>
      </c>
      <c r="G357" s="15">
        <v>1023.3504028320312</v>
      </c>
    </row>
    <row r="358" spans="1:7" x14ac:dyDescent="0.25">
      <c r="A358" s="15">
        <f t="shared" si="7"/>
        <v>15</v>
      </c>
      <c r="B358" s="14">
        <v>42597.708333333336</v>
      </c>
      <c r="C358" s="14">
        <v>42597.75</v>
      </c>
      <c r="D358" s="15">
        <v>1036.315673828125</v>
      </c>
      <c r="G358" s="15">
        <v>1036.315673828125</v>
      </c>
    </row>
    <row r="359" spans="1:7" x14ac:dyDescent="0.25">
      <c r="A359" s="15">
        <f t="shared" si="7"/>
        <v>15</v>
      </c>
      <c r="B359" s="14">
        <v>42597.75</v>
      </c>
      <c r="C359" s="14">
        <v>42597.791666666664</v>
      </c>
      <c r="D359" s="15">
        <v>974.6529541015625</v>
      </c>
      <c r="G359" s="15">
        <v>974.6529541015625</v>
      </c>
    </row>
    <row r="360" spans="1:7" x14ac:dyDescent="0.25">
      <c r="A360" s="15">
        <f t="shared" si="7"/>
        <v>15</v>
      </c>
      <c r="B360" s="14">
        <v>42597.791666666664</v>
      </c>
      <c r="C360" s="14">
        <v>42597.833333333336</v>
      </c>
      <c r="D360" s="15">
        <v>852.6082763671875</v>
      </c>
      <c r="G360" s="15">
        <v>852.6082763671875</v>
      </c>
    </row>
    <row r="361" spans="1:7" x14ac:dyDescent="0.25">
      <c r="A361" s="15">
        <f t="shared" si="7"/>
        <v>15</v>
      </c>
      <c r="B361" s="14">
        <v>42597.833333333336</v>
      </c>
      <c r="C361" s="14">
        <v>42597.875</v>
      </c>
      <c r="D361" s="15">
        <v>161.19036865234375</v>
      </c>
      <c r="G361" s="15">
        <v>161.19036865234375</v>
      </c>
    </row>
    <row r="362" spans="1:7" x14ac:dyDescent="0.25">
      <c r="A362" s="15">
        <f t="shared" si="7"/>
        <v>15</v>
      </c>
      <c r="B362" s="14">
        <v>42597.875</v>
      </c>
      <c r="C362" s="14">
        <v>42597.916666666664</v>
      </c>
      <c r="D362" s="15">
        <v>420.38333129882812</v>
      </c>
      <c r="G362" s="15">
        <v>420.38333129882812</v>
      </c>
    </row>
    <row r="363" spans="1:7" x14ac:dyDescent="0.25">
      <c r="A363" s="15">
        <f t="shared" si="7"/>
        <v>15</v>
      </c>
      <c r="B363" s="14">
        <v>42597.916666666664</v>
      </c>
      <c r="C363" s="14">
        <v>42597.958333333336</v>
      </c>
      <c r="D363" s="15">
        <v>179.0849609375</v>
      </c>
      <c r="G363" s="15">
        <v>179.0849609375</v>
      </c>
    </row>
    <row r="364" spans="1:7" x14ac:dyDescent="0.25">
      <c r="A364" s="15">
        <f t="shared" si="7"/>
        <v>15</v>
      </c>
      <c r="B364" s="14">
        <v>42597.958333333336</v>
      </c>
      <c r="C364" s="14">
        <v>42598</v>
      </c>
      <c r="D364" s="15">
        <v>9.1791572570800781</v>
      </c>
      <c r="G364" s="15">
        <v>9.1791572570800781</v>
      </c>
    </row>
    <row r="365" spans="1:7" x14ac:dyDescent="0.25">
      <c r="A365" s="15">
        <f t="shared" si="7"/>
        <v>16</v>
      </c>
      <c r="B365" s="14">
        <v>42598</v>
      </c>
      <c r="C365" s="14">
        <v>42598.041666666664</v>
      </c>
      <c r="D365" s="15">
        <v>0</v>
      </c>
      <c r="G365" s="15">
        <v>0</v>
      </c>
    </row>
    <row r="366" spans="1:7" x14ac:dyDescent="0.25">
      <c r="A366" s="15">
        <f t="shared" si="7"/>
        <v>16</v>
      </c>
      <c r="B366" s="14">
        <v>42598.041666666664</v>
      </c>
      <c r="C366" s="14">
        <v>42598.083333333336</v>
      </c>
      <c r="D366" s="15">
        <v>0</v>
      </c>
      <c r="G366" s="15">
        <v>0</v>
      </c>
    </row>
    <row r="367" spans="1:7" x14ac:dyDescent="0.25">
      <c r="A367" s="15">
        <f t="shared" si="7"/>
        <v>16</v>
      </c>
      <c r="B367" s="14">
        <v>42598.083333333336</v>
      </c>
      <c r="C367" s="14">
        <v>42598.125</v>
      </c>
      <c r="D367" s="15">
        <v>0</v>
      </c>
      <c r="G367" s="15">
        <v>0</v>
      </c>
    </row>
    <row r="368" spans="1:7" x14ac:dyDescent="0.25">
      <c r="A368" s="15">
        <f t="shared" si="7"/>
        <v>16</v>
      </c>
      <c r="B368" s="14">
        <v>42598.125</v>
      </c>
      <c r="C368" s="14">
        <v>42598.166666666664</v>
      </c>
      <c r="D368" s="15">
        <v>0</v>
      </c>
      <c r="G368" s="15">
        <v>0</v>
      </c>
    </row>
    <row r="369" spans="1:7" x14ac:dyDescent="0.25">
      <c r="A369" s="15">
        <f t="shared" si="7"/>
        <v>16</v>
      </c>
      <c r="B369" s="14">
        <v>42598.166666666664</v>
      </c>
      <c r="C369" s="14">
        <v>42598.208333333336</v>
      </c>
      <c r="D369" s="15">
        <v>0</v>
      </c>
      <c r="G369" s="15">
        <v>0</v>
      </c>
    </row>
    <row r="370" spans="1:7" x14ac:dyDescent="0.25">
      <c r="A370" s="15">
        <f t="shared" si="7"/>
        <v>16</v>
      </c>
      <c r="B370" s="14">
        <v>42598.208333333336</v>
      </c>
      <c r="C370" s="14">
        <v>42598.25</v>
      </c>
      <c r="D370" s="15">
        <v>0</v>
      </c>
      <c r="G370" s="15">
        <v>0</v>
      </c>
    </row>
    <row r="371" spans="1:7" x14ac:dyDescent="0.25">
      <c r="A371" s="15">
        <f t="shared" si="7"/>
        <v>16</v>
      </c>
      <c r="B371" s="14">
        <v>42598.25</v>
      </c>
      <c r="C371" s="14">
        <v>42598.291666666664</v>
      </c>
      <c r="D371" s="15">
        <v>0</v>
      </c>
      <c r="G371" s="15">
        <v>0</v>
      </c>
    </row>
    <row r="372" spans="1:7" x14ac:dyDescent="0.25">
      <c r="A372" s="15">
        <f t="shared" si="7"/>
        <v>16</v>
      </c>
      <c r="B372" s="14">
        <v>42598.291666666664</v>
      </c>
      <c r="C372" s="14">
        <v>42598.333333333336</v>
      </c>
      <c r="D372" s="15">
        <v>0</v>
      </c>
      <c r="G372" s="15">
        <v>0</v>
      </c>
    </row>
    <row r="373" spans="1:7" x14ac:dyDescent="0.25">
      <c r="A373" s="15">
        <f t="shared" si="7"/>
        <v>16</v>
      </c>
      <c r="B373" s="14">
        <v>42598.333333333336</v>
      </c>
      <c r="C373" s="14">
        <v>42598.375</v>
      </c>
      <c r="D373" s="15">
        <v>0</v>
      </c>
      <c r="G373" s="15">
        <v>0</v>
      </c>
    </row>
    <row r="374" spans="1:7" x14ac:dyDescent="0.25">
      <c r="A374" s="15">
        <f t="shared" si="7"/>
        <v>16</v>
      </c>
      <c r="B374" s="14">
        <v>42598.375</v>
      </c>
      <c r="C374" s="14">
        <v>42598.416666666664</v>
      </c>
      <c r="D374" s="15">
        <v>0</v>
      </c>
      <c r="G374" s="15">
        <v>0</v>
      </c>
    </row>
    <row r="375" spans="1:7" x14ac:dyDescent="0.25">
      <c r="A375" s="15">
        <f t="shared" si="7"/>
        <v>16</v>
      </c>
      <c r="B375" s="14">
        <v>42598.416666666664</v>
      </c>
      <c r="C375" s="14">
        <v>42598.458333333336</v>
      </c>
      <c r="D375" s="15">
        <v>3.3080348968505859</v>
      </c>
      <c r="G375" s="15">
        <v>3.3080348968505859</v>
      </c>
    </row>
    <row r="376" spans="1:7" x14ac:dyDescent="0.25">
      <c r="A376" s="15">
        <f t="shared" si="7"/>
        <v>16</v>
      </c>
      <c r="B376" s="14">
        <v>42598.458333333336</v>
      </c>
      <c r="C376" s="14">
        <v>42598.5</v>
      </c>
      <c r="D376" s="15">
        <v>120.63227844238281</v>
      </c>
      <c r="G376" s="15">
        <v>120.63227844238281</v>
      </c>
    </row>
    <row r="377" spans="1:7" x14ac:dyDescent="0.25">
      <c r="A377" s="15">
        <f t="shared" si="7"/>
        <v>16</v>
      </c>
      <c r="B377" s="14">
        <v>42598.5</v>
      </c>
      <c r="C377" s="14">
        <v>42598.541666666664</v>
      </c>
      <c r="D377" s="15">
        <v>343.01663208007812</v>
      </c>
      <c r="G377" s="15">
        <v>343.01663208007812</v>
      </c>
    </row>
    <row r="378" spans="1:7" x14ac:dyDescent="0.25">
      <c r="A378" s="15">
        <f t="shared" si="7"/>
        <v>16</v>
      </c>
      <c r="B378" s="14">
        <v>42598.541666666664</v>
      </c>
      <c r="C378" s="14">
        <v>42598.583333333336</v>
      </c>
      <c r="D378" s="15">
        <v>582.3743896484375</v>
      </c>
      <c r="G378" s="15">
        <v>582.3743896484375</v>
      </c>
    </row>
    <row r="379" spans="1:7" x14ac:dyDescent="0.25">
      <c r="A379" s="15">
        <f t="shared" si="7"/>
        <v>16</v>
      </c>
      <c r="B379" s="14">
        <v>42598.583333333336</v>
      </c>
      <c r="C379" s="14">
        <v>42598.625</v>
      </c>
      <c r="D379" s="15">
        <v>810.94012451171875</v>
      </c>
      <c r="G379" s="15">
        <v>810.94012451171875</v>
      </c>
    </row>
    <row r="380" spans="1:7" x14ac:dyDescent="0.25">
      <c r="A380" s="15">
        <f t="shared" si="7"/>
        <v>16</v>
      </c>
      <c r="B380" s="14">
        <v>42598.625</v>
      </c>
      <c r="C380" s="14">
        <v>42598.666666666664</v>
      </c>
      <c r="D380" s="15">
        <v>731.6195068359375</v>
      </c>
      <c r="G380" s="15">
        <v>731.6195068359375</v>
      </c>
    </row>
    <row r="381" spans="1:7" x14ac:dyDescent="0.25">
      <c r="A381" s="15">
        <f t="shared" si="7"/>
        <v>16</v>
      </c>
      <c r="B381" s="14">
        <v>42598.666666666664</v>
      </c>
      <c r="C381" s="14">
        <v>42598.708333333336</v>
      </c>
      <c r="D381" s="15">
        <v>1027.63037109375</v>
      </c>
      <c r="G381" s="15">
        <v>1027.63037109375</v>
      </c>
    </row>
    <row r="382" spans="1:7" x14ac:dyDescent="0.25">
      <c r="A382" s="15">
        <f t="shared" si="7"/>
        <v>16</v>
      </c>
      <c r="B382" s="14">
        <v>42598.708333333336</v>
      </c>
      <c r="C382" s="14">
        <v>42598.75</v>
      </c>
      <c r="D382" s="15">
        <v>1040.6739501953125</v>
      </c>
      <c r="G382" s="15">
        <v>1040.6739501953125</v>
      </c>
    </row>
    <row r="383" spans="1:7" x14ac:dyDescent="0.25">
      <c r="A383" s="15">
        <f t="shared" si="7"/>
        <v>16</v>
      </c>
      <c r="B383" s="14">
        <v>42598.75</v>
      </c>
      <c r="C383" s="14">
        <v>42598.791666666664</v>
      </c>
      <c r="D383" s="15">
        <v>987.5357666015625</v>
      </c>
      <c r="G383" s="15">
        <v>987.5357666015625</v>
      </c>
    </row>
    <row r="384" spans="1:7" x14ac:dyDescent="0.25">
      <c r="A384" s="15">
        <f t="shared" si="7"/>
        <v>16</v>
      </c>
      <c r="B384" s="14">
        <v>42598.791666666664</v>
      </c>
      <c r="C384" s="14">
        <v>42598.833333333336</v>
      </c>
      <c r="D384" s="15">
        <v>854.919921875</v>
      </c>
      <c r="G384" s="15">
        <v>854.919921875</v>
      </c>
    </row>
    <row r="385" spans="1:7" x14ac:dyDescent="0.25">
      <c r="A385" s="15">
        <f t="shared" si="7"/>
        <v>16</v>
      </c>
      <c r="B385" s="14">
        <v>42598.833333333336</v>
      </c>
      <c r="C385" s="14">
        <v>42598.875</v>
      </c>
      <c r="D385" s="15">
        <v>573.77545166015625</v>
      </c>
      <c r="G385" s="15">
        <v>573.77545166015625</v>
      </c>
    </row>
    <row r="386" spans="1:7" x14ac:dyDescent="0.25">
      <c r="A386" s="15">
        <f t="shared" si="7"/>
        <v>16</v>
      </c>
      <c r="B386" s="14">
        <v>42598.875</v>
      </c>
      <c r="C386" s="14">
        <v>42598.916666666664</v>
      </c>
      <c r="D386" s="15">
        <v>259.71133422851562</v>
      </c>
      <c r="G386" s="15">
        <v>259.71133422851562</v>
      </c>
    </row>
    <row r="387" spans="1:7" x14ac:dyDescent="0.25">
      <c r="A387" s="15">
        <f t="shared" si="7"/>
        <v>16</v>
      </c>
      <c r="B387" s="14">
        <v>42598.916666666664</v>
      </c>
      <c r="C387" s="14">
        <v>42598.958333333336</v>
      </c>
      <c r="D387" s="15">
        <v>181.46490478515625</v>
      </c>
      <c r="G387" s="15">
        <v>181.46490478515625</v>
      </c>
    </row>
    <row r="388" spans="1:7" x14ac:dyDescent="0.25">
      <c r="A388" s="15">
        <f t="shared" si="7"/>
        <v>16</v>
      </c>
      <c r="B388" s="14">
        <v>42598.958333333336</v>
      </c>
      <c r="C388" s="14">
        <v>42599</v>
      </c>
      <c r="D388" s="15">
        <v>9.3772125244140625</v>
      </c>
      <c r="G388" s="15">
        <v>9.3772125244140625</v>
      </c>
    </row>
    <row r="389" spans="1:7" x14ac:dyDescent="0.25">
      <c r="A389" s="15">
        <f t="shared" si="7"/>
        <v>17</v>
      </c>
      <c r="B389" s="14">
        <v>42599</v>
      </c>
      <c r="C389" s="14">
        <v>42599.041666666664</v>
      </c>
      <c r="D389" s="15">
        <v>0</v>
      </c>
      <c r="G389" s="15">
        <v>0</v>
      </c>
    </row>
    <row r="390" spans="1:7" x14ac:dyDescent="0.25">
      <c r="A390" s="15">
        <f t="shared" ref="A390:A453" si="8">DAY(B390)</f>
        <v>17</v>
      </c>
      <c r="B390" s="14">
        <v>42599.041666666664</v>
      </c>
      <c r="C390" s="14">
        <v>42599.083333333336</v>
      </c>
      <c r="D390" s="15">
        <v>0</v>
      </c>
      <c r="G390" s="15">
        <v>0</v>
      </c>
    </row>
    <row r="391" spans="1:7" x14ac:dyDescent="0.25">
      <c r="A391" s="15">
        <f t="shared" si="8"/>
        <v>17</v>
      </c>
      <c r="B391" s="14">
        <v>42599.083333333336</v>
      </c>
      <c r="C391" s="14">
        <v>42599.125</v>
      </c>
      <c r="D391" s="15">
        <v>0</v>
      </c>
      <c r="G391" s="15">
        <v>0</v>
      </c>
    </row>
    <row r="392" spans="1:7" x14ac:dyDescent="0.25">
      <c r="A392" s="15">
        <f t="shared" si="8"/>
        <v>17</v>
      </c>
      <c r="B392" s="14">
        <v>42599.125</v>
      </c>
      <c r="C392" s="14">
        <v>42599.166666666664</v>
      </c>
      <c r="D392" s="15">
        <v>0</v>
      </c>
      <c r="G392" s="15">
        <v>0</v>
      </c>
    </row>
    <row r="393" spans="1:7" x14ac:dyDescent="0.25">
      <c r="A393" s="15">
        <f t="shared" si="8"/>
        <v>17</v>
      </c>
      <c r="B393" s="14">
        <v>42599.166666666664</v>
      </c>
      <c r="C393" s="14">
        <v>42599.208333333336</v>
      </c>
      <c r="D393" s="15">
        <v>0</v>
      </c>
      <c r="G393" s="15">
        <v>0</v>
      </c>
    </row>
    <row r="394" spans="1:7" x14ac:dyDescent="0.25">
      <c r="A394" s="15">
        <f t="shared" si="8"/>
        <v>17</v>
      </c>
      <c r="B394" s="14">
        <v>42599.208333333336</v>
      </c>
      <c r="C394" s="14">
        <v>42599.25</v>
      </c>
      <c r="D394" s="15">
        <v>0</v>
      </c>
      <c r="G394" s="15">
        <v>0</v>
      </c>
    </row>
    <row r="395" spans="1:7" x14ac:dyDescent="0.25">
      <c r="A395" s="15">
        <f t="shared" si="8"/>
        <v>17</v>
      </c>
      <c r="B395" s="14">
        <v>42599.25</v>
      </c>
      <c r="C395" s="14">
        <v>42599.291666666664</v>
      </c>
      <c r="D395" s="15">
        <v>0</v>
      </c>
      <c r="G395" s="15">
        <v>0</v>
      </c>
    </row>
    <row r="396" spans="1:7" x14ac:dyDescent="0.25">
      <c r="A396" s="15">
        <f t="shared" si="8"/>
        <v>17</v>
      </c>
      <c r="B396" s="14">
        <v>42599.291666666664</v>
      </c>
      <c r="C396" s="14">
        <v>42599.333333333336</v>
      </c>
      <c r="D396" s="15">
        <v>0</v>
      </c>
      <c r="G396" s="15">
        <v>0</v>
      </c>
    </row>
    <row r="397" spans="1:7" x14ac:dyDescent="0.25">
      <c r="A397" s="15">
        <f t="shared" si="8"/>
        <v>17</v>
      </c>
      <c r="B397" s="14">
        <v>42599.333333333336</v>
      </c>
      <c r="C397" s="14">
        <v>42599.375</v>
      </c>
      <c r="D397" s="15">
        <v>0</v>
      </c>
      <c r="G397" s="15">
        <v>0</v>
      </c>
    </row>
    <row r="398" spans="1:7" x14ac:dyDescent="0.25">
      <c r="A398" s="15">
        <f t="shared" si="8"/>
        <v>17</v>
      </c>
      <c r="B398" s="14">
        <v>42599.375</v>
      </c>
      <c r="C398" s="14">
        <v>42599.416666666664</v>
      </c>
      <c r="D398" s="15">
        <v>0</v>
      </c>
      <c r="G398" s="15">
        <v>0</v>
      </c>
    </row>
    <row r="399" spans="1:7" x14ac:dyDescent="0.25">
      <c r="A399" s="15">
        <f t="shared" si="8"/>
        <v>17</v>
      </c>
      <c r="B399" s="14">
        <v>42599.416666666664</v>
      </c>
      <c r="C399" s="14">
        <v>42599.458333333336</v>
      </c>
      <c r="D399" s="15">
        <v>1.0213029384613037</v>
      </c>
      <c r="G399" s="15">
        <v>1.0213029384613037</v>
      </c>
    </row>
    <row r="400" spans="1:7" x14ac:dyDescent="0.25">
      <c r="A400" s="15">
        <f t="shared" si="8"/>
        <v>17</v>
      </c>
      <c r="B400" s="14">
        <v>42599.458333333336</v>
      </c>
      <c r="C400" s="14">
        <v>42599.5</v>
      </c>
      <c r="D400" s="15">
        <v>54.085170745849609</v>
      </c>
      <c r="G400" s="15">
        <v>54.085170745849609</v>
      </c>
    </row>
    <row r="401" spans="1:7" x14ac:dyDescent="0.25">
      <c r="A401" s="15">
        <f t="shared" si="8"/>
        <v>17</v>
      </c>
      <c r="B401" s="14">
        <v>42599.5</v>
      </c>
      <c r="C401" s="14">
        <v>42599.541666666664</v>
      </c>
      <c r="D401" s="15">
        <v>189.00251770019531</v>
      </c>
      <c r="G401" s="15">
        <v>189.00251770019531</v>
      </c>
    </row>
    <row r="402" spans="1:7" x14ac:dyDescent="0.25">
      <c r="A402" s="15">
        <f t="shared" si="8"/>
        <v>17</v>
      </c>
      <c r="B402" s="14">
        <v>42599.541666666664</v>
      </c>
      <c r="C402" s="14">
        <v>42599.583333333336</v>
      </c>
      <c r="D402" s="15">
        <v>604.64141845703125</v>
      </c>
      <c r="G402" s="15">
        <v>604.64141845703125</v>
      </c>
    </row>
    <row r="403" spans="1:7" x14ac:dyDescent="0.25">
      <c r="A403" s="15">
        <f t="shared" si="8"/>
        <v>17</v>
      </c>
      <c r="B403" s="14">
        <v>42599.583333333336</v>
      </c>
      <c r="C403" s="14">
        <v>42599.625</v>
      </c>
      <c r="D403" s="15">
        <v>788.8895263671875</v>
      </c>
      <c r="G403" s="15">
        <v>788.8895263671875</v>
      </c>
    </row>
    <row r="404" spans="1:7" x14ac:dyDescent="0.25">
      <c r="A404" s="15">
        <f t="shared" si="8"/>
        <v>17</v>
      </c>
      <c r="B404" s="14">
        <v>42599.625</v>
      </c>
      <c r="C404" s="14">
        <v>42599.666666666664</v>
      </c>
      <c r="D404" s="15">
        <v>947.669921875</v>
      </c>
      <c r="G404" s="15">
        <v>947.669921875</v>
      </c>
    </row>
    <row r="405" spans="1:7" x14ac:dyDescent="0.25">
      <c r="A405" s="15">
        <f t="shared" si="8"/>
        <v>17</v>
      </c>
      <c r="B405" s="14">
        <v>42599.666666666664</v>
      </c>
      <c r="C405" s="14">
        <v>42599.708333333336</v>
      </c>
      <c r="D405" s="15">
        <v>1050.81591796875</v>
      </c>
      <c r="G405" s="15">
        <v>1050.81591796875</v>
      </c>
    </row>
    <row r="406" spans="1:7" x14ac:dyDescent="0.25">
      <c r="A406" s="15">
        <f t="shared" si="8"/>
        <v>17</v>
      </c>
      <c r="B406" s="14">
        <v>42599.708333333336</v>
      </c>
      <c r="C406" s="14">
        <v>42599.75</v>
      </c>
      <c r="D406" s="15">
        <v>1040.071533203125</v>
      </c>
      <c r="G406" s="15">
        <v>1040.071533203125</v>
      </c>
    </row>
    <row r="407" spans="1:7" x14ac:dyDescent="0.25">
      <c r="A407" s="15">
        <f t="shared" si="8"/>
        <v>17</v>
      </c>
      <c r="B407" s="14">
        <v>42599.75</v>
      </c>
      <c r="C407" s="14">
        <v>42599.791666666664</v>
      </c>
      <c r="D407" s="15">
        <v>993.3597412109375</v>
      </c>
      <c r="G407" s="15">
        <v>993.3597412109375</v>
      </c>
    </row>
    <row r="408" spans="1:7" x14ac:dyDescent="0.25">
      <c r="A408" s="15">
        <f t="shared" si="8"/>
        <v>17</v>
      </c>
      <c r="B408" s="14">
        <v>42599.791666666664</v>
      </c>
      <c r="C408" s="14">
        <v>42599.833333333336</v>
      </c>
      <c r="D408" s="15">
        <v>831.287841796875</v>
      </c>
      <c r="G408" s="15">
        <v>831.287841796875</v>
      </c>
    </row>
    <row r="409" spans="1:7" x14ac:dyDescent="0.25">
      <c r="A409" s="15">
        <f t="shared" si="8"/>
        <v>17</v>
      </c>
      <c r="B409" s="14">
        <v>42599.833333333336</v>
      </c>
      <c r="C409" s="14">
        <v>42599.875</v>
      </c>
      <c r="D409" s="15">
        <v>675.547607421875</v>
      </c>
      <c r="G409" s="15">
        <v>675.547607421875</v>
      </c>
    </row>
    <row r="410" spans="1:7" x14ac:dyDescent="0.25">
      <c r="A410" s="15">
        <f t="shared" si="8"/>
        <v>17</v>
      </c>
      <c r="B410" s="14">
        <v>42599.875</v>
      </c>
      <c r="C410" s="14">
        <v>42599.916666666664</v>
      </c>
      <c r="D410" s="15">
        <v>146.75111389160156</v>
      </c>
      <c r="G410" s="15">
        <v>146.75111389160156</v>
      </c>
    </row>
    <row r="411" spans="1:7" x14ac:dyDescent="0.25">
      <c r="A411" s="15">
        <f t="shared" si="8"/>
        <v>17</v>
      </c>
      <c r="B411" s="14">
        <v>42599.916666666664</v>
      </c>
      <c r="C411" s="14">
        <v>42599.958333333336</v>
      </c>
      <c r="D411" s="15">
        <v>202.46995544433594</v>
      </c>
      <c r="G411" s="15">
        <v>202.46995544433594</v>
      </c>
    </row>
    <row r="412" spans="1:7" x14ac:dyDescent="0.25">
      <c r="A412" s="15">
        <f t="shared" si="8"/>
        <v>17</v>
      </c>
      <c r="B412" s="14">
        <v>42599.958333333336</v>
      </c>
      <c r="C412" s="14">
        <v>42600</v>
      </c>
      <c r="D412" s="15">
        <v>5.2879962921142578</v>
      </c>
      <c r="G412" s="15">
        <v>5.2879962921142578</v>
      </c>
    </row>
    <row r="413" spans="1:7" x14ac:dyDescent="0.25">
      <c r="A413" s="15">
        <f t="shared" si="8"/>
        <v>18</v>
      </c>
      <c r="B413" s="14">
        <v>42600</v>
      </c>
      <c r="C413" s="14">
        <v>42600.041666666664</v>
      </c>
      <c r="D413" s="15">
        <v>0</v>
      </c>
      <c r="G413" s="15">
        <v>0</v>
      </c>
    </row>
    <row r="414" spans="1:7" x14ac:dyDescent="0.25">
      <c r="A414" s="15">
        <f t="shared" si="8"/>
        <v>18</v>
      </c>
      <c r="B414" s="14">
        <v>42600.041666666664</v>
      </c>
      <c r="C414" s="14">
        <v>42600.083333333336</v>
      </c>
      <c r="D414" s="15">
        <v>0</v>
      </c>
      <c r="G414" s="15">
        <v>0</v>
      </c>
    </row>
    <row r="415" spans="1:7" x14ac:dyDescent="0.25">
      <c r="A415" s="15">
        <f t="shared" si="8"/>
        <v>18</v>
      </c>
      <c r="B415" s="14">
        <v>42600.083333333336</v>
      </c>
      <c r="C415" s="14">
        <v>42600.125</v>
      </c>
      <c r="D415" s="15">
        <v>0</v>
      </c>
      <c r="G415" s="15">
        <v>0</v>
      </c>
    </row>
    <row r="416" spans="1:7" x14ac:dyDescent="0.25">
      <c r="A416" s="15">
        <f t="shared" si="8"/>
        <v>18</v>
      </c>
      <c r="B416" s="14">
        <v>42600.125</v>
      </c>
      <c r="C416" s="14">
        <v>42600.166666666664</v>
      </c>
      <c r="D416" s="15">
        <v>0</v>
      </c>
      <c r="G416" s="15">
        <v>0</v>
      </c>
    </row>
    <row r="417" spans="1:7" x14ac:dyDescent="0.25">
      <c r="A417" s="15">
        <f t="shared" si="8"/>
        <v>18</v>
      </c>
      <c r="B417" s="14">
        <v>42600.166666666664</v>
      </c>
      <c r="C417" s="14">
        <v>42600.208333333336</v>
      </c>
      <c r="D417" s="15">
        <v>0</v>
      </c>
      <c r="G417" s="15">
        <v>0</v>
      </c>
    </row>
    <row r="418" spans="1:7" x14ac:dyDescent="0.25">
      <c r="A418" s="15">
        <f t="shared" si="8"/>
        <v>18</v>
      </c>
      <c r="B418" s="14">
        <v>42600.208333333336</v>
      </c>
      <c r="C418" s="14">
        <v>42600.25</v>
      </c>
      <c r="D418" s="15">
        <v>0</v>
      </c>
      <c r="G418" s="15">
        <v>0</v>
      </c>
    </row>
    <row r="419" spans="1:7" x14ac:dyDescent="0.25">
      <c r="A419" s="15">
        <f t="shared" si="8"/>
        <v>18</v>
      </c>
      <c r="B419" s="14">
        <v>42600.25</v>
      </c>
      <c r="C419" s="14">
        <v>42600.291666666664</v>
      </c>
      <c r="D419" s="15">
        <v>0</v>
      </c>
      <c r="G419" s="15">
        <v>0</v>
      </c>
    </row>
    <row r="420" spans="1:7" x14ac:dyDescent="0.25">
      <c r="A420" s="15">
        <f t="shared" si="8"/>
        <v>18</v>
      </c>
      <c r="B420" s="14">
        <v>42600.291666666664</v>
      </c>
      <c r="C420" s="14">
        <v>42600.333333333336</v>
      </c>
      <c r="D420" s="15">
        <v>0.48359584808349609</v>
      </c>
      <c r="G420" s="15">
        <v>0.48359584808349609</v>
      </c>
    </row>
    <row r="421" spans="1:7" x14ac:dyDescent="0.25">
      <c r="A421" s="15">
        <f t="shared" si="8"/>
        <v>18</v>
      </c>
      <c r="B421" s="14">
        <v>42600.333333333336</v>
      </c>
      <c r="C421" s="14">
        <v>42600.375</v>
      </c>
      <c r="D421" s="15">
        <v>0</v>
      </c>
      <c r="G421" s="15">
        <v>0</v>
      </c>
    </row>
    <row r="422" spans="1:7" x14ac:dyDescent="0.25">
      <c r="A422" s="15">
        <f t="shared" si="8"/>
        <v>18</v>
      </c>
      <c r="B422" s="14">
        <v>42600.375</v>
      </c>
      <c r="C422" s="14">
        <v>42600.416666666664</v>
      </c>
      <c r="D422" s="15">
        <v>0</v>
      </c>
      <c r="G422" s="15">
        <v>0</v>
      </c>
    </row>
    <row r="423" spans="1:7" x14ac:dyDescent="0.25">
      <c r="A423" s="15">
        <f t="shared" si="8"/>
        <v>18</v>
      </c>
      <c r="B423" s="14">
        <v>42600.416666666664</v>
      </c>
      <c r="C423" s="14">
        <v>42600.458333333336</v>
      </c>
      <c r="D423" s="15">
        <v>0.38368982076644897</v>
      </c>
      <c r="G423" s="15">
        <v>0.38368982076644897</v>
      </c>
    </row>
    <row r="424" spans="1:7" x14ac:dyDescent="0.25">
      <c r="A424" s="15">
        <f t="shared" si="8"/>
        <v>18</v>
      </c>
      <c r="B424" s="14">
        <v>42600.458333333336</v>
      </c>
      <c r="C424" s="14">
        <v>42600.5</v>
      </c>
      <c r="D424" s="15">
        <v>23.024402618408203</v>
      </c>
      <c r="G424" s="15">
        <v>23.024402618408203</v>
      </c>
    </row>
    <row r="425" spans="1:7" x14ac:dyDescent="0.25">
      <c r="A425" s="15">
        <f t="shared" si="8"/>
        <v>18</v>
      </c>
      <c r="B425" s="14">
        <v>42600.5</v>
      </c>
      <c r="C425" s="14">
        <v>42600.541666666664</v>
      </c>
      <c r="D425" s="15">
        <v>42.37158203125</v>
      </c>
      <c r="G425" s="15">
        <v>42.37158203125</v>
      </c>
    </row>
    <row r="426" spans="1:7" x14ac:dyDescent="0.25">
      <c r="A426" s="15">
        <f t="shared" si="8"/>
        <v>18</v>
      </c>
      <c r="B426" s="14">
        <v>42600.541666666664</v>
      </c>
      <c r="C426" s="14">
        <v>42600.583333333336</v>
      </c>
      <c r="D426" s="15">
        <v>120.99078369140625</v>
      </c>
      <c r="G426" s="15">
        <v>120.99078369140625</v>
      </c>
    </row>
    <row r="427" spans="1:7" x14ac:dyDescent="0.25">
      <c r="A427" s="15">
        <f t="shared" si="8"/>
        <v>18</v>
      </c>
      <c r="B427" s="14">
        <v>42600.583333333336</v>
      </c>
      <c r="C427" s="14">
        <v>42600.625</v>
      </c>
      <c r="D427" s="15">
        <v>466.8377685546875</v>
      </c>
      <c r="G427" s="15">
        <v>466.8377685546875</v>
      </c>
    </row>
    <row r="428" spans="1:7" x14ac:dyDescent="0.25">
      <c r="A428" s="15">
        <f t="shared" si="8"/>
        <v>18</v>
      </c>
      <c r="B428" s="14">
        <v>42600.625</v>
      </c>
      <c r="C428" s="14">
        <v>42600.666666666664</v>
      </c>
      <c r="D428" s="15">
        <v>497.73809814453125</v>
      </c>
      <c r="G428" s="15">
        <v>497.73809814453125</v>
      </c>
    </row>
    <row r="429" spans="1:7" x14ac:dyDescent="0.25">
      <c r="A429" s="15">
        <f t="shared" si="8"/>
        <v>18</v>
      </c>
      <c r="B429" s="14">
        <v>42600.666666666664</v>
      </c>
      <c r="C429" s="14">
        <v>42600.708333333336</v>
      </c>
      <c r="D429" s="15">
        <v>688.0777587890625</v>
      </c>
      <c r="G429" s="15">
        <v>688.0777587890625</v>
      </c>
    </row>
    <row r="430" spans="1:7" x14ac:dyDescent="0.25">
      <c r="A430" s="15">
        <f t="shared" si="8"/>
        <v>18</v>
      </c>
      <c r="B430" s="14">
        <v>42600.708333333336</v>
      </c>
      <c r="C430" s="14">
        <v>42600.75</v>
      </c>
      <c r="D430" s="15">
        <v>1110.78369140625</v>
      </c>
      <c r="G430" s="15">
        <v>1110.78369140625</v>
      </c>
    </row>
    <row r="431" spans="1:7" x14ac:dyDescent="0.25">
      <c r="A431" s="15">
        <f t="shared" si="8"/>
        <v>18</v>
      </c>
      <c r="B431" s="14">
        <v>42600.75</v>
      </c>
      <c r="C431" s="14">
        <v>42600.791666666664</v>
      </c>
      <c r="D431" s="15">
        <v>997.31536865234375</v>
      </c>
      <c r="G431" s="15">
        <v>997.31536865234375</v>
      </c>
    </row>
    <row r="432" spans="1:7" x14ac:dyDescent="0.25">
      <c r="A432" s="15">
        <f t="shared" si="8"/>
        <v>18</v>
      </c>
      <c r="B432" s="14">
        <v>42600.791666666664</v>
      </c>
      <c r="C432" s="14">
        <v>42600.833333333336</v>
      </c>
      <c r="D432" s="15">
        <v>854.485107421875</v>
      </c>
      <c r="G432" s="15">
        <v>854.485107421875</v>
      </c>
    </row>
    <row r="433" spans="1:7" x14ac:dyDescent="0.25">
      <c r="A433" s="15">
        <f t="shared" si="8"/>
        <v>18</v>
      </c>
      <c r="B433" s="14">
        <v>42600.833333333336</v>
      </c>
      <c r="C433" s="14">
        <v>42600.875</v>
      </c>
      <c r="D433" s="15">
        <v>642.93701171875</v>
      </c>
      <c r="G433" s="15">
        <v>642.93701171875</v>
      </c>
    </row>
    <row r="434" spans="1:7" x14ac:dyDescent="0.25">
      <c r="A434" s="15">
        <f t="shared" si="8"/>
        <v>18</v>
      </c>
      <c r="B434" s="14">
        <v>42600.875</v>
      </c>
      <c r="C434" s="14">
        <v>42600.916666666664</v>
      </c>
      <c r="D434" s="15">
        <v>404.4464111328125</v>
      </c>
      <c r="G434" s="15">
        <v>404.4464111328125</v>
      </c>
    </row>
    <row r="435" spans="1:7" x14ac:dyDescent="0.25">
      <c r="A435" s="15">
        <f t="shared" si="8"/>
        <v>18</v>
      </c>
      <c r="B435" s="14">
        <v>42600.916666666664</v>
      </c>
      <c r="C435" s="14">
        <v>42600.958333333336</v>
      </c>
      <c r="D435" s="15">
        <v>163.32380676269531</v>
      </c>
      <c r="G435" s="15">
        <v>163.32380676269531</v>
      </c>
    </row>
    <row r="436" spans="1:7" x14ac:dyDescent="0.25">
      <c r="A436" s="15">
        <f t="shared" si="8"/>
        <v>18</v>
      </c>
      <c r="B436" s="14">
        <v>42600.958333333336</v>
      </c>
      <c r="C436" s="14">
        <v>42601</v>
      </c>
      <c r="D436" s="15">
        <v>12.89094352722168</v>
      </c>
      <c r="G436" s="15">
        <v>12.89094352722168</v>
      </c>
    </row>
    <row r="437" spans="1:7" x14ac:dyDescent="0.25">
      <c r="A437" s="15">
        <f t="shared" si="8"/>
        <v>19</v>
      </c>
      <c r="B437" s="14">
        <v>42601</v>
      </c>
      <c r="C437" s="14">
        <v>42601.041666666664</v>
      </c>
      <c r="D437" s="15">
        <v>0</v>
      </c>
      <c r="G437" s="15">
        <v>0</v>
      </c>
    </row>
    <row r="438" spans="1:7" x14ac:dyDescent="0.25">
      <c r="A438" s="15">
        <f t="shared" si="8"/>
        <v>19</v>
      </c>
      <c r="B438" s="14">
        <v>42601.041666666664</v>
      </c>
      <c r="C438" s="14">
        <v>42601.083333333336</v>
      </c>
      <c r="D438" s="15">
        <v>0</v>
      </c>
      <c r="G438" s="15">
        <v>0</v>
      </c>
    </row>
    <row r="439" spans="1:7" x14ac:dyDescent="0.25">
      <c r="A439" s="15">
        <f t="shared" si="8"/>
        <v>19</v>
      </c>
      <c r="B439" s="14">
        <v>42601.083333333336</v>
      </c>
      <c r="C439" s="14">
        <v>42601.125</v>
      </c>
      <c r="D439" s="15">
        <v>0</v>
      </c>
      <c r="G439" s="15">
        <v>0</v>
      </c>
    </row>
    <row r="440" spans="1:7" x14ac:dyDescent="0.25">
      <c r="A440" s="15">
        <f t="shared" si="8"/>
        <v>19</v>
      </c>
      <c r="B440" s="14">
        <v>42601.125</v>
      </c>
      <c r="C440" s="14">
        <v>42601.166666666664</v>
      </c>
      <c r="D440" s="15">
        <v>0</v>
      </c>
      <c r="G440" s="15">
        <v>0</v>
      </c>
    </row>
    <row r="441" spans="1:7" x14ac:dyDescent="0.25">
      <c r="A441" s="15">
        <f t="shared" si="8"/>
        <v>19</v>
      </c>
      <c r="B441" s="14">
        <v>42601.166666666664</v>
      </c>
      <c r="C441" s="14">
        <v>42601.208333333336</v>
      </c>
      <c r="D441" s="15">
        <v>0</v>
      </c>
      <c r="G441" s="15">
        <v>0</v>
      </c>
    </row>
    <row r="442" spans="1:7" x14ac:dyDescent="0.25">
      <c r="A442" s="15">
        <f t="shared" si="8"/>
        <v>19</v>
      </c>
      <c r="B442" s="14">
        <v>42601.208333333336</v>
      </c>
      <c r="C442" s="14">
        <v>42601.25</v>
      </c>
      <c r="D442" s="15">
        <v>0</v>
      </c>
      <c r="G442" s="15">
        <v>0</v>
      </c>
    </row>
    <row r="443" spans="1:7" x14ac:dyDescent="0.25">
      <c r="A443" s="15">
        <f t="shared" si="8"/>
        <v>19</v>
      </c>
      <c r="B443" s="14">
        <v>42601.25</v>
      </c>
      <c r="C443" s="14">
        <v>42601.291666666664</v>
      </c>
      <c r="D443" s="15">
        <v>0</v>
      </c>
      <c r="G443" s="15">
        <v>0</v>
      </c>
    </row>
    <row r="444" spans="1:7" x14ac:dyDescent="0.25">
      <c r="A444" s="15">
        <f t="shared" si="8"/>
        <v>19</v>
      </c>
      <c r="B444" s="14">
        <v>42601.291666666664</v>
      </c>
      <c r="C444" s="14">
        <v>42601.333333333336</v>
      </c>
      <c r="D444" s="15">
        <v>0</v>
      </c>
      <c r="G444" s="15">
        <v>0</v>
      </c>
    </row>
    <row r="445" spans="1:7" x14ac:dyDescent="0.25">
      <c r="A445" s="15">
        <f t="shared" si="8"/>
        <v>19</v>
      </c>
      <c r="B445" s="14">
        <v>42601.333333333336</v>
      </c>
      <c r="C445" s="14">
        <v>42601.375</v>
      </c>
      <c r="D445" s="15">
        <v>0</v>
      </c>
      <c r="G445" s="15">
        <v>0</v>
      </c>
    </row>
    <row r="446" spans="1:7" x14ac:dyDescent="0.25">
      <c r="A446" s="15">
        <f t="shared" si="8"/>
        <v>19</v>
      </c>
      <c r="B446" s="14">
        <v>42601.375</v>
      </c>
      <c r="C446" s="14">
        <v>42601.416666666664</v>
      </c>
      <c r="D446" s="15">
        <v>0</v>
      </c>
      <c r="G446" s="15">
        <v>0</v>
      </c>
    </row>
    <row r="447" spans="1:7" x14ac:dyDescent="0.25">
      <c r="A447" s="15">
        <f t="shared" si="8"/>
        <v>19</v>
      </c>
      <c r="B447" s="14">
        <v>42601.416666666664</v>
      </c>
      <c r="C447" s="14">
        <v>42601.458333333336</v>
      </c>
      <c r="D447" s="15">
        <v>1.7870204448699951</v>
      </c>
      <c r="G447" s="15">
        <v>1.7870204448699951</v>
      </c>
    </row>
    <row r="448" spans="1:7" x14ac:dyDescent="0.25">
      <c r="A448" s="15">
        <f t="shared" si="8"/>
        <v>19</v>
      </c>
      <c r="B448" s="14">
        <v>42601.458333333336</v>
      </c>
      <c r="C448" s="14">
        <v>42601.5</v>
      </c>
      <c r="D448" s="15">
        <v>115.58702087402344</v>
      </c>
      <c r="G448" s="15">
        <v>115.58702087402344</v>
      </c>
    </row>
    <row r="449" spans="1:7" x14ac:dyDescent="0.25">
      <c r="A449" s="15">
        <f t="shared" si="8"/>
        <v>19</v>
      </c>
      <c r="B449" s="14">
        <v>42601.5</v>
      </c>
      <c r="C449" s="14">
        <v>42601.541666666664</v>
      </c>
      <c r="D449" s="15">
        <v>345.90621948242187</v>
      </c>
      <c r="G449" s="15">
        <v>345.90621948242187</v>
      </c>
    </row>
    <row r="450" spans="1:7" x14ac:dyDescent="0.25">
      <c r="A450" s="15">
        <f t="shared" si="8"/>
        <v>19</v>
      </c>
      <c r="B450" s="14">
        <v>42601.541666666664</v>
      </c>
      <c r="C450" s="14">
        <v>42601.583333333336</v>
      </c>
      <c r="D450" s="15">
        <v>581.9268798828125</v>
      </c>
      <c r="G450" s="15">
        <v>581.9268798828125</v>
      </c>
    </row>
    <row r="451" spans="1:7" x14ac:dyDescent="0.25">
      <c r="A451" s="15">
        <f t="shared" si="8"/>
        <v>19</v>
      </c>
      <c r="B451" s="14">
        <v>42601.583333333336</v>
      </c>
      <c r="C451" s="14">
        <v>42601.625</v>
      </c>
      <c r="D451" s="15">
        <v>603.1732177734375</v>
      </c>
      <c r="G451" s="15">
        <v>603.1732177734375</v>
      </c>
    </row>
    <row r="452" spans="1:7" x14ac:dyDescent="0.25">
      <c r="A452" s="15">
        <f t="shared" si="8"/>
        <v>19</v>
      </c>
      <c r="B452" s="14">
        <v>42601.625</v>
      </c>
      <c r="C452" s="14">
        <v>42601.666666666664</v>
      </c>
      <c r="D452" s="15">
        <v>944.197021484375</v>
      </c>
      <c r="G452" s="15">
        <v>944.197021484375</v>
      </c>
    </row>
    <row r="453" spans="1:7" x14ac:dyDescent="0.25">
      <c r="A453" s="15">
        <f t="shared" si="8"/>
        <v>19</v>
      </c>
      <c r="B453" s="14">
        <v>42601.666666666664</v>
      </c>
      <c r="C453" s="14">
        <v>42601.708333333336</v>
      </c>
      <c r="D453" s="15">
        <v>1033.23974609375</v>
      </c>
      <c r="G453" s="15">
        <v>1033.23974609375</v>
      </c>
    </row>
    <row r="454" spans="1:7" x14ac:dyDescent="0.25">
      <c r="A454" s="15">
        <f t="shared" ref="A454:A517" si="9">DAY(B454)</f>
        <v>19</v>
      </c>
      <c r="B454" s="14">
        <v>42601.708333333336</v>
      </c>
      <c r="C454" s="14">
        <v>42601.75</v>
      </c>
      <c r="D454" s="15">
        <v>1042.83154296875</v>
      </c>
      <c r="G454" s="15">
        <v>1042.83154296875</v>
      </c>
    </row>
    <row r="455" spans="1:7" x14ac:dyDescent="0.25">
      <c r="A455" s="15">
        <f t="shared" si="9"/>
        <v>19</v>
      </c>
      <c r="B455" s="14">
        <v>42601.75</v>
      </c>
      <c r="C455" s="14">
        <v>42601.791666666664</v>
      </c>
      <c r="D455" s="15">
        <v>976.58660888671875</v>
      </c>
      <c r="G455" s="15">
        <v>976.58660888671875</v>
      </c>
    </row>
    <row r="456" spans="1:7" x14ac:dyDescent="0.25">
      <c r="A456" s="15">
        <f t="shared" si="9"/>
        <v>19</v>
      </c>
      <c r="B456" s="14">
        <v>42601.791666666664</v>
      </c>
      <c r="C456" s="14">
        <v>42601.833333333336</v>
      </c>
      <c r="D456" s="15">
        <v>841.0194091796875</v>
      </c>
      <c r="G456" s="15">
        <v>841.0194091796875</v>
      </c>
    </row>
    <row r="457" spans="1:7" x14ac:dyDescent="0.25">
      <c r="A457" s="15">
        <f t="shared" si="9"/>
        <v>19</v>
      </c>
      <c r="B457" s="14">
        <v>42601.833333333336</v>
      </c>
      <c r="C457" s="14">
        <v>42601.875</v>
      </c>
      <c r="D457" s="15">
        <v>644.7894287109375</v>
      </c>
      <c r="G457" s="15">
        <v>644.7894287109375</v>
      </c>
    </row>
    <row r="458" spans="1:7" x14ac:dyDescent="0.25">
      <c r="A458" s="15">
        <f t="shared" si="9"/>
        <v>19</v>
      </c>
      <c r="B458" s="14">
        <v>42601.875</v>
      </c>
      <c r="C458" s="14">
        <v>42601.916666666664</v>
      </c>
      <c r="D458" s="15">
        <v>412.7098388671875</v>
      </c>
      <c r="G458" s="15">
        <v>412.7098388671875</v>
      </c>
    </row>
    <row r="459" spans="1:7" x14ac:dyDescent="0.25">
      <c r="A459" s="15">
        <f t="shared" si="9"/>
        <v>19</v>
      </c>
      <c r="B459" s="14">
        <v>42601.916666666664</v>
      </c>
      <c r="C459" s="14">
        <v>42601.958333333336</v>
      </c>
      <c r="D459" s="15">
        <v>188.87469482421875</v>
      </c>
      <c r="G459" s="15">
        <v>188.87469482421875</v>
      </c>
    </row>
    <row r="460" spans="1:7" x14ac:dyDescent="0.25">
      <c r="A460" s="15">
        <f t="shared" si="9"/>
        <v>19</v>
      </c>
      <c r="B460" s="14">
        <v>42601.958333333336</v>
      </c>
      <c r="C460" s="14">
        <v>42602</v>
      </c>
      <c r="D460" s="15">
        <v>5.7418956756591797</v>
      </c>
      <c r="G460" s="15">
        <v>5.7418956756591797</v>
      </c>
    </row>
    <row r="461" spans="1:7" x14ac:dyDescent="0.25">
      <c r="A461" s="15">
        <f t="shared" si="9"/>
        <v>20</v>
      </c>
      <c r="B461" s="14">
        <v>42602</v>
      </c>
      <c r="C461" s="14">
        <v>42602.041666666664</v>
      </c>
      <c r="D461" s="15">
        <v>0</v>
      </c>
      <c r="G461" s="15">
        <v>0</v>
      </c>
    </row>
    <row r="462" spans="1:7" x14ac:dyDescent="0.25">
      <c r="A462" s="15">
        <f t="shared" si="9"/>
        <v>20</v>
      </c>
      <c r="B462" s="14">
        <v>42602.041666666664</v>
      </c>
      <c r="C462" s="14">
        <v>42602.083333333336</v>
      </c>
      <c r="D462" s="15">
        <v>0</v>
      </c>
      <c r="G462" s="15">
        <v>0</v>
      </c>
    </row>
    <row r="463" spans="1:7" x14ac:dyDescent="0.25">
      <c r="A463" s="15">
        <f t="shared" si="9"/>
        <v>20</v>
      </c>
      <c r="B463" s="14">
        <v>42602.083333333336</v>
      </c>
      <c r="C463" s="14">
        <v>42602.125</v>
      </c>
      <c r="D463" s="15">
        <v>0</v>
      </c>
      <c r="G463" s="15">
        <v>0</v>
      </c>
    </row>
    <row r="464" spans="1:7" x14ac:dyDescent="0.25">
      <c r="A464" s="15">
        <f t="shared" si="9"/>
        <v>20</v>
      </c>
      <c r="B464" s="14">
        <v>42602.125</v>
      </c>
      <c r="C464" s="14">
        <v>42602.166666666664</v>
      </c>
      <c r="D464" s="15">
        <v>0</v>
      </c>
      <c r="G464" s="15">
        <v>0</v>
      </c>
    </row>
    <row r="465" spans="1:7" x14ac:dyDescent="0.25">
      <c r="A465" s="15">
        <f t="shared" si="9"/>
        <v>20</v>
      </c>
      <c r="B465" s="14">
        <v>42602.166666666664</v>
      </c>
      <c r="C465" s="14">
        <v>42602.208333333336</v>
      </c>
      <c r="D465" s="15">
        <v>0</v>
      </c>
      <c r="G465" s="15">
        <v>0</v>
      </c>
    </row>
    <row r="466" spans="1:7" x14ac:dyDescent="0.25">
      <c r="A466" s="15">
        <f t="shared" si="9"/>
        <v>20</v>
      </c>
      <c r="B466" s="14">
        <v>42602.208333333336</v>
      </c>
      <c r="C466" s="14">
        <v>42602.25</v>
      </c>
      <c r="D466" s="15">
        <v>0</v>
      </c>
      <c r="G466" s="15">
        <v>0</v>
      </c>
    </row>
    <row r="467" spans="1:7" x14ac:dyDescent="0.25">
      <c r="A467" s="15">
        <f t="shared" si="9"/>
        <v>20</v>
      </c>
      <c r="B467" s="14">
        <v>42602.25</v>
      </c>
      <c r="C467" s="14">
        <v>42602.291666666664</v>
      </c>
      <c r="D467" s="15">
        <v>0</v>
      </c>
      <c r="G467" s="15">
        <v>0</v>
      </c>
    </row>
    <row r="468" spans="1:7" x14ac:dyDescent="0.25">
      <c r="A468" s="15">
        <f t="shared" si="9"/>
        <v>20</v>
      </c>
      <c r="B468" s="14">
        <v>42602.291666666664</v>
      </c>
      <c r="C468" s="14">
        <v>42602.333333333336</v>
      </c>
      <c r="D468" s="15">
        <v>0</v>
      </c>
      <c r="G468" s="15">
        <v>0</v>
      </c>
    </row>
    <row r="469" spans="1:7" x14ac:dyDescent="0.25">
      <c r="A469" s="15">
        <f t="shared" si="9"/>
        <v>20</v>
      </c>
      <c r="B469" s="14">
        <v>42602.333333333336</v>
      </c>
      <c r="C469" s="14">
        <v>42602.375</v>
      </c>
      <c r="D469" s="15">
        <v>0</v>
      </c>
      <c r="G469" s="15">
        <v>0</v>
      </c>
    </row>
    <row r="470" spans="1:7" x14ac:dyDescent="0.25">
      <c r="A470" s="15">
        <f t="shared" si="9"/>
        <v>20</v>
      </c>
      <c r="B470" s="14">
        <v>42602.375</v>
      </c>
      <c r="C470" s="14">
        <v>42602.416666666664</v>
      </c>
      <c r="D470" s="15">
        <v>0</v>
      </c>
      <c r="G470" s="15">
        <v>0</v>
      </c>
    </row>
    <row r="471" spans="1:7" x14ac:dyDescent="0.25">
      <c r="A471" s="15">
        <f t="shared" si="9"/>
        <v>20</v>
      </c>
      <c r="B471" s="14">
        <v>42602.416666666664</v>
      </c>
      <c r="C471" s="14">
        <v>42602.458333333336</v>
      </c>
      <c r="D471" s="15">
        <v>0.18979717791080475</v>
      </c>
      <c r="G471" s="15">
        <v>0.18979717791080475</v>
      </c>
    </row>
    <row r="472" spans="1:7" x14ac:dyDescent="0.25">
      <c r="A472" s="15">
        <f t="shared" si="9"/>
        <v>20</v>
      </c>
      <c r="B472" s="14">
        <v>42602.458333333336</v>
      </c>
      <c r="C472" s="14">
        <v>42602.5</v>
      </c>
      <c r="D472" s="15">
        <v>47.598129272460937</v>
      </c>
      <c r="G472" s="15">
        <v>47.598129272460937</v>
      </c>
    </row>
    <row r="473" spans="1:7" x14ac:dyDescent="0.25">
      <c r="A473" s="15">
        <f t="shared" si="9"/>
        <v>20</v>
      </c>
      <c r="B473" s="14">
        <v>42602.5</v>
      </c>
      <c r="C473" s="14">
        <v>42602.541666666664</v>
      </c>
      <c r="D473" s="15">
        <v>182.7877197265625</v>
      </c>
      <c r="G473" s="15">
        <v>182.7877197265625</v>
      </c>
    </row>
    <row r="474" spans="1:7" x14ac:dyDescent="0.25">
      <c r="A474" s="15">
        <f t="shared" si="9"/>
        <v>20</v>
      </c>
      <c r="B474" s="14">
        <v>42602.541666666664</v>
      </c>
      <c r="C474" s="14">
        <v>42602.583333333336</v>
      </c>
      <c r="D474" s="15">
        <v>436.85089111328125</v>
      </c>
      <c r="G474" s="15">
        <v>436.85089111328125</v>
      </c>
    </row>
    <row r="475" spans="1:7" x14ac:dyDescent="0.25">
      <c r="A475" s="15">
        <f t="shared" si="9"/>
        <v>20</v>
      </c>
      <c r="B475" s="14">
        <v>42602.583333333336</v>
      </c>
      <c r="C475" s="14">
        <v>42602.625</v>
      </c>
      <c r="D475" s="15">
        <v>599.9090576171875</v>
      </c>
      <c r="G475" s="15">
        <v>599.9090576171875</v>
      </c>
    </row>
    <row r="476" spans="1:7" x14ac:dyDescent="0.25">
      <c r="A476" s="15">
        <f t="shared" si="9"/>
        <v>20</v>
      </c>
      <c r="B476" s="14">
        <v>42602.625</v>
      </c>
      <c r="C476" s="14">
        <v>42602.666666666664</v>
      </c>
      <c r="D476" s="15">
        <v>1089.059326171875</v>
      </c>
      <c r="G476" s="15">
        <v>1089.059326171875</v>
      </c>
    </row>
    <row r="477" spans="1:7" x14ac:dyDescent="0.25">
      <c r="A477" s="15">
        <f t="shared" si="9"/>
        <v>20</v>
      </c>
      <c r="B477" s="14">
        <v>42602.666666666664</v>
      </c>
      <c r="C477" s="14">
        <v>42602.708333333336</v>
      </c>
      <c r="D477" s="15">
        <v>912.0166015625</v>
      </c>
      <c r="G477" s="15">
        <v>912.0166015625</v>
      </c>
    </row>
    <row r="478" spans="1:7" x14ac:dyDescent="0.25">
      <c r="A478" s="15">
        <f t="shared" si="9"/>
        <v>20</v>
      </c>
      <c r="B478" s="14">
        <v>42602.708333333336</v>
      </c>
      <c r="C478" s="14">
        <v>42602.75</v>
      </c>
      <c r="D478" s="15">
        <v>358.74603271484375</v>
      </c>
      <c r="G478" s="15">
        <v>358.74603271484375</v>
      </c>
    </row>
    <row r="479" spans="1:7" x14ac:dyDescent="0.25">
      <c r="A479" s="15">
        <f t="shared" si="9"/>
        <v>20</v>
      </c>
      <c r="B479" s="14">
        <v>42602.75</v>
      </c>
      <c r="C479" s="14">
        <v>42602.791666666664</v>
      </c>
      <c r="D479" s="15">
        <v>456.35272216796875</v>
      </c>
      <c r="G479" s="15">
        <v>456.35272216796875</v>
      </c>
    </row>
    <row r="480" spans="1:7" x14ac:dyDescent="0.25">
      <c r="A480" s="15">
        <f t="shared" si="9"/>
        <v>20</v>
      </c>
      <c r="B480" s="14">
        <v>42602.791666666664</v>
      </c>
      <c r="C480" s="14">
        <v>42602.833333333336</v>
      </c>
      <c r="D480" s="15">
        <v>840.8173828125</v>
      </c>
      <c r="G480" s="15">
        <v>840.8173828125</v>
      </c>
    </row>
    <row r="481" spans="1:7" x14ac:dyDescent="0.25">
      <c r="A481" s="15">
        <f t="shared" si="9"/>
        <v>20</v>
      </c>
      <c r="B481" s="14">
        <v>42602.833333333336</v>
      </c>
      <c r="C481" s="14">
        <v>42602.875</v>
      </c>
      <c r="D481" s="15">
        <v>630.5020751953125</v>
      </c>
      <c r="G481" s="15">
        <v>630.5020751953125</v>
      </c>
    </row>
    <row r="482" spans="1:7" x14ac:dyDescent="0.25">
      <c r="A482" s="15">
        <f t="shared" si="9"/>
        <v>20</v>
      </c>
      <c r="B482" s="14">
        <v>42602.875</v>
      </c>
      <c r="C482" s="14">
        <v>42602.916666666664</v>
      </c>
      <c r="D482" s="15">
        <v>106.9749755859375</v>
      </c>
      <c r="G482" s="15">
        <v>106.9749755859375</v>
      </c>
    </row>
    <row r="483" spans="1:7" x14ac:dyDescent="0.25">
      <c r="A483" s="15">
        <f t="shared" si="9"/>
        <v>20</v>
      </c>
      <c r="B483" s="14">
        <v>42602.916666666664</v>
      </c>
      <c r="C483" s="14">
        <v>42602.958333333336</v>
      </c>
      <c r="D483" s="15">
        <v>62.398963928222656</v>
      </c>
      <c r="G483" s="15">
        <v>62.398963928222656</v>
      </c>
    </row>
    <row r="484" spans="1:7" x14ac:dyDescent="0.25">
      <c r="A484" s="15">
        <f t="shared" si="9"/>
        <v>20</v>
      </c>
      <c r="B484" s="14">
        <v>42602.958333333336</v>
      </c>
      <c r="C484" s="14">
        <v>42603</v>
      </c>
      <c r="D484" s="15">
        <v>32.386398315429688</v>
      </c>
      <c r="G484" s="15">
        <v>32.386398315429688</v>
      </c>
    </row>
    <row r="485" spans="1:7" x14ac:dyDescent="0.25">
      <c r="A485" s="15">
        <f t="shared" si="9"/>
        <v>21</v>
      </c>
      <c r="B485" s="14">
        <v>42603</v>
      </c>
      <c r="C485" s="14">
        <v>42603.041666666664</v>
      </c>
      <c r="D485" s="15">
        <v>25.397377014160156</v>
      </c>
      <c r="G485" s="15">
        <v>25.397377014160156</v>
      </c>
    </row>
    <row r="486" spans="1:7" x14ac:dyDescent="0.25">
      <c r="A486" s="15">
        <f t="shared" si="9"/>
        <v>21</v>
      </c>
      <c r="B486" s="14">
        <v>42603.041666666664</v>
      </c>
      <c r="C486" s="14">
        <v>42603.083333333336</v>
      </c>
      <c r="D486" s="15">
        <v>0</v>
      </c>
      <c r="G486" s="15">
        <v>0</v>
      </c>
    </row>
    <row r="487" spans="1:7" x14ac:dyDescent="0.25">
      <c r="A487" s="15">
        <f t="shared" si="9"/>
        <v>21</v>
      </c>
      <c r="B487" s="14">
        <v>42603.083333333336</v>
      </c>
      <c r="C487" s="14">
        <v>42603.125</v>
      </c>
      <c r="D487" s="15">
        <v>0</v>
      </c>
      <c r="G487" s="15">
        <v>0</v>
      </c>
    </row>
    <row r="488" spans="1:7" x14ac:dyDescent="0.25">
      <c r="A488" s="15">
        <f t="shared" si="9"/>
        <v>21</v>
      </c>
      <c r="B488" s="14">
        <v>42603.125</v>
      </c>
      <c r="C488" s="14">
        <v>42603.166666666664</v>
      </c>
      <c r="D488" s="15">
        <v>0</v>
      </c>
      <c r="G488" s="15">
        <v>0</v>
      </c>
    </row>
    <row r="489" spans="1:7" x14ac:dyDescent="0.25">
      <c r="A489" s="15">
        <f t="shared" si="9"/>
        <v>21</v>
      </c>
      <c r="B489" s="14">
        <v>42603.166666666664</v>
      </c>
      <c r="C489" s="14">
        <v>42603.208333333336</v>
      </c>
      <c r="D489" s="15">
        <v>0</v>
      </c>
      <c r="G489" s="15">
        <v>0</v>
      </c>
    </row>
    <row r="490" spans="1:7" x14ac:dyDescent="0.25">
      <c r="A490" s="15">
        <f t="shared" si="9"/>
        <v>21</v>
      </c>
      <c r="B490" s="14">
        <v>42603.208333333336</v>
      </c>
      <c r="C490" s="14">
        <v>42603.25</v>
      </c>
      <c r="D490" s="15">
        <v>0</v>
      </c>
      <c r="G490" s="15">
        <v>0</v>
      </c>
    </row>
    <row r="491" spans="1:7" x14ac:dyDescent="0.25">
      <c r="A491" s="15">
        <f t="shared" si="9"/>
        <v>21</v>
      </c>
      <c r="B491" s="14">
        <v>42603.25</v>
      </c>
      <c r="C491" s="14">
        <v>42603.291666666664</v>
      </c>
      <c r="D491" s="15">
        <v>0</v>
      </c>
      <c r="G491" s="15">
        <v>0</v>
      </c>
    </row>
    <row r="492" spans="1:7" x14ac:dyDescent="0.25">
      <c r="A492" s="15">
        <f t="shared" si="9"/>
        <v>21</v>
      </c>
      <c r="B492" s="14">
        <v>42603.291666666664</v>
      </c>
      <c r="C492" s="14">
        <v>42603.333333333336</v>
      </c>
      <c r="D492" s="15">
        <v>0</v>
      </c>
      <c r="G492" s="15">
        <v>0</v>
      </c>
    </row>
    <row r="493" spans="1:7" x14ac:dyDescent="0.25">
      <c r="A493" s="15">
        <f t="shared" si="9"/>
        <v>21</v>
      </c>
      <c r="B493" s="14">
        <v>42603.333333333336</v>
      </c>
      <c r="C493" s="14">
        <v>42603.375</v>
      </c>
      <c r="D493" s="15">
        <v>0</v>
      </c>
      <c r="G493" s="15">
        <v>0</v>
      </c>
    </row>
    <row r="494" spans="1:7" x14ac:dyDescent="0.25">
      <c r="A494" s="15">
        <f t="shared" si="9"/>
        <v>21</v>
      </c>
      <c r="B494" s="14">
        <v>42603.375</v>
      </c>
      <c r="C494" s="14">
        <v>42603.416666666664</v>
      </c>
      <c r="D494" s="15">
        <v>0</v>
      </c>
      <c r="G494" s="15">
        <v>0</v>
      </c>
    </row>
    <row r="495" spans="1:7" x14ac:dyDescent="0.25">
      <c r="A495" s="15">
        <f t="shared" si="9"/>
        <v>21</v>
      </c>
      <c r="B495" s="14">
        <v>42603.416666666664</v>
      </c>
      <c r="C495" s="14">
        <v>42603.458333333336</v>
      </c>
      <c r="D495" s="15">
        <v>2.0589063167572021</v>
      </c>
      <c r="G495" s="15">
        <v>2.0589063167572021</v>
      </c>
    </row>
    <row r="496" spans="1:7" x14ac:dyDescent="0.25">
      <c r="A496" s="15">
        <f t="shared" si="9"/>
        <v>21</v>
      </c>
      <c r="B496" s="14">
        <v>42603.458333333336</v>
      </c>
      <c r="C496" s="14">
        <v>42603.5</v>
      </c>
      <c r="D496" s="15">
        <v>140.64059448242187</v>
      </c>
      <c r="G496" s="15">
        <v>140.64059448242187</v>
      </c>
    </row>
    <row r="497" spans="1:7" x14ac:dyDescent="0.25">
      <c r="A497" s="15">
        <f t="shared" si="9"/>
        <v>21</v>
      </c>
      <c r="B497" s="14">
        <v>42603.5</v>
      </c>
      <c r="C497" s="14">
        <v>42603.541666666664</v>
      </c>
      <c r="D497" s="15">
        <v>440.53353881835938</v>
      </c>
      <c r="G497" s="15">
        <v>440.53353881835938</v>
      </c>
    </row>
    <row r="498" spans="1:7" x14ac:dyDescent="0.25">
      <c r="A498" s="15">
        <f t="shared" si="9"/>
        <v>21</v>
      </c>
      <c r="B498" s="14">
        <v>42603.541666666664</v>
      </c>
      <c r="C498" s="14">
        <v>42603.583333333336</v>
      </c>
      <c r="D498" s="15">
        <v>662.2144775390625</v>
      </c>
      <c r="G498" s="15">
        <v>662.2144775390625</v>
      </c>
    </row>
    <row r="499" spans="1:7" x14ac:dyDescent="0.25">
      <c r="A499" s="15">
        <f t="shared" si="9"/>
        <v>21</v>
      </c>
      <c r="B499" s="14">
        <v>42603.583333333336</v>
      </c>
      <c r="C499" s="14">
        <v>42603.625</v>
      </c>
      <c r="D499" s="15">
        <v>809.5859375</v>
      </c>
      <c r="G499" s="15">
        <v>809.5859375</v>
      </c>
    </row>
    <row r="500" spans="1:7" x14ac:dyDescent="0.25">
      <c r="A500" s="15">
        <f t="shared" si="9"/>
        <v>21</v>
      </c>
      <c r="B500" s="14">
        <v>42603.625</v>
      </c>
      <c r="C500" s="14">
        <v>42603.666666666664</v>
      </c>
      <c r="D500" s="15">
        <v>946.5609130859375</v>
      </c>
      <c r="G500" s="15">
        <v>946.5609130859375</v>
      </c>
    </row>
    <row r="501" spans="1:7" x14ac:dyDescent="0.25">
      <c r="A501" s="15">
        <f t="shared" si="9"/>
        <v>21</v>
      </c>
      <c r="B501" s="14">
        <v>42603.666666666664</v>
      </c>
      <c r="C501" s="14">
        <v>42603.708333333336</v>
      </c>
      <c r="D501" s="15">
        <v>1033.531494140625</v>
      </c>
      <c r="G501" s="15">
        <v>1033.531494140625</v>
      </c>
    </row>
    <row r="502" spans="1:7" x14ac:dyDescent="0.25">
      <c r="A502" s="15">
        <f t="shared" si="9"/>
        <v>21</v>
      </c>
      <c r="B502" s="14">
        <v>42603.708333333336</v>
      </c>
      <c r="C502" s="14">
        <v>42603.75</v>
      </c>
      <c r="D502" s="15">
        <v>1044.026611328125</v>
      </c>
      <c r="G502" s="15">
        <v>1044.026611328125</v>
      </c>
    </row>
    <row r="503" spans="1:7" x14ac:dyDescent="0.25">
      <c r="A503" s="15">
        <f t="shared" si="9"/>
        <v>21</v>
      </c>
      <c r="B503" s="14">
        <v>42603.75</v>
      </c>
      <c r="C503" s="14">
        <v>42603.791666666664</v>
      </c>
      <c r="D503" s="15">
        <v>971.9417724609375</v>
      </c>
      <c r="G503" s="15">
        <v>971.9417724609375</v>
      </c>
    </row>
    <row r="504" spans="1:7" x14ac:dyDescent="0.25">
      <c r="A504" s="15">
        <f t="shared" si="9"/>
        <v>21</v>
      </c>
      <c r="B504" s="14">
        <v>42603.791666666664</v>
      </c>
      <c r="C504" s="14">
        <v>42603.833333333336</v>
      </c>
      <c r="D504" s="15">
        <v>830.9329833984375</v>
      </c>
      <c r="G504" s="15">
        <v>830.9329833984375</v>
      </c>
    </row>
    <row r="505" spans="1:7" x14ac:dyDescent="0.25">
      <c r="A505" s="15">
        <f t="shared" si="9"/>
        <v>21</v>
      </c>
      <c r="B505" s="14">
        <v>42603.833333333336</v>
      </c>
      <c r="C505" s="14">
        <v>42603.875</v>
      </c>
      <c r="D505" s="15">
        <v>634.946533203125</v>
      </c>
      <c r="G505" s="15">
        <v>634.946533203125</v>
      </c>
    </row>
    <row r="506" spans="1:7" x14ac:dyDescent="0.25">
      <c r="A506" s="15">
        <f t="shared" si="9"/>
        <v>21</v>
      </c>
      <c r="B506" s="14">
        <v>42603.875</v>
      </c>
      <c r="C506" s="14">
        <v>42603.916666666664</v>
      </c>
      <c r="D506" s="15">
        <v>349.6075439453125</v>
      </c>
      <c r="G506" s="15">
        <v>349.6075439453125</v>
      </c>
    </row>
    <row r="507" spans="1:7" x14ac:dyDescent="0.25">
      <c r="A507" s="15">
        <f t="shared" si="9"/>
        <v>21</v>
      </c>
      <c r="B507" s="14">
        <v>42603.916666666664</v>
      </c>
      <c r="C507" s="14">
        <v>42603.958333333336</v>
      </c>
      <c r="D507" s="15">
        <v>147.8643798828125</v>
      </c>
      <c r="G507" s="15">
        <v>147.8643798828125</v>
      </c>
    </row>
    <row r="508" spans="1:7" x14ac:dyDescent="0.25">
      <c r="A508" s="15">
        <f t="shared" si="9"/>
        <v>21</v>
      </c>
      <c r="B508" s="14">
        <v>42603.958333333336</v>
      </c>
      <c r="C508" s="14">
        <v>42604</v>
      </c>
      <c r="D508" s="15">
        <v>5.7374210357666016</v>
      </c>
      <c r="G508" s="15">
        <v>5.7374210357666016</v>
      </c>
    </row>
    <row r="509" spans="1:7" x14ac:dyDescent="0.25">
      <c r="A509" s="15">
        <f t="shared" si="9"/>
        <v>22</v>
      </c>
      <c r="B509" s="14">
        <v>42604</v>
      </c>
      <c r="C509" s="14">
        <v>42604.041666666664</v>
      </c>
      <c r="D509" s="15">
        <v>0</v>
      </c>
      <c r="G509" s="15">
        <v>0</v>
      </c>
    </row>
    <row r="510" spans="1:7" x14ac:dyDescent="0.25">
      <c r="A510" s="15">
        <f t="shared" si="9"/>
        <v>22</v>
      </c>
      <c r="B510" s="14">
        <v>42604.041666666664</v>
      </c>
      <c r="C510" s="14">
        <v>42604.083333333336</v>
      </c>
      <c r="D510" s="15">
        <v>0</v>
      </c>
      <c r="G510" s="15">
        <v>0</v>
      </c>
    </row>
    <row r="511" spans="1:7" x14ac:dyDescent="0.25">
      <c r="A511" s="15">
        <f t="shared" si="9"/>
        <v>22</v>
      </c>
      <c r="B511" s="14">
        <v>42604.083333333336</v>
      </c>
      <c r="C511" s="14">
        <v>42604.125</v>
      </c>
      <c r="D511" s="15">
        <v>0</v>
      </c>
      <c r="G511" s="15">
        <v>0</v>
      </c>
    </row>
    <row r="512" spans="1:7" x14ac:dyDescent="0.25">
      <c r="A512" s="15">
        <f t="shared" si="9"/>
        <v>22</v>
      </c>
      <c r="B512" s="14">
        <v>42604.125</v>
      </c>
      <c r="C512" s="14">
        <v>42604.166666666664</v>
      </c>
      <c r="D512" s="15">
        <v>0</v>
      </c>
      <c r="G512" s="15">
        <v>0</v>
      </c>
    </row>
    <row r="513" spans="1:7" x14ac:dyDescent="0.25">
      <c r="A513" s="15">
        <f t="shared" si="9"/>
        <v>22</v>
      </c>
      <c r="B513" s="14">
        <v>42604.166666666664</v>
      </c>
      <c r="C513" s="14">
        <v>42604.208333333336</v>
      </c>
      <c r="D513" s="15">
        <v>0</v>
      </c>
      <c r="G513" s="15">
        <v>0</v>
      </c>
    </row>
    <row r="514" spans="1:7" x14ac:dyDescent="0.25">
      <c r="A514" s="15">
        <f t="shared" si="9"/>
        <v>22</v>
      </c>
      <c r="B514" s="14">
        <v>42604.208333333336</v>
      </c>
      <c r="C514" s="14">
        <v>42604.25</v>
      </c>
      <c r="D514" s="15">
        <v>0</v>
      </c>
      <c r="G514" s="15">
        <v>0</v>
      </c>
    </row>
    <row r="515" spans="1:7" x14ac:dyDescent="0.25">
      <c r="A515" s="15">
        <f t="shared" si="9"/>
        <v>22</v>
      </c>
      <c r="B515" s="14">
        <v>42604.25</v>
      </c>
      <c r="C515" s="14">
        <v>42604.291666666664</v>
      </c>
      <c r="D515" s="15">
        <v>0</v>
      </c>
      <c r="G515" s="15">
        <v>0</v>
      </c>
    </row>
    <row r="516" spans="1:7" x14ac:dyDescent="0.25">
      <c r="A516" s="15">
        <f t="shared" si="9"/>
        <v>22</v>
      </c>
      <c r="B516" s="14">
        <v>42604.291666666664</v>
      </c>
      <c r="C516" s="14">
        <v>42604.333333333336</v>
      </c>
      <c r="D516" s="15">
        <v>0</v>
      </c>
      <c r="G516" s="15">
        <v>0</v>
      </c>
    </row>
    <row r="517" spans="1:7" x14ac:dyDescent="0.25">
      <c r="A517" s="15">
        <f t="shared" si="9"/>
        <v>22</v>
      </c>
      <c r="B517" s="14">
        <v>42604.333333333336</v>
      </c>
      <c r="C517" s="14">
        <v>42604.375</v>
      </c>
      <c r="D517" s="15">
        <v>0</v>
      </c>
      <c r="G517" s="15">
        <v>0</v>
      </c>
    </row>
    <row r="518" spans="1:7" x14ac:dyDescent="0.25">
      <c r="A518" s="15">
        <f t="shared" ref="A518:A581" si="10">DAY(B518)</f>
        <v>22</v>
      </c>
      <c r="B518" s="14">
        <v>42604.375</v>
      </c>
      <c r="C518" s="14">
        <v>42604.416666666664</v>
      </c>
      <c r="D518" s="15">
        <v>0</v>
      </c>
      <c r="G518" s="15">
        <v>0</v>
      </c>
    </row>
    <row r="519" spans="1:7" x14ac:dyDescent="0.25">
      <c r="A519" s="15">
        <f t="shared" si="10"/>
        <v>22</v>
      </c>
      <c r="B519" s="14">
        <v>42604.416666666664</v>
      </c>
      <c r="C519" s="14">
        <v>42604.458333333336</v>
      </c>
      <c r="D519" s="15">
        <v>1.466092586517334</v>
      </c>
      <c r="G519" s="15">
        <v>1.466092586517334</v>
      </c>
    </row>
    <row r="520" spans="1:7" x14ac:dyDescent="0.25">
      <c r="A520" s="15">
        <f t="shared" si="10"/>
        <v>22</v>
      </c>
      <c r="B520" s="14">
        <v>42604.458333333336</v>
      </c>
      <c r="C520" s="14">
        <v>42604.5</v>
      </c>
      <c r="D520" s="15">
        <v>111.36470031738281</v>
      </c>
      <c r="G520" s="15">
        <v>111.36470031738281</v>
      </c>
    </row>
    <row r="521" spans="1:7" x14ac:dyDescent="0.25">
      <c r="A521" s="15">
        <f t="shared" si="10"/>
        <v>22</v>
      </c>
      <c r="B521" s="14">
        <v>42604.5</v>
      </c>
      <c r="C521" s="14">
        <v>42604.541666666664</v>
      </c>
      <c r="D521" s="15">
        <v>336.74468994140625</v>
      </c>
      <c r="G521" s="15">
        <v>336.74468994140625</v>
      </c>
    </row>
    <row r="522" spans="1:7" x14ac:dyDescent="0.25">
      <c r="A522" s="15">
        <f t="shared" si="10"/>
        <v>22</v>
      </c>
      <c r="B522" s="14">
        <v>42604.541666666664</v>
      </c>
      <c r="C522" s="14">
        <v>42604.583333333336</v>
      </c>
      <c r="D522" s="15">
        <v>569.91961669921875</v>
      </c>
      <c r="G522" s="15">
        <v>569.91961669921875</v>
      </c>
    </row>
    <row r="523" spans="1:7" x14ac:dyDescent="0.25">
      <c r="A523" s="15">
        <f t="shared" si="10"/>
        <v>22</v>
      </c>
      <c r="B523" s="14">
        <v>42604.583333333336</v>
      </c>
      <c r="C523" s="14">
        <v>42604.625</v>
      </c>
      <c r="D523" s="15">
        <v>779.5269775390625</v>
      </c>
      <c r="G523" s="15">
        <v>779.5269775390625</v>
      </c>
    </row>
    <row r="524" spans="1:7" x14ac:dyDescent="0.25">
      <c r="A524" s="15">
        <f t="shared" si="10"/>
        <v>22</v>
      </c>
      <c r="B524" s="14">
        <v>42604.625</v>
      </c>
      <c r="C524" s="14">
        <v>42604.666666666664</v>
      </c>
      <c r="D524" s="15">
        <v>1023.7978515625</v>
      </c>
      <c r="G524" s="15">
        <v>1023.7978515625</v>
      </c>
    </row>
    <row r="525" spans="1:7" x14ac:dyDescent="0.25">
      <c r="A525" s="15">
        <f t="shared" si="10"/>
        <v>22</v>
      </c>
      <c r="B525" s="14">
        <v>42604.666666666664</v>
      </c>
      <c r="C525" s="14">
        <v>42604.708333333336</v>
      </c>
      <c r="D525" s="15">
        <v>844.524658203125</v>
      </c>
      <c r="G525" s="15">
        <v>844.524658203125</v>
      </c>
    </row>
    <row r="526" spans="1:7" x14ac:dyDescent="0.25">
      <c r="A526" s="15">
        <f t="shared" si="10"/>
        <v>22</v>
      </c>
      <c r="B526" s="14">
        <v>42604.708333333336</v>
      </c>
      <c r="C526" s="14">
        <v>42604.75</v>
      </c>
      <c r="D526" s="15">
        <v>647.0047607421875</v>
      </c>
      <c r="G526" s="15">
        <v>647.0047607421875</v>
      </c>
    </row>
    <row r="527" spans="1:7" x14ac:dyDescent="0.25">
      <c r="A527" s="15">
        <f t="shared" si="10"/>
        <v>22</v>
      </c>
      <c r="B527" s="14">
        <v>42604.75</v>
      </c>
      <c r="C527" s="14">
        <v>42604.791666666664</v>
      </c>
      <c r="D527" s="15">
        <v>353.70391845703125</v>
      </c>
      <c r="G527" s="15">
        <v>353.70391845703125</v>
      </c>
    </row>
    <row r="528" spans="1:7" x14ac:dyDescent="0.25">
      <c r="A528" s="15">
        <f t="shared" si="10"/>
        <v>22</v>
      </c>
      <c r="B528" s="14">
        <v>42604.791666666664</v>
      </c>
      <c r="C528" s="14">
        <v>42604.833333333336</v>
      </c>
      <c r="D528" s="15">
        <v>429.415283203125</v>
      </c>
      <c r="G528" s="15">
        <v>429.415283203125</v>
      </c>
    </row>
    <row r="529" spans="1:7" x14ac:dyDescent="0.25">
      <c r="A529" s="15">
        <f t="shared" si="10"/>
        <v>22</v>
      </c>
      <c r="B529" s="14">
        <v>42604.833333333336</v>
      </c>
      <c r="C529" s="14">
        <v>42604.875</v>
      </c>
      <c r="D529" s="15">
        <v>533.356689453125</v>
      </c>
      <c r="G529" s="15">
        <v>533.356689453125</v>
      </c>
    </row>
    <row r="530" spans="1:7" x14ac:dyDescent="0.25">
      <c r="A530" s="15">
        <f t="shared" si="10"/>
        <v>22</v>
      </c>
      <c r="B530" s="14">
        <v>42604.875</v>
      </c>
      <c r="C530" s="14">
        <v>42604.916666666664</v>
      </c>
      <c r="D530" s="15">
        <v>431.09075927734375</v>
      </c>
      <c r="G530" s="15">
        <v>431.09075927734375</v>
      </c>
    </row>
    <row r="531" spans="1:7" x14ac:dyDescent="0.25">
      <c r="A531" s="15">
        <f t="shared" si="10"/>
        <v>22</v>
      </c>
      <c r="B531" s="14">
        <v>42604.916666666664</v>
      </c>
      <c r="C531" s="14">
        <v>42604.958333333336</v>
      </c>
      <c r="D531" s="15">
        <v>50.499973297119141</v>
      </c>
      <c r="G531" s="15">
        <v>50.499973297119141</v>
      </c>
    </row>
    <row r="532" spans="1:7" x14ac:dyDescent="0.25">
      <c r="A532" s="15">
        <f t="shared" si="10"/>
        <v>22</v>
      </c>
      <c r="B532" s="14">
        <v>42604.958333333336</v>
      </c>
      <c r="C532" s="14">
        <v>42605</v>
      </c>
      <c r="D532" s="15">
        <v>3.5035223960876465</v>
      </c>
      <c r="G532" s="15">
        <v>3.5035223960876465</v>
      </c>
    </row>
    <row r="533" spans="1:7" x14ac:dyDescent="0.25">
      <c r="A533" s="15">
        <f t="shared" si="10"/>
        <v>23</v>
      </c>
      <c r="B533" s="14">
        <v>42605</v>
      </c>
      <c r="C533" s="14">
        <v>42605.041666666664</v>
      </c>
      <c r="D533" s="15">
        <v>0</v>
      </c>
      <c r="G533" s="15">
        <v>0</v>
      </c>
    </row>
    <row r="534" spans="1:7" x14ac:dyDescent="0.25">
      <c r="A534" s="15">
        <f t="shared" si="10"/>
        <v>23</v>
      </c>
      <c r="B534" s="14">
        <v>42605.041666666664</v>
      </c>
      <c r="C534" s="14">
        <v>42605.083333333336</v>
      </c>
      <c r="D534" s="15">
        <v>0</v>
      </c>
      <c r="G534" s="15">
        <v>0</v>
      </c>
    </row>
    <row r="535" spans="1:7" x14ac:dyDescent="0.25">
      <c r="A535" s="15">
        <f t="shared" si="10"/>
        <v>23</v>
      </c>
      <c r="B535" s="14">
        <v>42605.083333333336</v>
      </c>
      <c r="C535" s="14">
        <v>42605.125</v>
      </c>
      <c r="D535" s="15">
        <v>0</v>
      </c>
      <c r="G535" s="15">
        <v>0</v>
      </c>
    </row>
    <row r="536" spans="1:7" x14ac:dyDescent="0.25">
      <c r="A536" s="15">
        <f t="shared" si="10"/>
        <v>23</v>
      </c>
      <c r="B536" s="14">
        <v>42605.125</v>
      </c>
      <c r="C536" s="14">
        <v>42605.166666666664</v>
      </c>
      <c r="D536" s="15">
        <v>0</v>
      </c>
      <c r="G536" s="15">
        <v>0</v>
      </c>
    </row>
    <row r="537" spans="1:7" x14ac:dyDescent="0.25">
      <c r="A537" s="15">
        <f t="shared" si="10"/>
        <v>23</v>
      </c>
      <c r="B537" s="14">
        <v>42605.166666666664</v>
      </c>
      <c r="C537" s="14">
        <v>42605.208333333336</v>
      </c>
      <c r="D537" s="15">
        <v>0</v>
      </c>
      <c r="G537" s="15">
        <v>0</v>
      </c>
    </row>
    <row r="538" spans="1:7" x14ac:dyDescent="0.25">
      <c r="A538" s="15">
        <f t="shared" si="10"/>
        <v>23</v>
      </c>
      <c r="B538" s="14">
        <v>42605.208333333336</v>
      </c>
      <c r="C538" s="14">
        <v>42605.25</v>
      </c>
      <c r="D538" s="15">
        <v>0</v>
      </c>
      <c r="G538" s="15">
        <v>0</v>
      </c>
    </row>
    <row r="539" spans="1:7" x14ac:dyDescent="0.25">
      <c r="A539" s="15">
        <f t="shared" si="10"/>
        <v>23</v>
      </c>
      <c r="B539" s="14">
        <v>42605.25</v>
      </c>
      <c r="C539" s="14">
        <v>42605.291666666664</v>
      </c>
      <c r="D539" s="15">
        <v>0</v>
      </c>
      <c r="G539" s="15">
        <v>0</v>
      </c>
    </row>
    <row r="540" spans="1:7" x14ac:dyDescent="0.25">
      <c r="A540" s="15">
        <f t="shared" si="10"/>
        <v>23</v>
      </c>
      <c r="B540" s="14">
        <v>42605.291666666664</v>
      </c>
      <c r="C540" s="14">
        <v>42605.333333333336</v>
      </c>
      <c r="D540" s="15">
        <v>0</v>
      </c>
      <c r="G540" s="15">
        <v>0</v>
      </c>
    </row>
    <row r="541" spans="1:7" x14ac:dyDescent="0.25">
      <c r="A541" s="15">
        <f t="shared" si="10"/>
        <v>23</v>
      </c>
      <c r="B541" s="14">
        <v>42605.333333333336</v>
      </c>
      <c r="C541" s="14">
        <v>42605.375</v>
      </c>
      <c r="D541" s="15">
        <v>0</v>
      </c>
      <c r="G541" s="15">
        <v>0</v>
      </c>
    </row>
    <row r="542" spans="1:7" x14ac:dyDescent="0.25">
      <c r="A542" s="15">
        <f t="shared" si="10"/>
        <v>23</v>
      </c>
      <c r="B542" s="14">
        <v>42605.375</v>
      </c>
      <c r="C542" s="14">
        <v>42605.416666666664</v>
      </c>
      <c r="D542" s="15">
        <v>0</v>
      </c>
      <c r="G542" s="15">
        <v>0</v>
      </c>
    </row>
    <row r="543" spans="1:7" x14ac:dyDescent="0.25">
      <c r="A543" s="15">
        <f t="shared" si="10"/>
        <v>23</v>
      </c>
      <c r="B543" s="14">
        <v>42605.416666666664</v>
      </c>
      <c r="C543" s="14">
        <v>42605.458333333336</v>
      </c>
      <c r="D543" s="15">
        <v>0.63813626766204834</v>
      </c>
      <c r="G543" s="15">
        <v>0.63813626766204834</v>
      </c>
    </row>
    <row r="544" spans="1:7" x14ac:dyDescent="0.25">
      <c r="A544" s="15">
        <f t="shared" si="10"/>
        <v>23</v>
      </c>
      <c r="B544" s="14">
        <v>42605.458333333336</v>
      </c>
      <c r="C544" s="14">
        <v>42605.5</v>
      </c>
      <c r="D544" s="15">
        <v>111.58497619628906</v>
      </c>
      <c r="G544" s="15">
        <v>111.58497619628906</v>
      </c>
    </row>
    <row r="545" spans="1:7" x14ac:dyDescent="0.25">
      <c r="A545" s="15">
        <f t="shared" si="10"/>
        <v>23</v>
      </c>
      <c r="B545" s="14">
        <v>42605.5</v>
      </c>
      <c r="C545" s="14">
        <v>42605.541666666664</v>
      </c>
      <c r="D545" s="15">
        <v>324.92657470703125</v>
      </c>
      <c r="G545" s="15">
        <v>324.92657470703125</v>
      </c>
    </row>
    <row r="546" spans="1:7" x14ac:dyDescent="0.25">
      <c r="A546" s="15">
        <f t="shared" si="10"/>
        <v>23</v>
      </c>
      <c r="B546" s="14">
        <v>42605.541666666664</v>
      </c>
      <c r="C546" s="14">
        <v>42605.583333333336</v>
      </c>
      <c r="D546" s="15">
        <v>581.7481689453125</v>
      </c>
      <c r="G546" s="15">
        <v>581.7481689453125</v>
      </c>
    </row>
    <row r="547" spans="1:7" x14ac:dyDescent="0.25">
      <c r="A547" s="15">
        <f t="shared" si="10"/>
        <v>23</v>
      </c>
      <c r="B547" s="14">
        <v>42605.583333333336</v>
      </c>
      <c r="C547" s="14">
        <v>42605.625</v>
      </c>
      <c r="D547" s="15">
        <v>801.4456787109375</v>
      </c>
      <c r="G547" s="15">
        <v>801.4456787109375</v>
      </c>
    </row>
    <row r="548" spans="1:7" x14ac:dyDescent="0.25">
      <c r="A548" s="15">
        <f t="shared" si="10"/>
        <v>23</v>
      </c>
      <c r="B548" s="14">
        <v>42605.625</v>
      </c>
      <c r="C548" s="14">
        <v>42605.666666666664</v>
      </c>
      <c r="D548" s="15">
        <v>938.6573486328125</v>
      </c>
      <c r="G548" s="15">
        <v>938.6573486328125</v>
      </c>
    </row>
    <row r="549" spans="1:7" x14ac:dyDescent="0.25">
      <c r="A549" s="15">
        <f t="shared" si="10"/>
        <v>23</v>
      </c>
      <c r="B549" s="14">
        <v>42605.666666666664</v>
      </c>
      <c r="C549" s="14">
        <v>42605.708333333336</v>
      </c>
      <c r="D549" s="15">
        <v>1023.2946166992187</v>
      </c>
      <c r="G549" s="15">
        <v>1023.2946166992187</v>
      </c>
    </row>
    <row r="550" spans="1:7" x14ac:dyDescent="0.25">
      <c r="A550" s="15">
        <f t="shared" si="10"/>
        <v>23</v>
      </c>
      <c r="B550" s="14">
        <v>42605.708333333336</v>
      </c>
      <c r="C550" s="14">
        <v>42605.75</v>
      </c>
      <c r="D550" s="15">
        <v>1035.500732421875</v>
      </c>
      <c r="G550" s="15">
        <v>1035.500732421875</v>
      </c>
    </row>
    <row r="551" spans="1:7" x14ac:dyDescent="0.25">
      <c r="A551" s="15">
        <f t="shared" si="10"/>
        <v>23</v>
      </c>
      <c r="B551" s="14">
        <v>42605.75</v>
      </c>
      <c r="C551" s="14">
        <v>42605.791666666664</v>
      </c>
      <c r="D551" s="15">
        <v>961.1785888671875</v>
      </c>
      <c r="G551" s="15">
        <v>961.1785888671875</v>
      </c>
    </row>
    <row r="552" spans="1:7" x14ac:dyDescent="0.25">
      <c r="A552" s="15">
        <f t="shared" si="10"/>
        <v>23</v>
      </c>
      <c r="B552" s="14">
        <v>42605.791666666664</v>
      </c>
      <c r="C552" s="14">
        <v>42605.833333333336</v>
      </c>
      <c r="D552" s="15">
        <v>823.201171875</v>
      </c>
      <c r="G552" s="15">
        <v>823.201171875</v>
      </c>
    </row>
    <row r="553" spans="1:7" x14ac:dyDescent="0.25">
      <c r="A553" s="15">
        <f t="shared" si="10"/>
        <v>23</v>
      </c>
      <c r="B553" s="14">
        <v>42605.833333333336</v>
      </c>
      <c r="C553" s="14">
        <v>42605.875</v>
      </c>
      <c r="D553" s="15">
        <v>621.16888427734375</v>
      </c>
      <c r="G553" s="15">
        <v>621.16888427734375</v>
      </c>
    </row>
    <row r="554" spans="1:7" x14ac:dyDescent="0.25">
      <c r="A554" s="15">
        <f t="shared" si="10"/>
        <v>23</v>
      </c>
      <c r="B554" s="14">
        <v>42605.875</v>
      </c>
      <c r="C554" s="14">
        <v>42605.916666666664</v>
      </c>
      <c r="D554" s="15">
        <v>380.048583984375</v>
      </c>
      <c r="G554" s="15">
        <v>380.048583984375</v>
      </c>
    </row>
    <row r="555" spans="1:7" x14ac:dyDescent="0.25">
      <c r="A555" s="15">
        <f t="shared" si="10"/>
        <v>23</v>
      </c>
      <c r="B555" s="14">
        <v>42605.916666666664</v>
      </c>
      <c r="C555" s="14">
        <v>42605.958333333336</v>
      </c>
      <c r="D555" s="15">
        <v>144.25860595703125</v>
      </c>
      <c r="G555" s="15">
        <v>144.25860595703125</v>
      </c>
    </row>
    <row r="556" spans="1:7" x14ac:dyDescent="0.25">
      <c r="A556" s="15">
        <f t="shared" si="10"/>
        <v>23</v>
      </c>
      <c r="B556" s="14">
        <v>42605.958333333336</v>
      </c>
      <c r="C556" s="14">
        <v>42606</v>
      </c>
      <c r="D556" s="15">
        <v>4.9099340438842773</v>
      </c>
      <c r="G556" s="15">
        <v>4.9099340438842773</v>
      </c>
    </row>
    <row r="557" spans="1:7" x14ac:dyDescent="0.25">
      <c r="A557" s="15">
        <f t="shared" si="10"/>
        <v>24</v>
      </c>
      <c r="B557" s="14">
        <v>42606</v>
      </c>
      <c r="C557" s="14">
        <v>42606.041666666664</v>
      </c>
      <c r="D557" s="15">
        <v>0</v>
      </c>
      <c r="G557" s="15">
        <v>0</v>
      </c>
    </row>
    <row r="558" spans="1:7" x14ac:dyDescent="0.25">
      <c r="A558" s="15">
        <f t="shared" si="10"/>
        <v>24</v>
      </c>
      <c r="B558" s="14">
        <v>42606.041666666664</v>
      </c>
      <c r="C558" s="14">
        <v>42606.083333333336</v>
      </c>
      <c r="D558" s="15">
        <v>0</v>
      </c>
      <c r="G558" s="15">
        <v>0</v>
      </c>
    </row>
    <row r="559" spans="1:7" x14ac:dyDescent="0.25">
      <c r="A559" s="15">
        <f t="shared" si="10"/>
        <v>24</v>
      </c>
      <c r="B559" s="14">
        <v>42606.083333333336</v>
      </c>
      <c r="C559" s="14">
        <v>42606.125</v>
      </c>
      <c r="D559" s="15">
        <v>0</v>
      </c>
      <c r="G559" s="15">
        <v>0</v>
      </c>
    </row>
    <row r="560" spans="1:7" x14ac:dyDescent="0.25">
      <c r="A560" s="15">
        <f t="shared" si="10"/>
        <v>24</v>
      </c>
      <c r="B560" s="14">
        <v>42606.125</v>
      </c>
      <c r="C560" s="14">
        <v>42606.166666666664</v>
      </c>
      <c r="D560" s="15">
        <v>0</v>
      </c>
      <c r="G560" s="15">
        <v>0</v>
      </c>
    </row>
    <row r="561" spans="1:7" x14ac:dyDescent="0.25">
      <c r="A561" s="15">
        <f t="shared" si="10"/>
        <v>24</v>
      </c>
      <c r="B561" s="14">
        <v>42606.166666666664</v>
      </c>
      <c r="C561" s="14">
        <v>42606.208333333336</v>
      </c>
      <c r="D561" s="15">
        <v>0</v>
      </c>
      <c r="G561" s="15">
        <v>0</v>
      </c>
    </row>
    <row r="562" spans="1:7" x14ac:dyDescent="0.25">
      <c r="A562" s="15">
        <f t="shared" si="10"/>
        <v>24</v>
      </c>
      <c r="B562" s="14">
        <v>42606.208333333336</v>
      </c>
      <c r="C562" s="14">
        <v>42606.25</v>
      </c>
      <c r="D562" s="15">
        <v>0</v>
      </c>
      <c r="G562" s="15">
        <v>0</v>
      </c>
    </row>
    <row r="563" spans="1:7" x14ac:dyDescent="0.25">
      <c r="A563" s="15">
        <f t="shared" si="10"/>
        <v>24</v>
      </c>
      <c r="B563" s="14">
        <v>42606.25</v>
      </c>
      <c r="C563" s="14">
        <v>42606.291666666664</v>
      </c>
      <c r="D563" s="15">
        <v>0</v>
      </c>
      <c r="G563" s="15">
        <v>0</v>
      </c>
    </row>
    <row r="564" spans="1:7" x14ac:dyDescent="0.25">
      <c r="A564" s="15">
        <f t="shared" si="10"/>
        <v>24</v>
      </c>
      <c r="B564" s="14">
        <v>42606.291666666664</v>
      </c>
      <c r="C564" s="14">
        <v>42606.333333333336</v>
      </c>
      <c r="D564" s="15">
        <v>0</v>
      </c>
      <c r="G564" s="15">
        <v>0</v>
      </c>
    </row>
    <row r="565" spans="1:7" x14ac:dyDescent="0.25">
      <c r="A565" s="15">
        <f t="shared" si="10"/>
        <v>24</v>
      </c>
      <c r="B565" s="14">
        <v>42606.333333333336</v>
      </c>
      <c r="C565" s="14">
        <v>42606.375</v>
      </c>
      <c r="D565" s="15">
        <v>0</v>
      </c>
      <c r="G565" s="15">
        <v>0</v>
      </c>
    </row>
    <row r="566" spans="1:7" x14ac:dyDescent="0.25">
      <c r="A566" s="15">
        <f t="shared" si="10"/>
        <v>24</v>
      </c>
      <c r="B566" s="14">
        <v>42606.375</v>
      </c>
      <c r="C566" s="14">
        <v>42606.416666666664</v>
      </c>
      <c r="D566" s="15">
        <v>0</v>
      </c>
      <c r="G566" s="15">
        <v>0</v>
      </c>
    </row>
    <row r="567" spans="1:7" x14ac:dyDescent="0.25">
      <c r="A567" s="15">
        <f t="shared" si="10"/>
        <v>24</v>
      </c>
      <c r="B567" s="14">
        <v>42606.416666666664</v>
      </c>
      <c r="C567" s="14">
        <v>42606.458333333336</v>
      </c>
      <c r="D567" s="15">
        <v>1.1416202783584595</v>
      </c>
      <c r="G567" s="15">
        <v>1.1416202783584595</v>
      </c>
    </row>
    <row r="568" spans="1:7" x14ac:dyDescent="0.25">
      <c r="A568" s="15">
        <f t="shared" si="10"/>
        <v>24</v>
      </c>
      <c r="B568" s="14">
        <v>42606.458333333336</v>
      </c>
      <c r="C568" s="14">
        <v>42606.5</v>
      </c>
      <c r="D568" s="15">
        <v>104.93272399902344</v>
      </c>
      <c r="G568" s="15">
        <v>104.93272399902344</v>
      </c>
    </row>
    <row r="569" spans="1:7" x14ac:dyDescent="0.25">
      <c r="A569" s="15">
        <f t="shared" si="10"/>
        <v>24</v>
      </c>
      <c r="B569" s="14">
        <v>42606.5</v>
      </c>
      <c r="C569" s="14">
        <v>42606.541666666664</v>
      </c>
      <c r="D569" s="15">
        <v>328.60150146484375</v>
      </c>
      <c r="G569" s="15">
        <v>328.60150146484375</v>
      </c>
    </row>
    <row r="570" spans="1:7" x14ac:dyDescent="0.25">
      <c r="A570" s="15">
        <f t="shared" si="10"/>
        <v>24</v>
      </c>
      <c r="B570" s="14">
        <v>42606.541666666664</v>
      </c>
      <c r="C570" s="14">
        <v>42606.583333333336</v>
      </c>
      <c r="D570" s="15">
        <v>570.74249267578125</v>
      </c>
      <c r="G570" s="15">
        <v>570.74249267578125</v>
      </c>
    </row>
    <row r="571" spans="1:7" x14ac:dyDescent="0.25">
      <c r="A571" s="15">
        <f t="shared" si="10"/>
        <v>24</v>
      </c>
      <c r="B571" s="14">
        <v>42606.583333333336</v>
      </c>
      <c r="C571" s="14">
        <v>42606.625</v>
      </c>
      <c r="D571" s="15">
        <v>775.744140625</v>
      </c>
      <c r="G571" s="15">
        <v>775.744140625</v>
      </c>
    </row>
    <row r="572" spans="1:7" x14ac:dyDescent="0.25">
      <c r="A572" s="15">
        <f t="shared" si="10"/>
        <v>24</v>
      </c>
      <c r="B572" s="14">
        <v>42606.625</v>
      </c>
      <c r="C572" s="14">
        <v>42606.666666666664</v>
      </c>
      <c r="D572" s="15">
        <v>930.42083740234375</v>
      </c>
      <c r="G572" s="15">
        <v>930.42083740234375</v>
      </c>
    </row>
    <row r="573" spans="1:7" x14ac:dyDescent="0.25">
      <c r="A573" s="15">
        <f t="shared" si="10"/>
        <v>24</v>
      </c>
      <c r="B573" s="14">
        <v>42606.666666666664</v>
      </c>
      <c r="C573" s="14">
        <v>42606.708333333336</v>
      </c>
      <c r="D573" s="15">
        <v>1016.9868774414062</v>
      </c>
      <c r="G573" s="15">
        <v>1016.9868774414062</v>
      </c>
    </row>
    <row r="574" spans="1:7" x14ac:dyDescent="0.25">
      <c r="A574" s="15">
        <f t="shared" si="10"/>
        <v>24</v>
      </c>
      <c r="B574" s="14">
        <v>42606.708333333336</v>
      </c>
      <c r="C574" s="14">
        <v>42606.75</v>
      </c>
      <c r="D574" s="15">
        <v>1026.1370849609375</v>
      </c>
      <c r="G574" s="15">
        <v>1026.1370849609375</v>
      </c>
    </row>
    <row r="575" spans="1:7" x14ac:dyDescent="0.25">
      <c r="A575" s="15">
        <f t="shared" si="10"/>
        <v>24</v>
      </c>
      <c r="B575" s="14">
        <v>42606.75</v>
      </c>
      <c r="C575" s="14">
        <v>42606.791666666664</v>
      </c>
      <c r="D575" s="15">
        <v>956.49688720703125</v>
      </c>
      <c r="G575" s="15">
        <v>956.49688720703125</v>
      </c>
    </row>
    <row r="576" spans="1:7" x14ac:dyDescent="0.25">
      <c r="A576" s="15">
        <f t="shared" si="10"/>
        <v>24</v>
      </c>
      <c r="B576" s="14">
        <v>42606.791666666664</v>
      </c>
      <c r="C576" s="14">
        <v>42606.833333333336</v>
      </c>
      <c r="D576" s="15">
        <v>940.26885986328125</v>
      </c>
      <c r="G576" s="15">
        <v>940.26885986328125</v>
      </c>
    </row>
    <row r="577" spans="1:7" x14ac:dyDescent="0.25">
      <c r="A577" s="15">
        <f t="shared" si="10"/>
        <v>24</v>
      </c>
      <c r="B577" s="14">
        <v>42606.833333333336</v>
      </c>
      <c r="C577" s="14">
        <v>42606.875</v>
      </c>
      <c r="D577" s="15">
        <v>863.885498046875</v>
      </c>
      <c r="G577" s="15">
        <v>863.885498046875</v>
      </c>
    </row>
    <row r="578" spans="1:7" x14ac:dyDescent="0.25">
      <c r="A578" s="15">
        <f t="shared" si="10"/>
        <v>24</v>
      </c>
      <c r="B578" s="14">
        <v>42606.875</v>
      </c>
      <c r="C578" s="14">
        <v>42606.916666666664</v>
      </c>
      <c r="D578" s="15">
        <v>692.634765625</v>
      </c>
      <c r="G578" s="15">
        <v>692.634765625</v>
      </c>
    </row>
    <row r="579" spans="1:7" x14ac:dyDescent="0.25">
      <c r="A579" s="15">
        <f t="shared" si="10"/>
        <v>24</v>
      </c>
      <c r="B579" s="14">
        <v>42606.916666666664</v>
      </c>
      <c r="C579" s="14">
        <v>42606.958333333336</v>
      </c>
      <c r="D579" s="15">
        <v>141.98025512695312</v>
      </c>
      <c r="G579" s="15">
        <v>141.98025512695312</v>
      </c>
    </row>
    <row r="580" spans="1:7" x14ac:dyDescent="0.25">
      <c r="A580" s="15">
        <f t="shared" si="10"/>
        <v>24</v>
      </c>
      <c r="B580" s="14">
        <v>42606.958333333336</v>
      </c>
      <c r="C580" s="14">
        <v>42607</v>
      </c>
      <c r="D580" s="15">
        <v>7.0488524436950684</v>
      </c>
      <c r="G580" s="15">
        <v>7.0488524436950684</v>
      </c>
    </row>
    <row r="581" spans="1:7" x14ac:dyDescent="0.25">
      <c r="A581" s="15">
        <f t="shared" si="10"/>
        <v>25</v>
      </c>
      <c r="B581" s="14">
        <v>42607</v>
      </c>
      <c r="C581" s="14">
        <v>42607.041666666664</v>
      </c>
      <c r="D581" s="15">
        <v>0</v>
      </c>
      <c r="G581" s="15">
        <v>0</v>
      </c>
    </row>
    <row r="582" spans="1:7" x14ac:dyDescent="0.25">
      <c r="A582" s="15">
        <f t="shared" ref="A582:A645" si="11">DAY(B582)</f>
        <v>25</v>
      </c>
      <c r="B582" s="14">
        <v>42607.041666666664</v>
      </c>
      <c r="C582" s="14">
        <v>42607.083333333336</v>
      </c>
      <c r="D582" s="15">
        <v>0</v>
      </c>
      <c r="G582" s="15">
        <v>0</v>
      </c>
    </row>
    <row r="583" spans="1:7" x14ac:dyDescent="0.25">
      <c r="A583" s="15">
        <f t="shared" si="11"/>
        <v>25</v>
      </c>
      <c r="B583" s="14">
        <v>42607.083333333336</v>
      </c>
      <c r="C583" s="14">
        <v>42607.125</v>
      </c>
      <c r="D583" s="15">
        <v>0</v>
      </c>
      <c r="G583" s="15">
        <v>0</v>
      </c>
    </row>
    <row r="584" spans="1:7" x14ac:dyDescent="0.25">
      <c r="A584" s="15">
        <f t="shared" si="11"/>
        <v>25</v>
      </c>
      <c r="B584" s="14">
        <v>42607.125</v>
      </c>
      <c r="C584" s="14">
        <v>42607.166666666664</v>
      </c>
      <c r="D584" s="15">
        <v>0</v>
      </c>
      <c r="G584" s="15">
        <v>0</v>
      </c>
    </row>
    <row r="585" spans="1:7" x14ac:dyDescent="0.25">
      <c r="A585" s="15">
        <f t="shared" si="11"/>
        <v>25</v>
      </c>
      <c r="B585" s="14">
        <v>42607.166666666664</v>
      </c>
      <c r="C585" s="14">
        <v>42607.208333333336</v>
      </c>
      <c r="D585" s="15">
        <v>0</v>
      </c>
      <c r="G585" s="15">
        <v>0</v>
      </c>
    </row>
    <row r="586" spans="1:7" x14ac:dyDescent="0.25">
      <c r="A586" s="15">
        <f t="shared" si="11"/>
        <v>25</v>
      </c>
      <c r="B586" s="14">
        <v>42607.208333333336</v>
      </c>
      <c r="C586" s="14">
        <v>42607.25</v>
      </c>
      <c r="D586" s="15">
        <v>0</v>
      </c>
      <c r="G586" s="15">
        <v>0</v>
      </c>
    </row>
    <row r="587" spans="1:7" x14ac:dyDescent="0.25">
      <c r="A587" s="15">
        <f t="shared" si="11"/>
        <v>25</v>
      </c>
      <c r="B587" s="14">
        <v>42607.25</v>
      </c>
      <c r="C587" s="14">
        <v>42607.291666666664</v>
      </c>
      <c r="D587" s="15">
        <v>0</v>
      </c>
      <c r="G587" s="15">
        <v>0</v>
      </c>
    </row>
    <row r="588" spans="1:7" x14ac:dyDescent="0.25">
      <c r="A588" s="15">
        <f t="shared" si="11"/>
        <v>25</v>
      </c>
      <c r="B588" s="14">
        <v>42607.291666666664</v>
      </c>
      <c r="C588" s="14">
        <v>42607.333333333336</v>
      </c>
      <c r="D588" s="15">
        <v>0</v>
      </c>
      <c r="G588" s="15">
        <v>0</v>
      </c>
    </row>
    <row r="589" spans="1:7" x14ac:dyDescent="0.25">
      <c r="A589" s="15">
        <f t="shared" si="11"/>
        <v>25</v>
      </c>
      <c r="B589" s="14">
        <v>42607.333333333336</v>
      </c>
      <c r="C589" s="14">
        <v>42607.375</v>
      </c>
      <c r="D589" s="15">
        <v>0</v>
      </c>
      <c r="G589" s="15">
        <v>0</v>
      </c>
    </row>
    <row r="590" spans="1:7" x14ac:dyDescent="0.25">
      <c r="A590" s="15">
        <f t="shared" si="11"/>
        <v>25</v>
      </c>
      <c r="B590" s="14">
        <v>42607.375</v>
      </c>
      <c r="C590" s="14">
        <v>42607.416666666664</v>
      </c>
      <c r="D590" s="15">
        <v>0</v>
      </c>
      <c r="G590" s="15">
        <v>0</v>
      </c>
    </row>
    <row r="591" spans="1:7" x14ac:dyDescent="0.25">
      <c r="A591" s="15">
        <f t="shared" si="11"/>
        <v>25</v>
      </c>
      <c r="B591" s="14">
        <v>42607.416666666664</v>
      </c>
      <c r="C591" s="14">
        <v>42607.458333333336</v>
      </c>
      <c r="D591" s="15">
        <v>0</v>
      </c>
      <c r="G591" s="15">
        <v>0</v>
      </c>
    </row>
    <row r="592" spans="1:7" x14ac:dyDescent="0.25">
      <c r="A592" s="15">
        <f t="shared" si="11"/>
        <v>25</v>
      </c>
      <c r="B592" s="14">
        <v>42607.458333333336</v>
      </c>
      <c r="C592" s="14">
        <v>42607.5</v>
      </c>
      <c r="D592" s="15">
        <v>105.63336944580078</v>
      </c>
      <c r="G592" s="15">
        <v>105.63336944580078</v>
      </c>
    </row>
    <row r="593" spans="1:7" x14ac:dyDescent="0.25">
      <c r="A593" s="15">
        <f t="shared" si="11"/>
        <v>25</v>
      </c>
      <c r="B593" s="14">
        <v>42607.5</v>
      </c>
      <c r="C593" s="14">
        <v>42607.541666666664</v>
      </c>
      <c r="D593" s="15">
        <v>252.25056457519531</v>
      </c>
      <c r="G593" s="15">
        <v>252.25056457519531</v>
      </c>
    </row>
    <row r="594" spans="1:7" x14ac:dyDescent="0.25">
      <c r="A594" s="15">
        <f t="shared" si="11"/>
        <v>25</v>
      </c>
      <c r="B594" s="14">
        <v>42607.541666666664</v>
      </c>
      <c r="C594" s="14">
        <v>42607.583333333336</v>
      </c>
      <c r="D594" s="15">
        <v>580.07904052734375</v>
      </c>
      <c r="G594" s="15">
        <v>580.07904052734375</v>
      </c>
    </row>
    <row r="595" spans="1:7" x14ac:dyDescent="0.25">
      <c r="A595" s="15">
        <f t="shared" si="11"/>
        <v>25</v>
      </c>
      <c r="B595" s="14">
        <v>42607.583333333336</v>
      </c>
      <c r="C595" s="14">
        <v>42607.625</v>
      </c>
      <c r="D595" s="15">
        <v>614.19586181640625</v>
      </c>
      <c r="G595" s="15">
        <v>614.19586181640625</v>
      </c>
    </row>
    <row r="596" spans="1:7" x14ac:dyDescent="0.25">
      <c r="A596" s="15">
        <f t="shared" si="11"/>
        <v>25</v>
      </c>
      <c r="B596" s="14">
        <v>42607.625</v>
      </c>
      <c r="C596" s="14">
        <v>42607.666666666664</v>
      </c>
      <c r="D596" s="15">
        <v>972.3465576171875</v>
      </c>
      <c r="G596" s="15">
        <v>972.3465576171875</v>
      </c>
    </row>
    <row r="597" spans="1:7" x14ac:dyDescent="0.25">
      <c r="A597" s="15">
        <f t="shared" si="11"/>
        <v>25</v>
      </c>
      <c r="B597" s="14">
        <v>42607.666666666664</v>
      </c>
      <c r="C597" s="14">
        <v>42607.708333333336</v>
      </c>
      <c r="D597" s="15">
        <v>741.1812744140625</v>
      </c>
      <c r="G597" s="15">
        <v>741.1812744140625</v>
      </c>
    </row>
    <row r="598" spans="1:7" x14ac:dyDescent="0.25">
      <c r="A598" s="15">
        <f t="shared" si="11"/>
        <v>25</v>
      </c>
      <c r="B598" s="14">
        <v>42607.708333333336</v>
      </c>
      <c r="C598" s="14">
        <v>42607.75</v>
      </c>
      <c r="D598" s="15">
        <v>1050.748046875</v>
      </c>
      <c r="G598" s="15">
        <v>1050.748046875</v>
      </c>
    </row>
    <row r="599" spans="1:7" x14ac:dyDescent="0.25">
      <c r="A599" s="15">
        <f t="shared" si="11"/>
        <v>25</v>
      </c>
      <c r="B599" s="14">
        <v>42607.75</v>
      </c>
      <c r="C599" s="14">
        <v>42607.791666666664</v>
      </c>
      <c r="D599" s="15">
        <v>982.7120361328125</v>
      </c>
      <c r="G599" s="15">
        <v>982.7120361328125</v>
      </c>
    </row>
    <row r="600" spans="1:7" x14ac:dyDescent="0.25">
      <c r="A600" s="15">
        <f t="shared" si="11"/>
        <v>25</v>
      </c>
      <c r="B600" s="14">
        <v>42607.791666666664</v>
      </c>
      <c r="C600" s="14">
        <v>42607.833333333336</v>
      </c>
      <c r="D600" s="15">
        <v>515.92144775390625</v>
      </c>
      <c r="G600" s="15">
        <v>515.92144775390625</v>
      </c>
    </row>
    <row r="601" spans="1:7" x14ac:dyDescent="0.25">
      <c r="A601" s="15">
        <f t="shared" si="11"/>
        <v>25</v>
      </c>
      <c r="B601" s="14">
        <v>42607.833333333336</v>
      </c>
      <c r="C601" s="14">
        <v>42607.875</v>
      </c>
      <c r="D601" s="15">
        <v>365.116455078125</v>
      </c>
      <c r="G601" s="15">
        <v>365.116455078125</v>
      </c>
    </row>
    <row r="602" spans="1:7" x14ac:dyDescent="0.25">
      <c r="A602" s="15">
        <f t="shared" si="11"/>
        <v>25</v>
      </c>
      <c r="B602" s="14">
        <v>42607.875</v>
      </c>
      <c r="C602" s="14">
        <v>42607.916666666664</v>
      </c>
      <c r="D602" s="15">
        <v>412.0283203125</v>
      </c>
      <c r="G602" s="15">
        <v>412.0283203125</v>
      </c>
    </row>
    <row r="603" spans="1:7" x14ac:dyDescent="0.25">
      <c r="A603" s="15">
        <f t="shared" si="11"/>
        <v>25</v>
      </c>
      <c r="B603" s="14">
        <v>42607.916666666664</v>
      </c>
      <c r="C603" s="14">
        <v>42607.958333333336</v>
      </c>
      <c r="D603" s="15">
        <v>150.86563110351562</v>
      </c>
      <c r="G603" s="15">
        <v>150.86563110351562</v>
      </c>
    </row>
    <row r="604" spans="1:7" x14ac:dyDescent="0.25">
      <c r="A604" s="15">
        <f t="shared" si="11"/>
        <v>25</v>
      </c>
      <c r="B604" s="14">
        <v>42607.958333333336</v>
      </c>
      <c r="C604" s="14">
        <v>42608</v>
      </c>
      <c r="D604" s="15">
        <v>3.5040464401245117</v>
      </c>
      <c r="G604" s="15">
        <v>3.5040464401245117</v>
      </c>
    </row>
    <row r="605" spans="1:7" x14ac:dyDescent="0.25">
      <c r="A605" s="15">
        <f t="shared" si="11"/>
        <v>26</v>
      </c>
      <c r="B605" s="14">
        <v>42608</v>
      </c>
      <c r="C605" s="14">
        <v>42608.041666666664</v>
      </c>
      <c r="D605" s="15">
        <v>0</v>
      </c>
      <c r="G605" s="15">
        <v>0</v>
      </c>
    </row>
    <row r="606" spans="1:7" x14ac:dyDescent="0.25">
      <c r="A606" s="15">
        <f t="shared" si="11"/>
        <v>26</v>
      </c>
      <c r="B606" s="14">
        <v>42608.041666666664</v>
      </c>
      <c r="C606" s="14">
        <v>42608.083333333336</v>
      </c>
      <c r="D606" s="15">
        <v>0</v>
      </c>
      <c r="G606" s="15">
        <v>0</v>
      </c>
    </row>
    <row r="607" spans="1:7" x14ac:dyDescent="0.25">
      <c r="A607" s="15">
        <f t="shared" si="11"/>
        <v>26</v>
      </c>
      <c r="B607" s="14">
        <v>42608.083333333336</v>
      </c>
      <c r="C607" s="14">
        <v>42608.125</v>
      </c>
      <c r="D607" s="15">
        <v>0</v>
      </c>
      <c r="G607" s="15">
        <v>0</v>
      </c>
    </row>
    <row r="608" spans="1:7" x14ac:dyDescent="0.25">
      <c r="A608" s="15">
        <f t="shared" si="11"/>
        <v>26</v>
      </c>
      <c r="B608" s="14">
        <v>42608.125</v>
      </c>
      <c r="C608" s="14">
        <v>42608.166666666664</v>
      </c>
      <c r="D608" s="15">
        <v>0</v>
      </c>
      <c r="G608" s="15">
        <v>0</v>
      </c>
    </row>
    <row r="609" spans="1:7" x14ac:dyDescent="0.25">
      <c r="A609" s="15">
        <f t="shared" si="11"/>
        <v>26</v>
      </c>
      <c r="B609" s="14">
        <v>42608.166666666664</v>
      </c>
      <c r="C609" s="14">
        <v>42608.208333333336</v>
      </c>
      <c r="D609" s="15">
        <v>0</v>
      </c>
      <c r="G609" s="15">
        <v>0</v>
      </c>
    </row>
    <row r="610" spans="1:7" x14ac:dyDescent="0.25">
      <c r="A610" s="15">
        <f t="shared" si="11"/>
        <v>26</v>
      </c>
      <c r="B610" s="14">
        <v>42608.208333333336</v>
      </c>
      <c r="C610" s="14">
        <v>42608.25</v>
      </c>
      <c r="D610" s="15">
        <v>0</v>
      </c>
      <c r="G610" s="15">
        <v>0</v>
      </c>
    </row>
    <row r="611" spans="1:7" x14ac:dyDescent="0.25">
      <c r="A611" s="15">
        <f t="shared" si="11"/>
        <v>26</v>
      </c>
      <c r="B611" s="14">
        <v>42608.25</v>
      </c>
      <c r="C611" s="14">
        <v>42608.291666666664</v>
      </c>
      <c r="D611" s="15">
        <v>0</v>
      </c>
      <c r="G611" s="15">
        <v>0</v>
      </c>
    </row>
    <row r="612" spans="1:7" x14ac:dyDescent="0.25">
      <c r="A612" s="15">
        <f t="shared" si="11"/>
        <v>26</v>
      </c>
      <c r="B612" s="14">
        <v>42608.291666666664</v>
      </c>
      <c r="C612" s="14">
        <v>42608.333333333336</v>
      </c>
      <c r="D612" s="15">
        <v>0</v>
      </c>
      <c r="G612" s="15">
        <v>0</v>
      </c>
    </row>
    <row r="613" spans="1:7" x14ac:dyDescent="0.25">
      <c r="A613" s="15">
        <f t="shared" si="11"/>
        <v>26</v>
      </c>
      <c r="B613" s="14">
        <v>42608.333333333336</v>
      </c>
      <c r="C613" s="14">
        <v>42608.375</v>
      </c>
      <c r="D613" s="15">
        <v>0</v>
      </c>
      <c r="G613" s="15">
        <v>0</v>
      </c>
    </row>
    <row r="614" spans="1:7" x14ac:dyDescent="0.25">
      <c r="A614" s="15">
        <f t="shared" si="11"/>
        <v>26</v>
      </c>
      <c r="B614" s="14">
        <v>42608.375</v>
      </c>
      <c r="C614" s="14">
        <v>42608.416666666664</v>
      </c>
      <c r="D614" s="15">
        <v>0</v>
      </c>
      <c r="G614" s="15">
        <v>0</v>
      </c>
    </row>
    <row r="615" spans="1:7" x14ac:dyDescent="0.25">
      <c r="A615" s="15">
        <f t="shared" si="11"/>
        <v>26</v>
      </c>
      <c r="B615" s="14">
        <v>42608.416666666664</v>
      </c>
      <c r="C615" s="14">
        <v>42608.458333333336</v>
      </c>
      <c r="D615" s="15">
        <v>0.38360917568206787</v>
      </c>
      <c r="G615" s="15">
        <v>0.38360917568206787</v>
      </c>
    </row>
    <row r="616" spans="1:7" x14ac:dyDescent="0.25">
      <c r="A616" s="15">
        <f t="shared" si="11"/>
        <v>26</v>
      </c>
      <c r="B616" s="14">
        <v>42608.458333333336</v>
      </c>
      <c r="C616" s="14">
        <v>42608.5</v>
      </c>
      <c r="D616" s="15">
        <v>62.976844787597656</v>
      </c>
      <c r="G616" s="15">
        <v>62.976844787597656</v>
      </c>
    </row>
    <row r="617" spans="1:7" x14ac:dyDescent="0.25">
      <c r="A617" s="15">
        <f t="shared" si="11"/>
        <v>26</v>
      </c>
      <c r="B617" s="14">
        <v>42608.5</v>
      </c>
      <c r="C617" s="14">
        <v>42608.541666666664</v>
      </c>
      <c r="D617" s="15">
        <v>75.112747192382812</v>
      </c>
      <c r="G617" s="15">
        <v>75.112747192382812</v>
      </c>
    </row>
    <row r="618" spans="1:7" x14ac:dyDescent="0.25">
      <c r="A618" s="15">
        <f t="shared" si="11"/>
        <v>26</v>
      </c>
      <c r="B618" s="14">
        <v>42608.541666666664</v>
      </c>
      <c r="C618" s="14">
        <v>42608.583333333336</v>
      </c>
      <c r="D618" s="15">
        <v>380.74154663085937</v>
      </c>
      <c r="G618" s="15">
        <v>380.74154663085937</v>
      </c>
    </row>
    <row r="619" spans="1:7" x14ac:dyDescent="0.25">
      <c r="A619" s="15">
        <f t="shared" si="11"/>
        <v>26</v>
      </c>
      <c r="B619" s="14">
        <v>42608.583333333336</v>
      </c>
      <c r="C619" s="14">
        <v>42608.625</v>
      </c>
      <c r="D619" s="15">
        <v>546.5439453125</v>
      </c>
      <c r="G619" s="15">
        <v>546.5439453125</v>
      </c>
    </row>
    <row r="620" spans="1:7" x14ac:dyDescent="0.25">
      <c r="A620" s="15">
        <f t="shared" si="11"/>
        <v>26</v>
      </c>
      <c r="B620" s="14">
        <v>42608.625</v>
      </c>
      <c r="C620" s="14">
        <v>42608.666666666664</v>
      </c>
      <c r="D620" s="15">
        <v>905.23565673828125</v>
      </c>
      <c r="G620" s="15">
        <v>905.23565673828125</v>
      </c>
    </row>
    <row r="621" spans="1:7" x14ac:dyDescent="0.25">
      <c r="A621" s="15">
        <f t="shared" si="11"/>
        <v>26</v>
      </c>
      <c r="B621" s="14">
        <v>42608.666666666664</v>
      </c>
      <c r="C621" s="14">
        <v>42608.708333333336</v>
      </c>
      <c r="D621" s="15">
        <v>824.98675537109375</v>
      </c>
      <c r="G621" s="15">
        <v>824.98675537109375</v>
      </c>
    </row>
    <row r="622" spans="1:7" x14ac:dyDescent="0.25">
      <c r="A622" s="15">
        <f t="shared" si="11"/>
        <v>26</v>
      </c>
      <c r="B622" s="14">
        <v>42608.708333333336</v>
      </c>
      <c r="C622" s="14">
        <v>42608.75</v>
      </c>
      <c r="D622" s="15">
        <v>770.44091796875</v>
      </c>
      <c r="G622" s="15">
        <v>770.44091796875</v>
      </c>
    </row>
    <row r="623" spans="1:7" x14ac:dyDescent="0.25">
      <c r="A623" s="15">
        <f t="shared" si="11"/>
        <v>26</v>
      </c>
      <c r="B623" s="14">
        <v>42608.75</v>
      </c>
      <c r="C623" s="14">
        <v>42608.791666666664</v>
      </c>
      <c r="D623" s="15">
        <v>1033.2550048828125</v>
      </c>
      <c r="G623" s="15">
        <v>1033.2550048828125</v>
      </c>
    </row>
    <row r="624" spans="1:7" x14ac:dyDescent="0.25">
      <c r="A624" s="15">
        <f t="shared" si="11"/>
        <v>26</v>
      </c>
      <c r="B624" s="14">
        <v>42608.791666666664</v>
      </c>
      <c r="C624" s="14">
        <v>42608.833333333336</v>
      </c>
      <c r="D624" s="15">
        <v>381.605712890625</v>
      </c>
      <c r="G624" s="15">
        <v>381.605712890625</v>
      </c>
    </row>
    <row r="625" spans="1:7" x14ac:dyDescent="0.25">
      <c r="A625" s="15">
        <f t="shared" si="11"/>
        <v>26</v>
      </c>
      <c r="B625" s="14">
        <v>42608.833333333336</v>
      </c>
      <c r="C625" s="14">
        <v>42608.875</v>
      </c>
      <c r="D625" s="15">
        <v>637.5447998046875</v>
      </c>
      <c r="G625" s="15">
        <v>637.5447998046875</v>
      </c>
    </row>
    <row r="626" spans="1:7" x14ac:dyDescent="0.25">
      <c r="A626" s="15">
        <f t="shared" si="11"/>
        <v>26</v>
      </c>
      <c r="B626" s="14">
        <v>42608.875</v>
      </c>
      <c r="C626" s="14">
        <v>42608.916666666664</v>
      </c>
      <c r="D626" s="15">
        <v>378.81988525390625</v>
      </c>
      <c r="G626" s="15">
        <v>378.81988525390625</v>
      </c>
    </row>
    <row r="627" spans="1:7" x14ac:dyDescent="0.25">
      <c r="A627" s="15">
        <f t="shared" si="11"/>
        <v>26</v>
      </c>
      <c r="B627" s="14">
        <v>42608.916666666664</v>
      </c>
      <c r="C627" s="14">
        <v>42608.958333333336</v>
      </c>
      <c r="D627" s="15">
        <v>83.164176940917969</v>
      </c>
      <c r="G627" s="15">
        <v>83.164176940917969</v>
      </c>
    </row>
    <row r="628" spans="1:7" x14ac:dyDescent="0.25">
      <c r="A628" s="15">
        <f t="shared" si="11"/>
        <v>26</v>
      </c>
      <c r="B628" s="14">
        <v>42608.958333333336</v>
      </c>
      <c r="C628" s="14">
        <v>42609</v>
      </c>
      <c r="D628" s="15">
        <v>2.042449951171875</v>
      </c>
      <c r="G628" s="15">
        <v>2.042449951171875</v>
      </c>
    </row>
    <row r="629" spans="1:7" x14ac:dyDescent="0.25">
      <c r="A629" s="15">
        <f t="shared" si="11"/>
        <v>27</v>
      </c>
      <c r="B629" s="14">
        <v>42609</v>
      </c>
      <c r="C629" s="14">
        <v>42609.041666666664</v>
      </c>
      <c r="D629" s="15">
        <v>0</v>
      </c>
      <c r="G629" s="15">
        <v>0</v>
      </c>
    </row>
    <row r="630" spans="1:7" x14ac:dyDescent="0.25">
      <c r="A630" s="15">
        <f t="shared" si="11"/>
        <v>27</v>
      </c>
      <c r="B630" s="14">
        <v>42609.041666666664</v>
      </c>
      <c r="C630" s="14">
        <v>42609.083333333336</v>
      </c>
      <c r="D630" s="15">
        <v>0</v>
      </c>
      <c r="G630" s="15">
        <v>0</v>
      </c>
    </row>
    <row r="631" spans="1:7" x14ac:dyDescent="0.25">
      <c r="A631" s="15">
        <f t="shared" si="11"/>
        <v>27</v>
      </c>
      <c r="B631" s="14">
        <v>42609.083333333336</v>
      </c>
      <c r="C631" s="14">
        <v>42609.125</v>
      </c>
      <c r="D631" s="15">
        <v>0</v>
      </c>
      <c r="G631" s="15">
        <v>0</v>
      </c>
    </row>
    <row r="632" spans="1:7" x14ac:dyDescent="0.25">
      <c r="A632" s="15">
        <f t="shared" si="11"/>
        <v>27</v>
      </c>
      <c r="B632" s="14">
        <v>42609.125</v>
      </c>
      <c r="C632" s="14">
        <v>42609.166666666664</v>
      </c>
      <c r="D632" s="15">
        <v>0</v>
      </c>
      <c r="G632" s="15">
        <v>0</v>
      </c>
    </row>
    <row r="633" spans="1:7" x14ac:dyDescent="0.25">
      <c r="A633" s="15">
        <f t="shared" si="11"/>
        <v>27</v>
      </c>
      <c r="B633" s="14">
        <v>42609.166666666664</v>
      </c>
      <c r="C633" s="14">
        <v>42609.208333333336</v>
      </c>
      <c r="D633" s="15">
        <v>0</v>
      </c>
      <c r="G633" s="15">
        <v>0</v>
      </c>
    </row>
    <row r="634" spans="1:7" x14ac:dyDescent="0.25">
      <c r="A634" s="15">
        <f t="shared" si="11"/>
        <v>27</v>
      </c>
      <c r="B634" s="14">
        <v>42609.208333333336</v>
      </c>
      <c r="C634" s="14">
        <v>42609.25</v>
      </c>
      <c r="D634" s="15">
        <v>0</v>
      </c>
      <c r="G634" s="15">
        <v>0</v>
      </c>
    </row>
    <row r="635" spans="1:7" x14ac:dyDescent="0.25">
      <c r="A635" s="15">
        <f t="shared" si="11"/>
        <v>27</v>
      </c>
      <c r="B635" s="14">
        <v>42609.25</v>
      </c>
      <c r="C635" s="14">
        <v>42609.291666666664</v>
      </c>
      <c r="D635" s="15">
        <v>0</v>
      </c>
      <c r="G635" s="15">
        <v>0</v>
      </c>
    </row>
    <row r="636" spans="1:7" x14ac:dyDescent="0.25">
      <c r="A636" s="15">
        <f t="shared" si="11"/>
        <v>27</v>
      </c>
      <c r="B636" s="14">
        <v>42609.291666666664</v>
      </c>
      <c r="C636" s="14">
        <v>42609.333333333336</v>
      </c>
      <c r="D636" s="15">
        <v>0</v>
      </c>
      <c r="G636" s="15">
        <v>0</v>
      </c>
    </row>
    <row r="637" spans="1:7" x14ac:dyDescent="0.25">
      <c r="A637" s="15">
        <f t="shared" si="11"/>
        <v>27</v>
      </c>
      <c r="B637" s="14">
        <v>42609.333333333336</v>
      </c>
      <c r="C637" s="14">
        <v>42609.375</v>
      </c>
      <c r="D637" s="15">
        <v>0</v>
      </c>
      <c r="G637" s="15">
        <v>0</v>
      </c>
    </row>
    <row r="638" spans="1:7" x14ac:dyDescent="0.25">
      <c r="A638" s="15">
        <f t="shared" si="11"/>
        <v>27</v>
      </c>
      <c r="B638" s="14">
        <v>42609.375</v>
      </c>
      <c r="C638" s="14">
        <v>42609.416666666664</v>
      </c>
      <c r="D638" s="15">
        <v>0</v>
      </c>
      <c r="G638" s="15">
        <v>0</v>
      </c>
    </row>
    <row r="639" spans="1:7" x14ac:dyDescent="0.25">
      <c r="A639" s="15">
        <f t="shared" si="11"/>
        <v>27</v>
      </c>
      <c r="B639" s="14">
        <v>42609.416666666664</v>
      </c>
      <c r="C639" s="14">
        <v>42609.458333333336</v>
      </c>
      <c r="D639" s="15">
        <v>0</v>
      </c>
      <c r="G639" s="15">
        <v>0</v>
      </c>
    </row>
    <row r="640" spans="1:7" x14ac:dyDescent="0.25">
      <c r="A640" s="15">
        <f t="shared" si="11"/>
        <v>27</v>
      </c>
      <c r="B640" s="14">
        <v>42609.458333333336</v>
      </c>
      <c r="C640" s="14">
        <v>42609.5</v>
      </c>
      <c r="D640" s="15">
        <v>105.53102874755859</v>
      </c>
      <c r="G640" s="15">
        <v>105.53102874755859</v>
      </c>
    </row>
    <row r="641" spans="1:7" x14ac:dyDescent="0.25">
      <c r="A641" s="15">
        <f t="shared" si="11"/>
        <v>27</v>
      </c>
      <c r="B641" s="14">
        <v>42609.5</v>
      </c>
      <c r="C641" s="14">
        <v>42609.541666666664</v>
      </c>
      <c r="D641" s="15">
        <v>360.6451416015625</v>
      </c>
      <c r="G641" s="15">
        <v>360.6451416015625</v>
      </c>
    </row>
    <row r="642" spans="1:7" x14ac:dyDescent="0.25">
      <c r="A642" s="15">
        <f t="shared" si="11"/>
        <v>27</v>
      </c>
      <c r="B642" s="14">
        <v>42609.541666666664</v>
      </c>
      <c r="C642" s="14">
        <v>42609.583333333336</v>
      </c>
      <c r="D642" s="15">
        <v>625.34552001953125</v>
      </c>
      <c r="G642" s="15">
        <v>625.34552001953125</v>
      </c>
    </row>
    <row r="643" spans="1:7" x14ac:dyDescent="0.25">
      <c r="A643" s="15">
        <f t="shared" si="11"/>
        <v>27</v>
      </c>
      <c r="B643" s="14">
        <v>42609.583333333336</v>
      </c>
      <c r="C643" s="14">
        <v>42609.625</v>
      </c>
      <c r="D643" s="15">
        <v>815.35833740234375</v>
      </c>
      <c r="G643" s="15">
        <v>815.35833740234375</v>
      </c>
    </row>
    <row r="644" spans="1:7" x14ac:dyDescent="0.25">
      <c r="A644" s="15">
        <f t="shared" si="11"/>
        <v>27</v>
      </c>
      <c r="B644" s="14">
        <v>42609.625</v>
      </c>
      <c r="C644" s="14">
        <v>42609.666666666664</v>
      </c>
      <c r="D644" s="15">
        <v>972.12353515625</v>
      </c>
      <c r="G644" s="15">
        <v>972.12353515625</v>
      </c>
    </row>
    <row r="645" spans="1:7" x14ac:dyDescent="0.25">
      <c r="A645" s="15">
        <f t="shared" si="11"/>
        <v>27</v>
      </c>
      <c r="B645" s="14">
        <v>42609.666666666664</v>
      </c>
      <c r="C645" s="14">
        <v>42609.708333333336</v>
      </c>
      <c r="D645" s="15">
        <v>1061.304931640625</v>
      </c>
      <c r="G645" s="15">
        <v>1061.304931640625</v>
      </c>
    </row>
    <row r="646" spans="1:7" x14ac:dyDescent="0.25">
      <c r="A646" s="15">
        <f t="shared" ref="A646:A709" si="12">DAY(B646)</f>
        <v>27</v>
      </c>
      <c r="B646" s="14">
        <v>42609.708333333336</v>
      </c>
      <c r="C646" s="14">
        <v>42609.75</v>
      </c>
      <c r="D646" s="15">
        <v>1070.5986328125</v>
      </c>
      <c r="G646" s="15">
        <v>1070.5986328125</v>
      </c>
    </row>
    <row r="647" spans="1:7" x14ac:dyDescent="0.25">
      <c r="A647" s="15">
        <f t="shared" si="12"/>
        <v>27</v>
      </c>
      <c r="B647" s="14">
        <v>42609.75</v>
      </c>
      <c r="C647" s="14">
        <v>42609.791666666664</v>
      </c>
      <c r="D647" s="15">
        <v>994.83660888671875</v>
      </c>
      <c r="G647" s="15">
        <v>994.83660888671875</v>
      </c>
    </row>
    <row r="648" spans="1:7" x14ac:dyDescent="0.25">
      <c r="A648" s="15">
        <f t="shared" si="12"/>
        <v>27</v>
      </c>
      <c r="B648" s="14">
        <v>42609.791666666664</v>
      </c>
      <c r="C648" s="14">
        <v>42609.833333333336</v>
      </c>
      <c r="D648" s="15">
        <v>849.9112548828125</v>
      </c>
      <c r="G648" s="15">
        <v>849.9112548828125</v>
      </c>
    </row>
    <row r="649" spans="1:7" x14ac:dyDescent="0.25">
      <c r="A649" s="15">
        <f t="shared" si="12"/>
        <v>27</v>
      </c>
      <c r="B649" s="14">
        <v>42609.833333333336</v>
      </c>
      <c r="C649" s="14">
        <v>42609.875</v>
      </c>
      <c r="D649" s="15">
        <v>129.5159912109375</v>
      </c>
      <c r="G649" s="15">
        <v>129.5159912109375</v>
      </c>
    </row>
    <row r="650" spans="1:7" x14ac:dyDescent="0.25">
      <c r="A650" s="15">
        <f t="shared" si="12"/>
        <v>27</v>
      </c>
      <c r="B650" s="14">
        <v>42609.875</v>
      </c>
      <c r="C650" s="14">
        <v>42609.916666666664</v>
      </c>
      <c r="D650" s="15">
        <v>396.77706909179687</v>
      </c>
      <c r="G650" s="15">
        <v>396.77706909179687</v>
      </c>
    </row>
    <row r="651" spans="1:7" x14ac:dyDescent="0.25">
      <c r="A651" s="15">
        <f t="shared" si="12"/>
        <v>27</v>
      </c>
      <c r="B651" s="14">
        <v>42609.916666666664</v>
      </c>
      <c r="C651" s="14">
        <v>42609.958333333336</v>
      </c>
      <c r="D651" s="15">
        <v>146.03471374511719</v>
      </c>
      <c r="G651" s="15">
        <v>146.03471374511719</v>
      </c>
    </row>
    <row r="652" spans="1:7" x14ac:dyDescent="0.25">
      <c r="A652" s="15">
        <f t="shared" si="12"/>
        <v>27</v>
      </c>
      <c r="B652" s="14">
        <v>42609.958333333336</v>
      </c>
      <c r="C652" s="14">
        <v>42610</v>
      </c>
      <c r="D652" s="15">
        <v>0</v>
      </c>
      <c r="G652" s="15">
        <v>0</v>
      </c>
    </row>
    <row r="653" spans="1:7" x14ac:dyDescent="0.25">
      <c r="A653" s="15">
        <f t="shared" si="12"/>
        <v>28</v>
      </c>
      <c r="B653" s="14">
        <v>42610</v>
      </c>
      <c r="C653" s="14">
        <v>42610.041666666664</v>
      </c>
      <c r="D653" s="15">
        <v>0</v>
      </c>
      <c r="G653" s="15">
        <v>0</v>
      </c>
    </row>
    <row r="654" spans="1:7" x14ac:dyDescent="0.25">
      <c r="A654" s="15">
        <f t="shared" si="12"/>
        <v>28</v>
      </c>
      <c r="B654" s="14">
        <v>42610.041666666664</v>
      </c>
      <c r="C654" s="14">
        <v>42610.083333333336</v>
      </c>
      <c r="D654" s="15">
        <v>0</v>
      </c>
      <c r="G654" s="15">
        <v>0</v>
      </c>
    </row>
    <row r="655" spans="1:7" x14ac:dyDescent="0.25">
      <c r="A655" s="15">
        <f t="shared" si="12"/>
        <v>28</v>
      </c>
      <c r="B655" s="14">
        <v>42610.083333333336</v>
      </c>
      <c r="C655" s="14">
        <v>42610.125</v>
      </c>
      <c r="D655" s="15">
        <v>0</v>
      </c>
      <c r="G655" s="15">
        <v>0</v>
      </c>
    </row>
    <row r="656" spans="1:7" x14ac:dyDescent="0.25">
      <c r="A656" s="15">
        <f t="shared" si="12"/>
        <v>28</v>
      </c>
      <c r="B656" s="14">
        <v>42610.125</v>
      </c>
      <c r="C656" s="14">
        <v>42610.166666666664</v>
      </c>
      <c r="D656" s="15">
        <v>0</v>
      </c>
      <c r="G656" s="15">
        <v>0</v>
      </c>
    </row>
    <row r="657" spans="1:7" x14ac:dyDescent="0.25">
      <c r="A657" s="15">
        <f t="shared" si="12"/>
        <v>28</v>
      </c>
      <c r="B657" s="14">
        <v>42610.166666666664</v>
      </c>
      <c r="C657" s="14">
        <v>42610.208333333336</v>
      </c>
      <c r="D657" s="15">
        <v>0</v>
      </c>
      <c r="G657" s="15">
        <v>0</v>
      </c>
    </row>
    <row r="658" spans="1:7" x14ac:dyDescent="0.25">
      <c r="A658" s="15">
        <f t="shared" si="12"/>
        <v>28</v>
      </c>
      <c r="B658" s="14">
        <v>42610.208333333336</v>
      </c>
      <c r="C658" s="14">
        <v>42610.25</v>
      </c>
      <c r="D658" s="15">
        <v>0</v>
      </c>
      <c r="G658" s="15">
        <v>0</v>
      </c>
    </row>
    <row r="659" spans="1:7" x14ac:dyDescent="0.25">
      <c r="A659" s="15">
        <f t="shared" si="12"/>
        <v>28</v>
      </c>
      <c r="B659" s="14">
        <v>42610.25</v>
      </c>
      <c r="C659" s="14">
        <v>42610.291666666664</v>
      </c>
      <c r="D659" s="15">
        <v>0</v>
      </c>
      <c r="G659" s="15">
        <v>0</v>
      </c>
    </row>
    <row r="660" spans="1:7" x14ac:dyDescent="0.25">
      <c r="A660" s="15">
        <f t="shared" si="12"/>
        <v>28</v>
      </c>
      <c r="B660" s="14">
        <v>42610.291666666664</v>
      </c>
      <c r="C660" s="14">
        <v>42610.333333333336</v>
      </c>
      <c r="D660" s="15">
        <v>0</v>
      </c>
      <c r="G660" s="15">
        <v>0</v>
      </c>
    </row>
    <row r="661" spans="1:7" x14ac:dyDescent="0.25">
      <c r="A661" s="15">
        <f t="shared" si="12"/>
        <v>28</v>
      </c>
      <c r="B661" s="14">
        <v>42610.333333333336</v>
      </c>
      <c r="C661" s="14">
        <v>42610.375</v>
      </c>
      <c r="D661" s="15">
        <v>0</v>
      </c>
      <c r="G661" s="15">
        <v>0</v>
      </c>
    </row>
    <row r="662" spans="1:7" x14ac:dyDescent="0.25">
      <c r="A662" s="15">
        <f t="shared" si="12"/>
        <v>28</v>
      </c>
      <c r="B662" s="14">
        <v>42610.375</v>
      </c>
      <c r="C662" s="14">
        <v>42610.416666666664</v>
      </c>
      <c r="D662" s="15">
        <v>0</v>
      </c>
      <c r="G662" s="15">
        <v>0</v>
      </c>
    </row>
    <row r="663" spans="1:7" x14ac:dyDescent="0.25">
      <c r="A663" s="15">
        <f t="shared" si="12"/>
        <v>28</v>
      </c>
      <c r="B663" s="14">
        <v>42610.416666666664</v>
      </c>
      <c r="C663" s="14">
        <v>42610.458333333336</v>
      </c>
      <c r="D663" s="15">
        <v>0</v>
      </c>
      <c r="G663" s="15">
        <v>0</v>
      </c>
    </row>
    <row r="664" spans="1:7" x14ac:dyDescent="0.25">
      <c r="A664" s="15">
        <f t="shared" si="12"/>
        <v>28</v>
      </c>
      <c r="B664" s="14">
        <v>42610.458333333336</v>
      </c>
      <c r="C664" s="14">
        <v>42610.5</v>
      </c>
      <c r="D664" s="15">
        <v>112.84150695800781</v>
      </c>
      <c r="G664" s="15">
        <v>112.84150695800781</v>
      </c>
    </row>
    <row r="665" spans="1:7" x14ac:dyDescent="0.25">
      <c r="A665" s="15">
        <f t="shared" si="12"/>
        <v>28</v>
      </c>
      <c r="B665" s="14">
        <v>42610.5</v>
      </c>
      <c r="C665" s="14">
        <v>42610.541666666664</v>
      </c>
      <c r="D665" s="15">
        <v>352.3018798828125</v>
      </c>
      <c r="G665" s="15">
        <v>352.3018798828125</v>
      </c>
    </row>
    <row r="666" spans="1:7" x14ac:dyDescent="0.25">
      <c r="A666" s="15">
        <f t="shared" si="12"/>
        <v>28</v>
      </c>
      <c r="B666" s="14">
        <v>42610.541666666664</v>
      </c>
      <c r="C666" s="14">
        <v>42610.583333333336</v>
      </c>
      <c r="D666" s="15">
        <v>598.1290283203125</v>
      </c>
      <c r="G666" s="15">
        <v>598.1290283203125</v>
      </c>
    </row>
    <row r="667" spans="1:7" x14ac:dyDescent="0.25">
      <c r="A667" s="15">
        <f t="shared" si="12"/>
        <v>28</v>
      </c>
      <c r="B667" s="14">
        <v>42610.583333333336</v>
      </c>
      <c r="C667" s="14">
        <v>42610.625</v>
      </c>
      <c r="D667" s="15">
        <v>811.81689453125</v>
      </c>
      <c r="G667" s="15">
        <v>811.81689453125</v>
      </c>
    </row>
    <row r="668" spans="1:7" x14ac:dyDescent="0.25">
      <c r="A668" s="15">
        <f t="shared" si="12"/>
        <v>28</v>
      </c>
      <c r="B668" s="14">
        <v>42610.625</v>
      </c>
      <c r="C668" s="14">
        <v>42610.666666666664</v>
      </c>
      <c r="D668" s="15">
        <v>962.57373046875</v>
      </c>
      <c r="G668" s="15">
        <v>962.57373046875</v>
      </c>
    </row>
    <row r="669" spans="1:7" x14ac:dyDescent="0.25">
      <c r="A669" s="15">
        <f t="shared" si="12"/>
        <v>28</v>
      </c>
      <c r="B669" s="14">
        <v>42610.666666666664</v>
      </c>
      <c r="C669" s="14">
        <v>42610.708333333336</v>
      </c>
      <c r="D669" s="15">
        <v>1046.213134765625</v>
      </c>
      <c r="G669" s="15">
        <v>1046.213134765625</v>
      </c>
    </row>
    <row r="670" spans="1:7" x14ac:dyDescent="0.25">
      <c r="A670" s="15">
        <f t="shared" si="12"/>
        <v>28</v>
      </c>
      <c r="B670" s="14">
        <v>42610.708333333336</v>
      </c>
      <c r="C670" s="14">
        <v>42610.75</v>
      </c>
      <c r="D670" s="15">
        <v>1057.9876708984375</v>
      </c>
      <c r="G670" s="15">
        <v>1057.9876708984375</v>
      </c>
    </row>
    <row r="671" spans="1:7" x14ac:dyDescent="0.25">
      <c r="A671" s="15">
        <f t="shared" si="12"/>
        <v>28</v>
      </c>
      <c r="B671" s="14">
        <v>42610.75</v>
      </c>
      <c r="C671" s="14">
        <v>42610.791666666664</v>
      </c>
      <c r="D671" s="15">
        <v>986.80517578125</v>
      </c>
      <c r="G671" s="15">
        <v>986.80517578125</v>
      </c>
    </row>
    <row r="672" spans="1:7" x14ac:dyDescent="0.25">
      <c r="A672" s="15">
        <f t="shared" si="12"/>
        <v>28</v>
      </c>
      <c r="B672" s="14">
        <v>42610.791666666664</v>
      </c>
      <c r="C672" s="14">
        <v>42610.833333333336</v>
      </c>
      <c r="D672" s="15">
        <v>842.2738037109375</v>
      </c>
      <c r="G672" s="15">
        <v>842.2738037109375</v>
      </c>
    </row>
    <row r="673" spans="1:7" x14ac:dyDescent="0.25">
      <c r="A673" s="15">
        <f t="shared" si="12"/>
        <v>28</v>
      </c>
      <c r="B673" s="14">
        <v>42610.833333333336</v>
      </c>
      <c r="C673" s="14">
        <v>42610.875</v>
      </c>
      <c r="D673" s="15">
        <v>639.3558349609375</v>
      </c>
      <c r="G673" s="15">
        <v>639.3558349609375</v>
      </c>
    </row>
    <row r="674" spans="1:7" x14ac:dyDescent="0.25">
      <c r="A674" s="15">
        <f t="shared" si="12"/>
        <v>28</v>
      </c>
      <c r="B674" s="14">
        <v>42610.875</v>
      </c>
      <c r="C674" s="14">
        <v>42610.916666666664</v>
      </c>
      <c r="D674" s="15">
        <v>349.23239135742187</v>
      </c>
      <c r="G674" s="15">
        <v>349.23239135742187</v>
      </c>
    </row>
    <row r="675" spans="1:7" x14ac:dyDescent="0.25">
      <c r="A675" s="15">
        <f t="shared" si="12"/>
        <v>28</v>
      </c>
      <c r="B675" s="14">
        <v>42610.916666666664</v>
      </c>
      <c r="C675" s="14">
        <v>42610.958333333336</v>
      </c>
      <c r="D675" s="15">
        <v>165.682861328125</v>
      </c>
      <c r="G675" s="15">
        <v>165.682861328125</v>
      </c>
    </row>
    <row r="676" spans="1:7" x14ac:dyDescent="0.25">
      <c r="A676" s="15">
        <f t="shared" si="12"/>
        <v>28</v>
      </c>
      <c r="B676" s="14">
        <v>42610.958333333336</v>
      </c>
      <c r="C676" s="14">
        <v>42611</v>
      </c>
      <c r="D676" s="15">
        <v>6.3175283372402191E-2</v>
      </c>
      <c r="G676" s="15">
        <v>6.3175283372402191E-2</v>
      </c>
    </row>
    <row r="677" spans="1:7" x14ac:dyDescent="0.25">
      <c r="A677" s="15">
        <f t="shared" si="12"/>
        <v>29</v>
      </c>
      <c r="B677" s="14">
        <v>42611</v>
      </c>
      <c r="C677" s="14">
        <v>42611.041666666664</v>
      </c>
      <c r="D677" s="15">
        <v>0</v>
      </c>
      <c r="G677" s="15">
        <v>0</v>
      </c>
    </row>
    <row r="678" spans="1:7" x14ac:dyDescent="0.25">
      <c r="A678" s="15">
        <f t="shared" si="12"/>
        <v>29</v>
      </c>
      <c r="B678" s="14">
        <v>42611.041666666664</v>
      </c>
      <c r="C678" s="14">
        <v>42611.083333333336</v>
      </c>
      <c r="D678" s="15">
        <v>0</v>
      </c>
      <c r="G678" s="15">
        <v>0</v>
      </c>
    </row>
    <row r="679" spans="1:7" x14ac:dyDescent="0.25">
      <c r="A679" s="15">
        <f t="shared" si="12"/>
        <v>29</v>
      </c>
      <c r="B679" s="14">
        <v>42611.083333333336</v>
      </c>
      <c r="C679" s="14">
        <v>42611.125</v>
      </c>
      <c r="D679" s="15">
        <v>0</v>
      </c>
      <c r="G679" s="15">
        <v>0</v>
      </c>
    </row>
    <row r="680" spans="1:7" x14ac:dyDescent="0.25">
      <c r="A680" s="15">
        <f t="shared" si="12"/>
        <v>29</v>
      </c>
      <c r="B680" s="14">
        <v>42611.125</v>
      </c>
      <c r="C680" s="14">
        <v>42611.166666666664</v>
      </c>
      <c r="D680" s="15">
        <v>0</v>
      </c>
      <c r="G680" s="15">
        <v>0</v>
      </c>
    </row>
    <row r="681" spans="1:7" x14ac:dyDescent="0.25">
      <c r="A681" s="15">
        <f t="shared" si="12"/>
        <v>29</v>
      </c>
      <c r="B681" s="14">
        <v>42611.166666666664</v>
      </c>
      <c r="C681" s="14">
        <v>42611.208333333336</v>
      </c>
      <c r="D681" s="15">
        <v>0</v>
      </c>
      <c r="G681" s="15">
        <v>0</v>
      </c>
    </row>
    <row r="682" spans="1:7" x14ac:dyDescent="0.25">
      <c r="A682" s="15">
        <f t="shared" si="12"/>
        <v>29</v>
      </c>
      <c r="B682" s="14">
        <v>42611.208333333336</v>
      </c>
      <c r="C682" s="14">
        <v>42611.25</v>
      </c>
      <c r="D682" s="15">
        <v>0</v>
      </c>
      <c r="G682" s="15">
        <v>0</v>
      </c>
    </row>
    <row r="683" spans="1:7" x14ac:dyDescent="0.25">
      <c r="A683" s="15">
        <f t="shared" si="12"/>
        <v>29</v>
      </c>
      <c r="B683" s="14">
        <v>42611.25</v>
      </c>
      <c r="C683" s="14">
        <v>42611.291666666664</v>
      </c>
      <c r="D683" s="15">
        <v>0</v>
      </c>
      <c r="G683" s="15">
        <v>0</v>
      </c>
    </row>
    <row r="684" spans="1:7" x14ac:dyDescent="0.25">
      <c r="A684" s="15">
        <f t="shared" si="12"/>
        <v>29</v>
      </c>
      <c r="B684" s="14">
        <v>42611.291666666664</v>
      </c>
      <c r="C684" s="14">
        <v>42611.333333333336</v>
      </c>
      <c r="D684" s="15">
        <v>0</v>
      </c>
      <c r="G684" s="15">
        <v>0</v>
      </c>
    </row>
    <row r="685" spans="1:7" x14ac:dyDescent="0.25">
      <c r="A685" s="15">
        <f t="shared" si="12"/>
        <v>29</v>
      </c>
      <c r="B685" s="14">
        <v>42611.333333333336</v>
      </c>
      <c r="C685" s="14">
        <v>42611.375</v>
      </c>
      <c r="D685" s="15">
        <v>0</v>
      </c>
      <c r="G685" s="15">
        <v>0</v>
      </c>
    </row>
    <row r="686" spans="1:7" x14ac:dyDescent="0.25">
      <c r="A686" s="15">
        <f t="shared" si="12"/>
        <v>29</v>
      </c>
      <c r="B686" s="14">
        <v>42611.375</v>
      </c>
      <c r="C686" s="14">
        <v>42611.416666666664</v>
      </c>
      <c r="D686" s="15">
        <v>0</v>
      </c>
      <c r="G686" s="15">
        <v>0</v>
      </c>
    </row>
    <row r="687" spans="1:7" x14ac:dyDescent="0.25">
      <c r="A687" s="15">
        <f t="shared" si="12"/>
        <v>29</v>
      </c>
      <c r="B687" s="14">
        <v>42611.416666666664</v>
      </c>
      <c r="C687" s="14">
        <v>42611.458333333336</v>
      </c>
      <c r="D687" s="15">
        <v>0.25450128316879272</v>
      </c>
      <c r="G687" s="15">
        <v>0.25450128316879272</v>
      </c>
    </row>
    <row r="688" spans="1:7" x14ac:dyDescent="0.25">
      <c r="A688" s="15">
        <f t="shared" si="12"/>
        <v>29</v>
      </c>
      <c r="B688" s="14">
        <v>42611.458333333336</v>
      </c>
      <c r="C688" s="14">
        <v>42611.5</v>
      </c>
      <c r="D688" s="15">
        <v>111.966064453125</v>
      </c>
      <c r="G688" s="15">
        <v>111.966064453125</v>
      </c>
    </row>
    <row r="689" spans="1:7" x14ac:dyDescent="0.25">
      <c r="A689" s="15">
        <f t="shared" si="12"/>
        <v>29</v>
      </c>
      <c r="B689" s="14">
        <v>42611.5</v>
      </c>
      <c r="C689" s="14">
        <v>42611.541666666664</v>
      </c>
      <c r="D689" s="15">
        <v>351.92303466796875</v>
      </c>
      <c r="G689" s="15">
        <v>351.92303466796875</v>
      </c>
    </row>
    <row r="690" spans="1:7" x14ac:dyDescent="0.25">
      <c r="A690" s="15">
        <f t="shared" si="12"/>
        <v>29</v>
      </c>
      <c r="B690" s="14">
        <v>42611.541666666664</v>
      </c>
      <c r="C690" s="14">
        <v>42611.583333333336</v>
      </c>
      <c r="D690" s="15">
        <v>601.000732421875</v>
      </c>
      <c r="G690" s="15">
        <v>601.000732421875</v>
      </c>
    </row>
    <row r="691" spans="1:7" x14ac:dyDescent="0.25">
      <c r="A691" s="15">
        <f t="shared" si="12"/>
        <v>29</v>
      </c>
      <c r="B691" s="14">
        <v>42611.583333333336</v>
      </c>
      <c r="C691" s="14">
        <v>42611.625</v>
      </c>
      <c r="D691" s="15">
        <v>813.00244140625</v>
      </c>
      <c r="G691" s="15">
        <v>813.00244140625</v>
      </c>
    </row>
    <row r="692" spans="1:7" x14ac:dyDescent="0.25">
      <c r="A692" s="15">
        <f t="shared" si="12"/>
        <v>29</v>
      </c>
      <c r="B692" s="14">
        <v>42611.625</v>
      </c>
      <c r="C692" s="14">
        <v>42611.666666666664</v>
      </c>
      <c r="D692" s="15">
        <v>971.974609375</v>
      </c>
      <c r="G692" s="15">
        <v>971.974609375</v>
      </c>
    </row>
    <row r="693" spans="1:7" x14ac:dyDescent="0.25">
      <c r="A693" s="15">
        <f t="shared" si="12"/>
        <v>29</v>
      </c>
      <c r="B693" s="14">
        <v>42611.666666666664</v>
      </c>
      <c r="C693" s="14">
        <v>42611.708333333336</v>
      </c>
      <c r="D693" s="15">
        <v>1054.902587890625</v>
      </c>
      <c r="G693" s="15">
        <v>1054.902587890625</v>
      </c>
    </row>
    <row r="694" spans="1:7" x14ac:dyDescent="0.25">
      <c r="A694" s="15">
        <f t="shared" si="12"/>
        <v>29</v>
      </c>
      <c r="B694" s="14">
        <v>42611.708333333336</v>
      </c>
      <c r="C694" s="14">
        <v>42611.75</v>
      </c>
      <c r="D694" s="15">
        <v>1055.5009765625</v>
      </c>
      <c r="G694" s="15">
        <v>1055.5009765625</v>
      </c>
    </row>
    <row r="695" spans="1:7" x14ac:dyDescent="0.25">
      <c r="A695" s="15">
        <f t="shared" si="12"/>
        <v>29</v>
      </c>
      <c r="B695" s="14">
        <v>42611.75</v>
      </c>
      <c r="C695" s="14">
        <v>42611.791666666664</v>
      </c>
      <c r="D695" s="15">
        <v>982.9183349609375</v>
      </c>
      <c r="G695" s="15">
        <v>982.9183349609375</v>
      </c>
    </row>
    <row r="696" spans="1:7" x14ac:dyDescent="0.25">
      <c r="A696" s="15">
        <f t="shared" si="12"/>
        <v>29</v>
      </c>
      <c r="B696" s="14">
        <v>42611.791666666664</v>
      </c>
      <c r="C696" s="14">
        <v>42611.833333333336</v>
      </c>
      <c r="D696" s="15">
        <v>837.1219482421875</v>
      </c>
      <c r="G696" s="15">
        <v>837.1219482421875</v>
      </c>
    </row>
    <row r="697" spans="1:7" x14ac:dyDescent="0.25">
      <c r="A697" s="15">
        <f t="shared" si="12"/>
        <v>29</v>
      </c>
      <c r="B697" s="14">
        <v>42611.833333333336</v>
      </c>
      <c r="C697" s="14">
        <v>42611.875</v>
      </c>
      <c r="D697" s="15">
        <v>627.809814453125</v>
      </c>
      <c r="G697" s="15">
        <v>627.809814453125</v>
      </c>
    </row>
    <row r="698" spans="1:7" x14ac:dyDescent="0.25">
      <c r="A698" s="15">
        <f t="shared" si="12"/>
        <v>29</v>
      </c>
      <c r="B698" s="14">
        <v>42611.875</v>
      </c>
      <c r="C698" s="14">
        <v>42611.916666666664</v>
      </c>
      <c r="D698" s="15">
        <v>387.00820922851562</v>
      </c>
      <c r="G698" s="15">
        <v>387.00820922851562</v>
      </c>
    </row>
    <row r="699" spans="1:7" x14ac:dyDescent="0.25">
      <c r="A699" s="15">
        <f t="shared" si="12"/>
        <v>29</v>
      </c>
      <c r="B699" s="14">
        <v>42611.916666666664</v>
      </c>
      <c r="C699" s="14">
        <v>42611.958333333336</v>
      </c>
      <c r="D699" s="15">
        <v>137.83480834960937</v>
      </c>
      <c r="G699" s="15">
        <v>137.83480834960937</v>
      </c>
    </row>
    <row r="700" spans="1:7" x14ac:dyDescent="0.25">
      <c r="A700" s="15">
        <f t="shared" si="12"/>
        <v>29</v>
      </c>
      <c r="B700" s="14">
        <v>42611.958333333336</v>
      </c>
      <c r="C700" s="14">
        <v>42612</v>
      </c>
      <c r="D700" s="15">
        <v>0</v>
      </c>
      <c r="G700" s="15">
        <v>0</v>
      </c>
    </row>
    <row r="701" spans="1:7" x14ac:dyDescent="0.25">
      <c r="A701" s="15">
        <f t="shared" si="12"/>
        <v>30</v>
      </c>
      <c r="B701" s="14">
        <v>42612</v>
      </c>
      <c r="C701" s="14">
        <v>42612.041666666664</v>
      </c>
      <c r="D701" s="15">
        <v>0</v>
      </c>
      <c r="G701" s="15">
        <v>0</v>
      </c>
    </row>
    <row r="702" spans="1:7" x14ac:dyDescent="0.25">
      <c r="A702" s="15">
        <f t="shared" si="12"/>
        <v>30</v>
      </c>
      <c r="B702" s="14">
        <v>42612.041666666664</v>
      </c>
      <c r="C702" s="14">
        <v>42612.083333333336</v>
      </c>
      <c r="D702" s="15">
        <v>0</v>
      </c>
      <c r="G702" s="15">
        <v>0</v>
      </c>
    </row>
    <row r="703" spans="1:7" x14ac:dyDescent="0.25">
      <c r="A703" s="15">
        <f t="shared" si="12"/>
        <v>30</v>
      </c>
      <c r="B703" s="14">
        <v>42612.083333333336</v>
      </c>
      <c r="C703" s="14">
        <v>42612.125</v>
      </c>
      <c r="D703" s="15">
        <v>0</v>
      </c>
      <c r="G703" s="15">
        <v>0</v>
      </c>
    </row>
    <row r="704" spans="1:7" x14ac:dyDescent="0.25">
      <c r="A704" s="15">
        <f t="shared" si="12"/>
        <v>30</v>
      </c>
      <c r="B704" s="14">
        <v>42612.125</v>
      </c>
      <c r="C704" s="14">
        <v>42612.166666666664</v>
      </c>
      <c r="D704" s="15">
        <v>0</v>
      </c>
      <c r="G704" s="15">
        <v>0</v>
      </c>
    </row>
    <row r="705" spans="1:7" x14ac:dyDescent="0.25">
      <c r="A705" s="15">
        <f t="shared" si="12"/>
        <v>30</v>
      </c>
      <c r="B705" s="14">
        <v>42612.166666666664</v>
      </c>
      <c r="C705" s="14">
        <v>42612.208333333336</v>
      </c>
      <c r="D705" s="15">
        <v>0</v>
      </c>
      <c r="G705" s="15">
        <v>0</v>
      </c>
    </row>
    <row r="706" spans="1:7" x14ac:dyDescent="0.25">
      <c r="A706" s="15">
        <f t="shared" si="12"/>
        <v>30</v>
      </c>
      <c r="B706" s="14">
        <v>42612.208333333336</v>
      </c>
      <c r="C706" s="14">
        <v>42612.25</v>
      </c>
      <c r="D706" s="15">
        <v>0</v>
      </c>
      <c r="G706" s="15">
        <v>0</v>
      </c>
    </row>
    <row r="707" spans="1:7" x14ac:dyDescent="0.25">
      <c r="A707" s="15">
        <f t="shared" si="12"/>
        <v>30</v>
      </c>
      <c r="B707" s="14">
        <v>42612.25</v>
      </c>
      <c r="C707" s="14">
        <v>42612.291666666664</v>
      </c>
      <c r="D707" s="15">
        <v>0</v>
      </c>
      <c r="G707" s="15">
        <v>0</v>
      </c>
    </row>
    <row r="708" spans="1:7" x14ac:dyDescent="0.25">
      <c r="A708" s="15">
        <f t="shared" si="12"/>
        <v>30</v>
      </c>
      <c r="B708" s="14">
        <v>42612.291666666664</v>
      </c>
      <c r="C708" s="14">
        <v>42612.333333333336</v>
      </c>
      <c r="D708" s="15">
        <v>0</v>
      </c>
      <c r="G708" s="15">
        <v>0</v>
      </c>
    </row>
    <row r="709" spans="1:7" x14ac:dyDescent="0.25">
      <c r="A709" s="15">
        <f t="shared" si="12"/>
        <v>30</v>
      </c>
      <c r="B709" s="14">
        <v>42612.333333333336</v>
      </c>
      <c r="C709" s="14">
        <v>42612.375</v>
      </c>
      <c r="D709" s="15">
        <v>0</v>
      </c>
      <c r="G709" s="15">
        <v>0</v>
      </c>
    </row>
    <row r="710" spans="1:7" x14ac:dyDescent="0.25">
      <c r="A710" s="15">
        <f t="shared" ref="A710:A748" si="13">DAY(B710)</f>
        <v>30</v>
      </c>
      <c r="B710" s="14">
        <v>42612.375</v>
      </c>
      <c r="C710" s="14">
        <v>42612.416666666664</v>
      </c>
      <c r="D710" s="15">
        <v>0</v>
      </c>
      <c r="G710" s="15">
        <v>0</v>
      </c>
    </row>
    <row r="711" spans="1:7" x14ac:dyDescent="0.25">
      <c r="A711" s="15">
        <f t="shared" si="13"/>
        <v>30</v>
      </c>
      <c r="B711" s="14">
        <v>42612.416666666664</v>
      </c>
      <c r="C711" s="14">
        <v>42612.458333333336</v>
      </c>
      <c r="D711" s="15">
        <v>0</v>
      </c>
      <c r="G711" s="15">
        <v>0</v>
      </c>
    </row>
    <row r="712" spans="1:7" x14ac:dyDescent="0.25">
      <c r="A712" s="15">
        <f t="shared" si="13"/>
        <v>30</v>
      </c>
      <c r="B712" s="14">
        <v>42612.458333333336</v>
      </c>
      <c r="C712" s="14">
        <v>42612.5</v>
      </c>
      <c r="D712" s="15">
        <v>110.93213653564453</v>
      </c>
      <c r="G712" s="15">
        <v>110.93213653564453</v>
      </c>
    </row>
    <row r="713" spans="1:7" x14ac:dyDescent="0.25">
      <c r="A713" s="15">
        <f t="shared" si="13"/>
        <v>30</v>
      </c>
      <c r="B713" s="14">
        <v>42612.5</v>
      </c>
      <c r="C713" s="14">
        <v>42612.541666666664</v>
      </c>
      <c r="D713" s="15">
        <v>351.916015625</v>
      </c>
      <c r="G713" s="15">
        <v>351.916015625</v>
      </c>
    </row>
    <row r="714" spans="1:7" x14ac:dyDescent="0.25">
      <c r="A714" s="15">
        <f t="shared" si="13"/>
        <v>30</v>
      </c>
      <c r="B714" s="14">
        <v>42612.541666666664</v>
      </c>
      <c r="C714" s="14">
        <v>42612.583333333336</v>
      </c>
      <c r="D714" s="15">
        <v>598.28759765625</v>
      </c>
      <c r="G714" s="15">
        <v>598.28759765625</v>
      </c>
    </row>
    <row r="715" spans="1:7" x14ac:dyDescent="0.25">
      <c r="A715" s="15">
        <f t="shared" si="13"/>
        <v>30</v>
      </c>
      <c r="B715" s="14">
        <v>42612.583333333336</v>
      </c>
      <c r="C715" s="14">
        <v>42612.625</v>
      </c>
      <c r="D715" s="15">
        <v>809.38067626953125</v>
      </c>
      <c r="G715" s="15">
        <v>809.38067626953125</v>
      </c>
    </row>
    <row r="716" spans="1:7" x14ac:dyDescent="0.25">
      <c r="A716" s="15">
        <f t="shared" si="13"/>
        <v>30</v>
      </c>
      <c r="B716" s="14">
        <v>42612.625</v>
      </c>
      <c r="C716" s="14">
        <v>42612.666666666664</v>
      </c>
      <c r="D716" s="15">
        <v>957.10321044921875</v>
      </c>
      <c r="G716" s="15">
        <v>957.10321044921875</v>
      </c>
    </row>
    <row r="717" spans="1:7" x14ac:dyDescent="0.25">
      <c r="A717" s="15">
        <f t="shared" si="13"/>
        <v>30</v>
      </c>
      <c r="B717" s="14">
        <v>42612.666666666664</v>
      </c>
      <c r="C717" s="14">
        <v>42612.708333333336</v>
      </c>
      <c r="D717" s="15">
        <v>1039.059814453125</v>
      </c>
      <c r="G717" s="15">
        <v>1039.059814453125</v>
      </c>
    </row>
    <row r="718" spans="1:7" x14ac:dyDescent="0.25">
      <c r="A718" s="15">
        <f t="shared" si="13"/>
        <v>30</v>
      </c>
      <c r="B718" s="14">
        <v>42612.708333333336</v>
      </c>
      <c r="C718" s="14">
        <v>42612.75</v>
      </c>
      <c r="D718" s="15">
        <v>1054.829833984375</v>
      </c>
      <c r="G718" s="15">
        <v>1054.829833984375</v>
      </c>
    </row>
    <row r="719" spans="1:7" x14ac:dyDescent="0.25">
      <c r="A719" s="15">
        <f t="shared" si="13"/>
        <v>30</v>
      </c>
      <c r="B719" s="14">
        <v>42612.75</v>
      </c>
      <c r="C719" s="14">
        <v>42612.791666666664</v>
      </c>
      <c r="D719" s="15">
        <v>986.04931640625</v>
      </c>
      <c r="G719" s="15">
        <v>986.04931640625</v>
      </c>
    </row>
    <row r="720" spans="1:7" x14ac:dyDescent="0.25">
      <c r="A720" s="15">
        <f t="shared" si="13"/>
        <v>30</v>
      </c>
      <c r="B720" s="14">
        <v>42612.791666666664</v>
      </c>
      <c r="C720" s="14">
        <v>42612.833333333336</v>
      </c>
      <c r="D720" s="15">
        <v>836.2601318359375</v>
      </c>
      <c r="G720" s="15">
        <v>836.2601318359375</v>
      </c>
    </row>
    <row r="721" spans="1:7" x14ac:dyDescent="0.25">
      <c r="A721" s="15">
        <f t="shared" si="13"/>
        <v>30</v>
      </c>
      <c r="B721" s="14">
        <v>42612.833333333336</v>
      </c>
      <c r="C721" s="14">
        <v>42612.875</v>
      </c>
      <c r="D721" s="15">
        <v>632.72021484375</v>
      </c>
      <c r="G721" s="15">
        <v>632.72021484375</v>
      </c>
    </row>
    <row r="722" spans="1:7" x14ac:dyDescent="0.25">
      <c r="A722" s="15">
        <f t="shared" si="13"/>
        <v>30</v>
      </c>
      <c r="B722" s="14">
        <v>42612.875</v>
      </c>
      <c r="C722" s="14">
        <v>42612.916666666664</v>
      </c>
      <c r="D722" s="15">
        <v>385.1002197265625</v>
      </c>
      <c r="G722" s="15">
        <v>385.1002197265625</v>
      </c>
    </row>
    <row r="723" spans="1:7" x14ac:dyDescent="0.25">
      <c r="A723" s="15">
        <f t="shared" si="13"/>
        <v>30</v>
      </c>
      <c r="B723" s="14">
        <v>42612.916666666664</v>
      </c>
      <c r="C723" s="14">
        <v>42612.958333333336</v>
      </c>
      <c r="D723" s="15">
        <v>137.51483154296875</v>
      </c>
      <c r="G723" s="15">
        <v>137.51483154296875</v>
      </c>
    </row>
    <row r="724" spans="1:7" x14ac:dyDescent="0.25">
      <c r="A724" s="15">
        <f t="shared" si="13"/>
        <v>30</v>
      </c>
      <c r="B724" s="14">
        <v>42612.958333333336</v>
      </c>
      <c r="C724" s="14">
        <v>42613</v>
      </c>
      <c r="D724" s="15">
        <v>6.5955094993114471E-2</v>
      </c>
      <c r="G724" s="15">
        <v>6.5955094993114471E-2</v>
      </c>
    </row>
    <row r="725" spans="1:7" x14ac:dyDescent="0.25">
      <c r="A725" s="15">
        <f t="shared" si="13"/>
        <v>31</v>
      </c>
      <c r="B725" s="14">
        <v>42613</v>
      </c>
      <c r="C725" s="14">
        <v>42613.041666666664</v>
      </c>
      <c r="D725" s="15">
        <v>0</v>
      </c>
      <c r="G725" s="15">
        <v>0</v>
      </c>
    </row>
    <row r="726" spans="1:7" x14ac:dyDescent="0.25">
      <c r="A726" s="15">
        <f t="shared" si="13"/>
        <v>31</v>
      </c>
      <c r="B726" s="14">
        <v>42613.041666666664</v>
      </c>
      <c r="C726" s="14">
        <v>42613.083333333336</v>
      </c>
      <c r="D726" s="15">
        <v>0</v>
      </c>
      <c r="G726" s="15">
        <v>0</v>
      </c>
    </row>
    <row r="727" spans="1:7" x14ac:dyDescent="0.25">
      <c r="A727" s="15">
        <f t="shared" si="13"/>
        <v>31</v>
      </c>
      <c r="B727" s="14">
        <v>42613.083333333336</v>
      </c>
      <c r="C727" s="14">
        <v>42613.125</v>
      </c>
      <c r="D727" s="15">
        <v>0</v>
      </c>
      <c r="G727" s="15">
        <v>0</v>
      </c>
    </row>
    <row r="728" spans="1:7" x14ac:dyDescent="0.25">
      <c r="A728" s="15">
        <f t="shared" si="13"/>
        <v>31</v>
      </c>
      <c r="B728" s="14">
        <v>42613.125</v>
      </c>
      <c r="C728" s="14">
        <v>42613.166666666664</v>
      </c>
      <c r="D728" s="15">
        <v>0</v>
      </c>
      <c r="G728" s="15">
        <v>0</v>
      </c>
    </row>
    <row r="729" spans="1:7" x14ac:dyDescent="0.25">
      <c r="A729" s="15">
        <f t="shared" si="13"/>
        <v>31</v>
      </c>
      <c r="B729" s="14">
        <v>42613.166666666664</v>
      </c>
      <c r="C729" s="14">
        <v>42613.208333333336</v>
      </c>
      <c r="D729" s="15">
        <v>0</v>
      </c>
      <c r="G729" s="15">
        <v>0</v>
      </c>
    </row>
    <row r="730" spans="1:7" x14ac:dyDescent="0.25">
      <c r="A730" s="15">
        <f t="shared" si="13"/>
        <v>31</v>
      </c>
      <c r="B730" s="14">
        <v>42613.208333333336</v>
      </c>
      <c r="C730" s="14">
        <v>42613.25</v>
      </c>
      <c r="D730" s="15">
        <v>0</v>
      </c>
      <c r="G730" s="15">
        <v>0</v>
      </c>
    </row>
    <row r="731" spans="1:7" x14ac:dyDescent="0.25">
      <c r="A731" s="15">
        <f t="shared" si="13"/>
        <v>31</v>
      </c>
      <c r="B731" s="14">
        <v>42613.25</v>
      </c>
      <c r="C731" s="14">
        <v>42613.291666666664</v>
      </c>
      <c r="D731" s="15">
        <v>0</v>
      </c>
      <c r="G731" s="15">
        <v>0</v>
      </c>
    </row>
    <row r="732" spans="1:7" x14ac:dyDescent="0.25">
      <c r="A732" s="15">
        <f t="shared" si="13"/>
        <v>31</v>
      </c>
      <c r="B732" s="14">
        <v>42613.291666666664</v>
      </c>
      <c r="C732" s="14">
        <v>42613.333333333336</v>
      </c>
      <c r="D732" s="15">
        <v>0</v>
      </c>
      <c r="G732" s="15">
        <v>0</v>
      </c>
    </row>
    <row r="733" spans="1:7" x14ac:dyDescent="0.25">
      <c r="A733" s="15">
        <f t="shared" si="13"/>
        <v>31</v>
      </c>
      <c r="B733" s="14">
        <v>42613.333333333336</v>
      </c>
      <c r="C733" s="14">
        <v>42613.375</v>
      </c>
      <c r="D733" s="15">
        <v>0</v>
      </c>
      <c r="G733" s="15">
        <v>0</v>
      </c>
    </row>
    <row r="734" spans="1:7" x14ac:dyDescent="0.25">
      <c r="A734" s="15">
        <f t="shared" si="13"/>
        <v>31</v>
      </c>
      <c r="B734" s="14">
        <v>42613.375</v>
      </c>
      <c r="C734" s="14">
        <v>42613.416666666664</v>
      </c>
      <c r="D734" s="15">
        <v>0</v>
      </c>
      <c r="G734" s="15">
        <v>0</v>
      </c>
    </row>
    <row r="735" spans="1:7" x14ac:dyDescent="0.25">
      <c r="A735" s="15">
        <f t="shared" si="13"/>
        <v>31</v>
      </c>
      <c r="B735" s="14">
        <v>42613.416666666664</v>
      </c>
      <c r="C735" s="14">
        <v>42613.458333333336</v>
      </c>
      <c r="D735" s="15">
        <v>0</v>
      </c>
      <c r="G735" s="15">
        <v>0</v>
      </c>
    </row>
    <row r="736" spans="1:7" x14ac:dyDescent="0.25">
      <c r="A736" s="15">
        <f t="shared" si="13"/>
        <v>31</v>
      </c>
      <c r="B736" s="14">
        <v>42613.458333333336</v>
      </c>
      <c r="C736" s="14">
        <v>42613.5</v>
      </c>
      <c r="D736" s="15">
        <v>107.3095703125</v>
      </c>
      <c r="G736" s="15">
        <v>107.3095703125</v>
      </c>
    </row>
    <row r="737" spans="1:7" x14ac:dyDescent="0.25">
      <c r="A737" s="15">
        <f t="shared" si="13"/>
        <v>31</v>
      </c>
      <c r="B737" s="14">
        <v>42613.5</v>
      </c>
      <c r="C737" s="14">
        <v>42613.541666666664</v>
      </c>
      <c r="D737" s="15">
        <v>83.957046508789063</v>
      </c>
      <c r="G737" s="15">
        <v>83.957046508789063</v>
      </c>
    </row>
    <row r="738" spans="1:7" x14ac:dyDescent="0.25">
      <c r="A738" s="15">
        <f t="shared" si="13"/>
        <v>31</v>
      </c>
      <c r="B738" s="14">
        <v>42613.541666666664</v>
      </c>
      <c r="C738" s="14">
        <v>42613.583333333336</v>
      </c>
      <c r="D738" s="15">
        <v>546.7320556640625</v>
      </c>
      <c r="G738" s="15">
        <v>546.7320556640625</v>
      </c>
    </row>
    <row r="739" spans="1:7" x14ac:dyDescent="0.25">
      <c r="A739" s="15">
        <f t="shared" si="13"/>
        <v>31</v>
      </c>
      <c r="B739" s="14">
        <v>42613.583333333336</v>
      </c>
      <c r="C739" s="14">
        <v>42613.625</v>
      </c>
      <c r="D739" s="15">
        <v>794.1380615234375</v>
      </c>
      <c r="G739" s="15">
        <v>794.1380615234375</v>
      </c>
    </row>
    <row r="740" spans="1:7" x14ac:dyDescent="0.25">
      <c r="A740" s="15">
        <f t="shared" si="13"/>
        <v>31</v>
      </c>
      <c r="B740" s="14">
        <v>42613.625</v>
      </c>
      <c r="C740" s="14">
        <v>42613.666666666664</v>
      </c>
      <c r="D740" s="15">
        <v>947.06536865234375</v>
      </c>
      <c r="G740" s="15">
        <v>947.06536865234375</v>
      </c>
    </row>
    <row r="741" spans="1:7" x14ac:dyDescent="0.25">
      <c r="A741" s="15">
        <f t="shared" si="13"/>
        <v>31</v>
      </c>
      <c r="B741" s="14">
        <v>42613.666666666664</v>
      </c>
      <c r="C741" s="14">
        <v>42613.708333333336</v>
      </c>
      <c r="D741" s="15">
        <v>1031.466064453125</v>
      </c>
      <c r="G741" s="15">
        <v>1031.466064453125</v>
      </c>
    </row>
    <row r="742" spans="1:7" x14ac:dyDescent="0.25">
      <c r="A742" s="15">
        <f t="shared" si="13"/>
        <v>31</v>
      </c>
      <c r="B742" s="14">
        <v>42613.708333333336</v>
      </c>
      <c r="C742" s="14">
        <v>42613.75</v>
      </c>
      <c r="D742" s="15">
        <v>1039.534423828125</v>
      </c>
      <c r="G742" s="15">
        <v>1039.534423828125</v>
      </c>
    </row>
    <row r="743" spans="1:7" x14ac:dyDescent="0.25">
      <c r="A743" s="15">
        <f t="shared" si="13"/>
        <v>31</v>
      </c>
      <c r="B743" s="14">
        <v>42613.75</v>
      </c>
      <c r="C743" s="14">
        <v>42613.791666666664</v>
      </c>
      <c r="D743" s="15">
        <v>967.52886962890625</v>
      </c>
      <c r="G743" s="15">
        <v>967.52886962890625</v>
      </c>
    </row>
    <row r="744" spans="1:7" x14ac:dyDescent="0.25">
      <c r="A744" s="15">
        <f t="shared" si="13"/>
        <v>31</v>
      </c>
      <c r="B744" s="14">
        <v>42613.791666666664</v>
      </c>
      <c r="C744" s="14">
        <v>42613.833333333336</v>
      </c>
      <c r="D744" s="15">
        <v>822.12860107421875</v>
      </c>
      <c r="G744" s="15">
        <v>822.12860107421875</v>
      </c>
    </row>
    <row r="745" spans="1:7" x14ac:dyDescent="0.25">
      <c r="A745" s="15">
        <f t="shared" si="13"/>
        <v>31</v>
      </c>
      <c r="B745" s="14">
        <v>42613.833333333336</v>
      </c>
      <c r="C745" s="14">
        <v>42613.875</v>
      </c>
      <c r="D745" s="15">
        <v>620.567626953125</v>
      </c>
      <c r="G745" s="15">
        <v>620.567626953125</v>
      </c>
    </row>
    <row r="746" spans="1:7" x14ac:dyDescent="0.25">
      <c r="A746" s="15">
        <f t="shared" si="13"/>
        <v>31</v>
      </c>
      <c r="B746" s="14">
        <v>42613.875</v>
      </c>
      <c r="C746" s="14">
        <v>42613.916666666664</v>
      </c>
      <c r="D746" s="15">
        <v>376.85736083984375</v>
      </c>
      <c r="G746" s="15">
        <v>376.85736083984375</v>
      </c>
    </row>
    <row r="747" spans="1:7" x14ac:dyDescent="0.25">
      <c r="A747" s="15">
        <f t="shared" si="13"/>
        <v>31</v>
      </c>
      <c r="B747" s="14">
        <v>42613.916666666664</v>
      </c>
      <c r="C747" s="14">
        <v>42613.958333333336</v>
      </c>
      <c r="D747" s="15">
        <v>131.50790405273438</v>
      </c>
      <c r="G747" s="15">
        <v>131.50790405273438</v>
      </c>
    </row>
    <row r="748" spans="1:7" x14ac:dyDescent="0.25">
      <c r="A748" s="15">
        <f t="shared" si="13"/>
        <v>31</v>
      </c>
      <c r="B748" s="14">
        <v>42613.958333333336</v>
      </c>
      <c r="C748" s="14">
        <v>42614</v>
      </c>
      <c r="D748" s="15">
        <v>6.595524400472641E-2</v>
      </c>
      <c r="G748" s="15">
        <v>6.595524400472641E-2</v>
      </c>
    </row>
    <row r="749" spans="1:7" x14ac:dyDescent="0.25">
      <c r="G749" s="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4"/>
  <sheetViews>
    <sheetView tabSelected="1" workbookViewId="0">
      <selection activeCell="FJ12" sqref="FJ12"/>
    </sheetView>
  </sheetViews>
  <sheetFormatPr defaultRowHeight="15" x14ac:dyDescent="0.25"/>
  <cols>
    <col min="1" max="1" width="13.140625" customWidth="1"/>
    <col min="2" max="3" width="11.28515625" customWidth="1"/>
    <col min="4" max="4" width="9.42578125" customWidth="1"/>
    <col min="5" max="6" width="10.140625" hidden="1" customWidth="1"/>
    <col min="7" max="7" width="9.85546875" customWidth="1"/>
    <col min="8" max="8" width="10.42578125" customWidth="1"/>
    <col min="9" max="10" width="0" hidden="1" customWidth="1"/>
    <col min="13" max="14" width="0" hidden="1" customWidth="1"/>
    <col min="17" max="18" width="0" hidden="1" customWidth="1"/>
    <col min="21" max="22" width="0" hidden="1" customWidth="1"/>
    <col min="25" max="26" width="0" hidden="1" customWidth="1"/>
    <col min="29" max="30" width="0" hidden="1" customWidth="1"/>
    <col min="33" max="34" width="0" hidden="1" customWidth="1"/>
    <col min="37" max="38" width="0" hidden="1" customWidth="1"/>
    <col min="41" max="42" width="0" hidden="1" customWidth="1"/>
    <col min="45" max="46" width="0" hidden="1" customWidth="1"/>
    <col min="49" max="50" width="0" hidden="1" customWidth="1"/>
    <col min="53" max="54" width="0" hidden="1" customWidth="1"/>
    <col min="57" max="58" width="0" hidden="1" customWidth="1"/>
    <col min="61" max="62" width="0" hidden="1" customWidth="1"/>
    <col min="65" max="66" width="0" hidden="1" customWidth="1"/>
    <col min="69" max="70" width="0" hidden="1" customWidth="1"/>
    <col min="73" max="74" width="0" hidden="1" customWidth="1"/>
    <col min="77" max="78" width="0" hidden="1" customWidth="1"/>
    <col min="81" max="82" width="0" hidden="1" customWidth="1"/>
    <col min="85" max="86" width="0" hidden="1" customWidth="1"/>
    <col min="89" max="90" width="0" hidden="1" customWidth="1"/>
    <col min="93" max="94" width="0" hidden="1" customWidth="1"/>
    <col min="97" max="98" width="0" hidden="1" customWidth="1"/>
    <col min="101" max="102" width="0" hidden="1" customWidth="1"/>
    <col min="105" max="106" width="0" hidden="1" customWidth="1"/>
    <col min="109" max="110" width="0" hidden="1" customWidth="1"/>
    <col min="113" max="114" width="0" hidden="1" customWidth="1"/>
    <col min="117" max="118" width="0" hidden="1" customWidth="1"/>
    <col min="121" max="122" width="0" hidden="1" customWidth="1"/>
    <col min="125" max="126" width="0" hidden="1" customWidth="1"/>
    <col min="129" max="130" width="0" hidden="1" customWidth="1"/>
    <col min="133" max="134" width="0" hidden="1" customWidth="1"/>
    <col min="137" max="138" width="0" hidden="1" customWidth="1"/>
    <col min="141" max="142" width="0" hidden="1" customWidth="1"/>
    <col min="145" max="146" width="0" hidden="1" customWidth="1"/>
  </cols>
  <sheetData>
    <row r="1" spans="1:195" ht="27" customHeight="1" thickBot="1" x14ac:dyDescent="0.3">
      <c r="A1" s="37" t="s">
        <v>94</v>
      </c>
      <c r="B1" s="38"/>
      <c r="C1" s="39"/>
    </row>
    <row r="2" spans="1:195" ht="15.75" thickBot="1" x14ac:dyDescent="0.3">
      <c r="D2" s="34" t="s">
        <v>54</v>
      </c>
      <c r="E2" s="35"/>
      <c r="F2" s="35"/>
      <c r="G2" s="36"/>
      <c r="H2" s="34" t="s">
        <v>55</v>
      </c>
      <c r="I2" s="35"/>
      <c r="J2" s="35"/>
      <c r="K2" s="36"/>
      <c r="L2" s="34" t="s">
        <v>56</v>
      </c>
      <c r="M2" s="35"/>
      <c r="N2" s="35"/>
      <c r="O2" s="36"/>
      <c r="P2" s="34" t="s">
        <v>57</v>
      </c>
      <c r="Q2" s="35"/>
      <c r="R2" s="35"/>
      <c r="S2" s="36"/>
      <c r="T2" s="34" t="s">
        <v>58</v>
      </c>
      <c r="U2" s="35"/>
      <c r="V2" s="35"/>
      <c r="W2" s="36"/>
      <c r="X2" s="34" t="s">
        <v>59</v>
      </c>
      <c r="Y2" s="35"/>
      <c r="Z2" s="35"/>
      <c r="AA2" s="36"/>
      <c r="AB2" s="34" t="s">
        <v>60</v>
      </c>
      <c r="AC2" s="35"/>
      <c r="AD2" s="35"/>
      <c r="AE2" s="36"/>
      <c r="AF2" s="34" t="s">
        <v>61</v>
      </c>
      <c r="AG2" s="35"/>
      <c r="AH2" s="35"/>
      <c r="AI2" s="36"/>
      <c r="AJ2" s="34" t="s">
        <v>62</v>
      </c>
      <c r="AK2" s="35"/>
      <c r="AL2" s="35"/>
      <c r="AM2" s="36"/>
      <c r="AN2" s="34" t="s">
        <v>63</v>
      </c>
      <c r="AO2" s="35"/>
      <c r="AP2" s="35"/>
      <c r="AQ2" s="36"/>
      <c r="AR2" s="34" t="s">
        <v>64</v>
      </c>
      <c r="AS2" s="35"/>
      <c r="AT2" s="35"/>
      <c r="AU2" s="36"/>
      <c r="AV2" s="34" t="s">
        <v>65</v>
      </c>
      <c r="AW2" s="35"/>
      <c r="AX2" s="35"/>
      <c r="AY2" s="36"/>
      <c r="AZ2" s="34" t="s">
        <v>66</v>
      </c>
      <c r="BA2" s="35"/>
      <c r="BB2" s="35"/>
      <c r="BC2" s="36"/>
      <c r="BD2" s="34" t="s">
        <v>67</v>
      </c>
      <c r="BE2" s="35"/>
      <c r="BF2" s="35"/>
      <c r="BG2" s="36"/>
      <c r="BH2" s="34" t="s">
        <v>68</v>
      </c>
      <c r="BI2" s="35"/>
      <c r="BJ2" s="35"/>
      <c r="BK2" s="36"/>
      <c r="BL2" s="34" t="s">
        <v>70</v>
      </c>
      <c r="BM2" s="35"/>
      <c r="BN2" s="35"/>
      <c r="BO2" s="36"/>
      <c r="BP2" s="34" t="s">
        <v>71</v>
      </c>
      <c r="BQ2" s="35"/>
      <c r="BR2" s="35"/>
      <c r="BS2" s="36"/>
      <c r="BT2" s="34" t="s">
        <v>72</v>
      </c>
      <c r="BU2" s="35"/>
      <c r="BV2" s="35"/>
      <c r="BW2" s="36"/>
      <c r="BX2" s="34" t="s">
        <v>73</v>
      </c>
      <c r="BY2" s="35"/>
      <c r="BZ2" s="35"/>
      <c r="CA2" s="36"/>
      <c r="CB2" s="34" t="s">
        <v>74</v>
      </c>
      <c r="CC2" s="35"/>
      <c r="CD2" s="35"/>
      <c r="CE2" s="36"/>
      <c r="CF2" s="34" t="s">
        <v>75</v>
      </c>
      <c r="CG2" s="35"/>
      <c r="CH2" s="35"/>
      <c r="CI2" s="36"/>
      <c r="CJ2" s="34" t="s">
        <v>76</v>
      </c>
      <c r="CK2" s="35"/>
      <c r="CL2" s="35"/>
      <c r="CM2" s="36"/>
      <c r="CN2" s="34" t="s">
        <v>77</v>
      </c>
      <c r="CO2" s="35"/>
      <c r="CP2" s="35"/>
      <c r="CQ2" s="36"/>
      <c r="CR2" s="34" t="s">
        <v>78</v>
      </c>
      <c r="CS2" s="35"/>
      <c r="CT2" s="35"/>
      <c r="CU2" s="36"/>
      <c r="CV2" s="34" t="s">
        <v>79</v>
      </c>
      <c r="CW2" s="35"/>
      <c r="CX2" s="35"/>
      <c r="CY2" s="36"/>
      <c r="CZ2" s="34" t="s">
        <v>80</v>
      </c>
      <c r="DA2" s="35"/>
      <c r="DB2" s="35"/>
      <c r="DC2" s="36"/>
      <c r="DD2" s="34" t="s">
        <v>81</v>
      </c>
      <c r="DE2" s="35"/>
      <c r="DF2" s="35"/>
      <c r="DG2" s="36"/>
      <c r="DH2" s="34" t="s">
        <v>82</v>
      </c>
      <c r="DI2" s="35"/>
      <c r="DJ2" s="35"/>
      <c r="DK2" s="36"/>
      <c r="DL2" s="34" t="s">
        <v>83</v>
      </c>
      <c r="DM2" s="35"/>
      <c r="DN2" s="35"/>
      <c r="DO2" s="36"/>
      <c r="DP2" s="34" t="s">
        <v>84</v>
      </c>
      <c r="DQ2" s="35"/>
      <c r="DR2" s="35"/>
      <c r="DS2" s="36"/>
      <c r="DT2" s="34" t="s">
        <v>85</v>
      </c>
      <c r="DU2" s="35"/>
      <c r="DV2" s="35"/>
      <c r="DW2" s="36"/>
      <c r="DX2" s="34" t="s">
        <v>86</v>
      </c>
      <c r="DY2" s="35"/>
      <c r="DZ2" s="35"/>
      <c r="EA2" s="36"/>
      <c r="EB2" s="34" t="s">
        <v>87</v>
      </c>
      <c r="EC2" s="35"/>
      <c r="ED2" s="35"/>
      <c r="EE2" s="36"/>
      <c r="EF2" s="34" t="s">
        <v>88</v>
      </c>
      <c r="EG2" s="35"/>
      <c r="EH2" s="35"/>
      <c r="EI2" s="36"/>
      <c r="EJ2" s="34" t="s">
        <v>89</v>
      </c>
      <c r="EK2" s="35"/>
      <c r="EL2" s="35"/>
      <c r="EM2" s="36"/>
      <c r="EN2" s="34" t="s">
        <v>90</v>
      </c>
      <c r="EO2" s="35"/>
      <c r="EP2" s="35"/>
      <c r="EQ2" s="36"/>
      <c r="ER2" s="17" t="str">
        <f>"004"</f>
        <v>004</v>
      </c>
      <c r="ES2" s="17" t="str">
        <f>"006"</f>
        <v>006</v>
      </c>
      <c r="ET2" s="17" t="str">
        <f>"008"</f>
        <v>008</v>
      </c>
      <c r="EU2" s="17" t="str">
        <f>"012"</f>
        <v>012</v>
      </c>
      <c r="EV2" s="17" t="str">
        <f>"014"</f>
        <v>014</v>
      </c>
      <c r="EW2" s="17" t="str">
        <f>"016"</f>
        <v>016</v>
      </c>
      <c r="EX2" s="17" t="str">
        <f>"20"</f>
        <v>20</v>
      </c>
      <c r="EY2" s="17" t="str">
        <f>"022"</f>
        <v>022</v>
      </c>
      <c r="EZ2" s="17" t="str">
        <f>"024"</f>
        <v>024</v>
      </c>
      <c r="FA2" s="17" t="str">
        <f>"028"</f>
        <v>028</v>
      </c>
      <c r="FB2" s="17" t="str">
        <f>"030"</f>
        <v>030</v>
      </c>
      <c r="FC2" s="17" t="str">
        <f>"032"</f>
        <v>032</v>
      </c>
      <c r="FD2" s="17" t="str">
        <f>"040"</f>
        <v>040</v>
      </c>
      <c r="FE2" s="17" t="str">
        <f>"048"</f>
        <v>048</v>
      </c>
      <c r="FF2" s="17" t="str">
        <f>"056"</f>
        <v>056</v>
      </c>
      <c r="FG2" s="17" t="str">
        <f>"064"</f>
        <v>064</v>
      </c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</row>
    <row r="3" spans="1:195" ht="15.75" thickBot="1" x14ac:dyDescent="0.3">
      <c r="A3" t="str">
        <f>'683.2kW'!A3</f>
        <v>Start</v>
      </c>
      <c r="B3" s="1" t="str">
        <f>'683.2kW'!B3</f>
        <v>End</v>
      </c>
      <c r="C3" s="1" t="str">
        <f>'683.2kW'!C3</f>
        <v>Insolation</v>
      </c>
      <c r="D3" s="21" t="s">
        <v>0</v>
      </c>
      <c r="E3" s="40"/>
      <c r="F3" s="40"/>
      <c r="G3" s="22" t="s">
        <v>3</v>
      </c>
      <c r="H3" s="21" t="s">
        <v>0</v>
      </c>
      <c r="I3" s="40"/>
      <c r="J3" s="40"/>
      <c r="K3" s="22" t="s">
        <v>3</v>
      </c>
      <c r="L3" s="21" t="s">
        <v>0</v>
      </c>
      <c r="M3" s="40"/>
      <c r="N3" s="40"/>
      <c r="O3" s="22" t="s">
        <v>3</v>
      </c>
      <c r="P3" s="21" t="s">
        <v>0</v>
      </c>
      <c r="Q3" s="40"/>
      <c r="R3" s="40"/>
      <c r="S3" s="22" t="s">
        <v>3</v>
      </c>
      <c r="T3" s="21" t="s">
        <v>0</v>
      </c>
      <c r="U3" s="40"/>
      <c r="V3" s="40"/>
      <c r="W3" s="22" t="s">
        <v>3</v>
      </c>
      <c r="X3" s="21" t="s">
        <v>0</v>
      </c>
      <c r="Y3" s="40"/>
      <c r="Z3" s="40"/>
      <c r="AA3" s="22" t="s">
        <v>3</v>
      </c>
      <c r="AB3" s="21" t="s">
        <v>0</v>
      </c>
      <c r="AC3" s="40"/>
      <c r="AD3" s="40"/>
      <c r="AE3" s="22" t="s">
        <v>3</v>
      </c>
      <c r="AF3" s="21" t="s">
        <v>0</v>
      </c>
      <c r="AG3" s="40"/>
      <c r="AH3" s="40"/>
      <c r="AI3" s="22" t="s">
        <v>3</v>
      </c>
      <c r="AJ3" s="21" t="s">
        <v>0</v>
      </c>
      <c r="AK3" s="40"/>
      <c r="AL3" s="40"/>
      <c r="AM3" s="22" t="s">
        <v>3</v>
      </c>
      <c r="AN3" s="21" t="s">
        <v>0</v>
      </c>
      <c r="AO3" s="40"/>
      <c r="AP3" s="40"/>
      <c r="AQ3" s="22" t="s">
        <v>3</v>
      </c>
      <c r="AR3" s="21" t="s">
        <v>0</v>
      </c>
      <c r="AS3" s="40"/>
      <c r="AT3" s="40"/>
      <c r="AU3" s="22" t="s">
        <v>3</v>
      </c>
      <c r="AV3" s="21" t="s">
        <v>0</v>
      </c>
      <c r="AW3" s="40"/>
      <c r="AX3" s="40"/>
      <c r="AY3" s="22" t="s">
        <v>3</v>
      </c>
      <c r="AZ3" s="21" t="s">
        <v>0</v>
      </c>
      <c r="BA3" s="40"/>
      <c r="BB3" s="40"/>
      <c r="BC3" s="22" t="s">
        <v>3</v>
      </c>
      <c r="BD3" s="21" t="s">
        <v>0</v>
      </c>
      <c r="BE3" s="40"/>
      <c r="BF3" s="40"/>
      <c r="BG3" s="22" t="s">
        <v>3</v>
      </c>
      <c r="BH3" s="21" t="s">
        <v>0</v>
      </c>
      <c r="BI3" s="40"/>
      <c r="BJ3" s="40"/>
      <c r="BK3" s="22" t="s">
        <v>3</v>
      </c>
      <c r="BL3" s="21" t="s">
        <v>0</v>
      </c>
      <c r="BM3" s="40"/>
      <c r="BN3" s="40"/>
      <c r="BO3" s="22" t="s">
        <v>3</v>
      </c>
      <c r="BP3" s="21" t="s">
        <v>0</v>
      </c>
      <c r="BQ3" s="40"/>
      <c r="BR3" s="40"/>
      <c r="BS3" s="22" t="s">
        <v>3</v>
      </c>
      <c r="BT3" s="21" t="s">
        <v>0</v>
      </c>
      <c r="BU3" s="40"/>
      <c r="BV3" s="40"/>
      <c r="BW3" s="22" t="s">
        <v>3</v>
      </c>
      <c r="BX3" s="21" t="s">
        <v>0</v>
      </c>
      <c r="BY3" s="40"/>
      <c r="BZ3" s="40"/>
      <c r="CA3" s="22" t="s">
        <v>3</v>
      </c>
      <c r="CB3" s="21" t="s">
        <v>0</v>
      </c>
      <c r="CC3" s="40"/>
      <c r="CD3" s="40"/>
      <c r="CE3" s="22" t="s">
        <v>3</v>
      </c>
      <c r="CF3" s="21" t="s">
        <v>0</v>
      </c>
      <c r="CG3" s="40"/>
      <c r="CH3" s="40"/>
      <c r="CI3" s="22" t="s">
        <v>3</v>
      </c>
      <c r="CJ3" s="21" t="s">
        <v>0</v>
      </c>
      <c r="CK3" s="40"/>
      <c r="CL3" s="40"/>
      <c r="CM3" s="22" t="s">
        <v>3</v>
      </c>
      <c r="CN3" s="21" t="s">
        <v>0</v>
      </c>
      <c r="CO3" s="40"/>
      <c r="CP3" s="40"/>
      <c r="CQ3" s="22" t="s">
        <v>3</v>
      </c>
      <c r="CR3" s="21" t="s">
        <v>0</v>
      </c>
      <c r="CS3" s="40"/>
      <c r="CT3" s="40"/>
      <c r="CU3" s="22" t="s">
        <v>3</v>
      </c>
      <c r="CV3" s="21" t="s">
        <v>0</v>
      </c>
      <c r="CW3" s="40"/>
      <c r="CX3" s="40"/>
      <c r="CY3" s="22" t="s">
        <v>3</v>
      </c>
      <c r="CZ3" s="21" t="s">
        <v>0</v>
      </c>
      <c r="DA3" s="40"/>
      <c r="DB3" s="40"/>
      <c r="DC3" s="22" t="s">
        <v>3</v>
      </c>
      <c r="DD3" s="21" t="s">
        <v>0</v>
      </c>
      <c r="DE3" s="40"/>
      <c r="DF3" s="40"/>
      <c r="DG3" s="22" t="s">
        <v>3</v>
      </c>
      <c r="DH3" s="21" t="s">
        <v>0</v>
      </c>
      <c r="DI3" s="40"/>
      <c r="DJ3" s="40"/>
      <c r="DK3" s="22" t="s">
        <v>3</v>
      </c>
      <c r="DL3" s="21" t="s">
        <v>0</v>
      </c>
      <c r="DM3" s="40"/>
      <c r="DN3" s="40"/>
      <c r="DO3" s="22" t="s">
        <v>3</v>
      </c>
      <c r="DP3" s="21" t="s">
        <v>0</v>
      </c>
      <c r="DQ3" s="40"/>
      <c r="DR3" s="40"/>
      <c r="DS3" s="22" t="s">
        <v>3</v>
      </c>
      <c r="DT3" s="21" t="s">
        <v>0</v>
      </c>
      <c r="DU3" s="40"/>
      <c r="DV3" s="40"/>
      <c r="DW3" s="22" t="s">
        <v>3</v>
      </c>
      <c r="DX3" s="21" t="s">
        <v>0</v>
      </c>
      <c r="DY3" s="40"/>
      <c r="DZ3" s="40"/>
      <c r="EA3" s="22" t="s">
        <v>3</v>
      </c>
      <c r="EB3" s="21" t="s">
        <v>0</v>
      </c>
      <c r="EC3" s="40"/>
      <c r="ED3" s="40"/>
      <c r="EE3" s="22" t="s">
        <v>3</v>
      </c>
      <c r="EF3" s="21" t="s">
        <v>0</v>
      </c>
      <c r="EG3" s="40"/>
      <c r="EH3" s="40"/>
      <c r="EI3" s="22" t="s">
        <v>3</v>
      </c>
      <c r="EJ3" s="21" t="s">
        <v>0</v>
      </c>
      <c r="EK3" s="40"/>
      <c r="EL3" s="40"/>
      <c r="EM3" s="22" t="s">
        <v>3</v>
      </c>
      <c r="EN3" s="21" t="s">
        <v>0</v>
      </c>
      <c r="EO3" s="40"/>
      <c r="EP3" s="40"/>
      <c r="EQ3" s="22" t="s">
        <v>3</v>
      </c>
      <c r="ER3" s="21" t="s">
        <v>0</v>
      </c>
      <c r="ES3" s="21" t="s">
        <v>0</v>
      </c>
      <c r="ET3" s="21" t="s">
        <v>0</v>
      </c>
      <c r="EU3" s="21" t="s">
        <v>0</v>
      </c>
      <c r="EV3" s="21" t="s">
        <v>0</v>
      </c>
      <c r="EW3" s="21" t="s">
        <v>0</v>
      </c>
      <c r="EX3" s="21" t="s">
        <v>0</v>
      </c>
      <c r="EY3" s="21" t="s">
        <v>0</v>
      </c>
      <c r="EZ3" s="21" t="s">
        <v>0</v>
      </c>
      <c r="FA3" s="21" t="s">
        <v>0</v>
      </c>
      <c r="FB3" s="21" t="s">
        <v>0</v>
      </c>
      <c r="FC3" s="21" t="s">
        <v>0</v>
      </c>
      <c r="FD3" s="21" t="s">
        <v>0</v>
      </c>
      <c r="FE3" s="21" t="s">
        <v>0</v>
      </c>
      <c r="FF3" s="21" t="s">
        <v>0</v>
      </c>
      <c r="FG3" s="26" t="s">
        <v>0</v>
      </c>
    </row>
    <row r="4" spans="1:195" x14ac:dyDescent="0.25">
      <c r="A4" s="8">
        <v>42583</v>
      </c>
      <c r="B4" s="8">
        <v>42584</v>
      </c>
      <c r="C4" s="16">
        <v>7.8739856944084163</v>
      </c>
      <c r="D4" s="7">
        <v>1841.9363135678313</v>
      </c>
      <c r="E4" s="9"/>
      <c r="F4" s="9"/>
      <c r="G4" s="9">
        <v>1891.3167744973596</v>
      </c>
      <c r="H4" s="10">
        <v>1832.9741274656785</v>
      </c>
      <c r="I4" s="11"/>
      <c r="J4" s="11"/>
      <c r="K4" s="12">
        <v>1837.4147177662533</v>
      </c>
      <c r="L4" s="10">
        <v>1869.5284627564145</v>
      </c>
      <c r="M4" s="11"/>
      <c r="N4" s="11"/>
      <c r="O4" s="12">
        <v>1817.3446614919005</v>
      </c>
      <c r="P4" s="10">
        <v>1824.2094320263991</v>
      </c>
      <c r="Q4" s="11"/>
      <c r="R4" s="11"/>
      <c r="S4" s="12">
        <v>1809.8788738735018</v>
      </c>
      <c r="T4" s="10">
        <v>1819.821121890564</v>
      </c>
      <c r="U4" s="11"/>
      <c r="V4" s="11"/>
      <c r="W4" s="12">
        <v>1834.3806867915553</v>
      </c>
      <c r="X4" s="10">
        <v>1820.271240430144</v>
      </c>
      <c r="Y4" s="11"/>
      <c r="Z4" s="11"/>
      <c r="AA4" s="12">
        <v>1821.6747585194528</v>
      </c>
      <c r="AB4" s="10">
        <v>1836.2495827015139</v>
      </c>
      <c r="AC4" s="11"/>
      <c r="AD4" s="11"/>
      <c r="AE4" s="12">
        <v>1839.4744040660794</v>
      </c>
      <c r="AF4" s="10">
        <v>1813.1196641623746</v>
      </c>
      <c r="AG4" s="11"/>
      <c r="AH4" s="11"/>
      <c r="AI4" s="12">
        <v>1826.4900941443598</v>
      </c>
      <c r="AJ4" s="10">
        <v>1808.2404438702711</v>
      </c>
      <c r="AK4" s="11"/>
      <c r="AL4" s="11"/>
      <c r="AM4" s="12">
        <v>1826.2240322813377</v>
      </c>
      <c r="AN4" s="10">
        <v>1814.4337069770957</v>
      </c>
      <c r="AO4" s="11"/>
      <c r="AP4" s="11"/>
      <c r="AQ4" s="12">
        <v>1807.7973921251198</v>
      </c>
      <c r="AR4" s="10">
        <v>1902.6966809992184</v>
      </c>
      <c r="AS4" s="11"/>
      <c r="AT4" s="11"/>
      <c r="AU4" s="12">
        <v>1815.9022989276095</v>
      </c>
      <c r="AV4" s="10">
        <v>1954.1267837432983</v>
      </c>
      <c r="AW4" s="11"/>
      <c r="AX4" s="11"/>
      <c r="AY4" s="12">
        <v>1936.2492743970361</v>
      </c>
      <c r="AZ4" s="10">
        <v>1931.942854882449</v>
      </c>
      <c r="BA4" s="11"/>
      <c r="BB4" s="11"/>
      <c r="BC4" s="12">
        <v>1918.7627204043865</v>
      </c>
      <c r="BD4" s="10">
        <v>1846.6612796154968</v>
      </c>
      <c r="BE4" s="11"/>
      <c r="BF4" s="11"/>
      <c r="BG4" s="12">
        <v>1982.0967559198637</v>
      </c>
      <c r="BH4" s="10">
        <v>1931.0693568841648</v>
      </c>
      <c r="BI4" s="11"/>
      <c r="BJ4" s="11"/>
      <c r="BK4" s="12">
        <v>1938.1824423169148</v>
      </c>
      <c r="BL4" s="10">
        <v>1769.581904445329</v>
      </c>
      <c r="BM4" s="11"/>
      <c r="BN4" s="11"/>
      <c r="BO4" s="12">
        <v>1883.5383309587048</v>
      </c>
      <c r="BP4" s="10">
        <v>1829.3499875401801</v>
      </c>
      <c r="BQ4" s="11"/>
      <c r="BR4" s="11"/>
      <c r="BS4" s="12">
        <v>1819.756262274858</v>
      </c>
      <c r="BT4" s="10">
        <v>1957.388696041425</v>
      </c>
      <c r="BU4" s="11"/>
      <c r="BV4" s="11"/>
      <c r="BW4" s="12">
        <v>1856.1714540250791</v>
      </c>
      <c r="BX4" s="10">
        <v>1955.2321345597211</v>
      </c>
      <c r="BY4" s="11"/>
      <c r="BZ4" s="11"/>
      <c r="CA4" s="12">
        <v>1965.4303620380872</v>
      </c>
      <c r="CB4" s="10">
        <v>1811.3828607716375</v>
      </c>
      <c r="CC4" s="11"/>
      <c r="CD4" s="11"/>
      <c r="CE4" s="12">
        <v>1812.4978607373555</v>
      </c>
      <c r="CF4" s="10">
        <v>1863.5933285809883</v>
      </c>
      <c r="CG4" s="11"/>
      <c r="CH4" s="11"/>
      <c r="CI4" s="12">
        <v>1780.1390061909515</v>
      </c>
      <c r="CJ4" s="10">
        <v>1896.4980880316505</v>
      </c>
      <c r="CK4" s="11"/>
      <c r="CL4" s="11"/>
      <c r="CM4" s="12">
        <v>1947.4600120856555</v>
      </c>
      <c r="CN4" s="10">
        <v>1917.7197159775283</v>
      </c>
      <c r="CO4" s="11"/>
      <c r="CP4" s="11"/>
      <c r="CQ4" s="12">
        <v>1871.2265217237655</v>
      </c>
      <c r="CR4" s="10">
        <v>1860.1803992703994</v>
      </c>
      <c r="CS4" s="11"/>
      <c r="CT4" s="11"/>
      <c r="CU4" s="12">
        <v>1870.5637401418912</v>
      </c>
      <c r="CV4" s="10">
        <v>1877.6146298250944</v>
      </c>
      <c r="CW4" s="11"/>
      <c r="CX4" s="11"/>
      <c r="CY4" s="12">
        <v>1819.7734348917024</v>
      </c>
      <c r="CZ4" s="10">
        <v>1788.0975126629794</v>
      </c>
      <c r="DA4" s="11"/>
      <c r="DB4" s="11"/>
      <c r="DC4" s="12">
        <v>1910.8740642289683</v>
      </c>
      <c r="DD4" s="10">
        <v>1861.7251687501346</v>
      </c>
      <c r="DE4" s="11"/>
      <c r="DF4" s="11"/>
      <c r="DG4" s="12">
        <v>1920.3927421547871</v>
      </c>
      <c r="DH4" s="10">
        <v>1889.8914348024</v>
      </c>
      <c r="DI4" s="11"/>
      <c r="DJ4" s="11"/>
      <c r="DK4" s="12">
        <v>1915.894411255842</v>
      </c>
      <c r="DL4" s="10">
        <v>1925.7644956791059</v>
      </c>
      <c r="DM4" s="11"/>
      <c r="DN4" s="11"/>
      <c r="DO4" s="12">
        <v>1923.334790358444</v>
      </c>
      <c r="DP4" s="10">
        <v>1936.3008126257755</v>
      </c>
      <c r="DQ4" s="11"/>
      <c r="DR4" s="11"/>
      <c r="DS4" s="12">
        <v>1825.9852233073193</v>
      </c>
      <c r="DT4" s="10">
        <v>1842.7857816785063</v>
      </c>
      <c r="DU4" s="11"/>
      <c r="DV4" s="11"/>
      <c r="DW4" s="12">
        <v>1848.2810949513853</v>
      </c>
      <c r="DX4" s="10">
        <v>1931.6325025585363</v>
      </c>
      <c r="DY4" s="11"/>
      <c r="DZ4" s="11"/>
      <c r="EA4" s="12">
        <v>1885.2877198545389</v>
      </c>
      <c r="EB4" s="10">
        <v>1813.7403564926744</v>
      </c>
      <c r="EC4" s="11"/>
      <c r="ED4" s="11"/>
      <c r="EE4" s="12">
        <v>1871.3945829545241</v>
      </c>
      <c r="EF4" s="10">
        <v>1947.4545932687361</v>
      </c>
      <c r="EG4" s="11"/>
      <c r="EH4" s="11"/>
      <c r="EI4" s="12">
        <v>1892.2981569210117</v>
      </c>
      <c r="EJ4" s="10">
        <v>1904.3957860440298</v>
      </c>
      <c r="EK4" s="11"/>
      <c r="EL4" s="11"/>
      <c r="EM4" s="12">
        <v>2007.5313464959934</v>
      </c>
      <c r="EN4" s="10">
        <v>1879.0974763000643</v>
      </c>
      <c r="EO4" s="11"/>
      <c r="EP4" s="11"/>
      <c r="EQ4" s="12">
        <v>1904.4043807173632</v>
      </c>
      <c r="ER4" s="10">
        <v>1818.3308043678535</v>
      </c>
      <c r="ES4" s="10">
        <v>1828.2300796730649</v>
      </c>
      <c r="ET4" s="10">
        <v>1820.468674799951</v>
      </c>
      <c r="EU4" s="10">
        <v>1832.0744307230509</v>
      </c>
      <c r="EV4" s="10">
        <v>1822.0345550858804</v>
      </c>
      <c r="EW4" s="10">
        <v>1824.0265250049808</v>
      </c>
      <c r="EX4" s="10">
        <v>1879.8943359306204</v>
      </c>
      <c r="EY4" s="10">
        <v>1928.9858324900015</v>
      </c>
      <c r="EZ4" s="10">
        <v>1912.4965919862138</v>
      </c>
      <c r="FA4" s="10">
        <v>1910.1412204414407</v>
      </c>
      <c r="FB4" s="10">
        <v>1964.9526136487298</v>
      </c>
      <c r="FC4" s="10">
        <v>1918.4231147297505</v>
      </c>
      <c r="FD4" s="10">
        <v>1896.7888796385837</v>
      </c>
      <c r="FE4" s="10">
        <v>1891.112458544234</v>
      </c>
      <c r="FF4" s="10">
        <v>1884.1580865118171</v>
      </c>
      <c r="FG4" s="41">
        <v>1838.8340164063461</v>
      </c>
    </row>
    <row r="5" spans="1:195" x14ac:dyDescent="0.25">
      <c r="A5" s="8">
        <v>42584</v>
      </c>
      <c r="B5" s="8">
        <v>42585</v>
      </c>
      <c r="C5" s="16">
        <v>7.1203376026153569</v>
      </c>
      <c r="D5" s="7">
        <v>1905.0633780278345</v>
      </c>
      <c r="E5" s="7"/>
      <c r="F5" s="9"/>
      <c r="G5" s="9">
        <v>1908.4478969441464</v>
      </c>
      <c r="H5" s="9">
        <v>1907.8406101380633</v>
      </c>
      <c r="I5" s="10"/>
      <c r="J5" s="11"/>
      <c r="K5" s="11">
        <v>1888.3777057894154</v>
      </c>
      <c r="L5" s="12">
        <v>1886.2572282389108</v>
      </c>
      <c r="M5" s="10"/>
      <c r="N5" s="11"/>
      <c r="O5" s="11">
        <v>1886.3577903749672</v>
      </c>
      <c r="P5" s="12">
        <v>1875.3132819941486</v>
      </c>
      <c r="Q5" s="10"/>
      <c r="R5" s="11"/>
      <c r="S5" s="11">
        <v>1872.1050510800251</v>
      </c>
      <c r="T5" s="12">
        <v>1862.9845715665033</v>
      </c>
      <c r="U5" s="10"/>
      <c r="V5" s="11"/>
      <c r="W5" s="11">
        <v>1890.8426755523849</v>
      </c>
      <c r="X5" s="12">
        <v>1824.7298188474076</v>
      </c>
      <c r="Y5" s="10"/>
      <c r="Z5" s="11"/>
      <c r="AA5" s="11">
        <v>1845.5696892206383</v>
      </c>
      <c r="AB5" s="12">
        <v>1869.4521184815619</v>
      </c>
      <c r="AC5" s="10"/>
      <c r="AD5" s="11"/>
      <c r="AE5" s="11">
        <v>1877.7734343322049</v>
      </c>
      <c r="AF5" s="12">
        <v>1810.734011244982</v>
      </c>
      <c r="AG5" s="10"/>
      <c r="AH5" s="11"/>
      <c r="AI5" s="11">
        <v>1833.3609728699198</v>
      </c>
      <c r="AJ5" s="12">
        <v>1827.2418098701269</v>
      </c>
      <c r="AK5" s="10"/>
      <c r="AL5" s="11"/>
      <c r="AM5" s="11">
        <v>1825.7054223296225</v>
      </c>
      <c r="AN5" s="12">
        <v>1856.5343379638593</v>
      </c>
      <c r="AO5" s="10"/>
      <c r="AP5" s="11"/>
      <c r="AQ5" s="11">
        <v>1835.9927630541035</v>
      </c>
      <c r="AR5" s="12">
        <v>1870.5309496321656</v>
      </c>
      <c r="AS5" s="10"/>
      <c r="AT5" s="11"/>
      <c r="AU5" s="11">
        <v>1867.2705210718264</v>
      </c>
      <c r="AV5" s="12">
        <v>1862.6366120679738</v>
      </c>
      <c r="AW5" s="10"/>
      <c r="AX5" s="11"/>
      <c r="AY5" s="11">
        <v>1852.7004256035675</v>
      </c>
      <c r="AZ5" s="12">
        <v>1901.4186945304853</v>
      </c>
      <c r="BA5" s="10"/>
      <c r="BB5" s="11"/>
      <c r="BC5" s="11">
        <v>1860.5937897450376</v>
      </c>
      <c r="BD5" s="12">
        <v>1891.0806477940246</v>
      </c>
      <c r="BE5" s="10"/>
      <c r="BF5" s="11"/>
      <c r="BG5" s="11">
        <v>1882.248135242613</v>
      </c>
      <c r="BH5" s="12">
        <v>1894.4599376475221</v>
      </c>
      <c r="BI5" s="10"/>
      <c r="BJ5" s="11"/>
      <c r="BK5" s="11">
        <v>1878.2724323737043</v>
      </c>
      <c r="BL5" s="12">
        <v>1890.6449642383357</v>
      </c>
      <c r="BM5" s="10"/>
      <c r="BN5" s="11"/>
      <c r="BO5" s="11">
        <v>1897.527625373415</v>
      </c>
      <c r="BP5" s="12">
        <v>1875.9537809475514</v>
      </c>
      <c r="BQ5" s="10"/>
      <c r="BR5" s="11"/>
      <c r="BS5" s="11">
        <v>1903.791593759403</v>
      </c>
      <c r="BT5" s="12">
        <v>1875.2065052687851</v>
      </c>
      <c r="BU5" s="10"/>
      <c r="BV5" s="11"/>
      <c r="BW5" s="11">
        <v>1892.6802661633699</v>
      </c>
      <c r="BX5" s="12">
        <v>1891.8743042364597</v>
      </c>
      <c r="BY5" s="10"/>
      <c r="BZ5" s="11"/>
      <c r="CA5" s="11">
        <v>1899.0319938729497</v>
      </c>
      <c r="CB5" s="12">
        <v>1891.6858454568635</v>
      </c>
      <c r="CC5" s="10"/>
      <c r="CD5" s="11"/>
      <c r="CE5" s="11">
        <v>1909.6229250166841</v>
      </c>
      <c r="CF5" s="12">
        <v>1918.9274182837505</v>
      </c>
      <c r="CG5" s="10"/>
      <c r="CH5" s="11"/>
      <c r="CI5" s="11">
        <v>1931.2329340115523</v>
      </c>
      <c r="CJ5" s="12">
        <v>1919.1820085058937</v>
      </c>
      <c r="CK5" s="10"/>
      <c r="CL5" s="11"/>
      <c r="CM5" s="11">
        <v>1944.2460050864045</v>
      </c>
      <c r="CN5" s="12">
        <v>1915.1638396615047</v>
      </c>
      <c r="CO5" s="10"/>
      <c r="CP5" s="11"/>
      <c r="CQ5" s="11">
        <v>1927.5118748028347</v>
      </c>
      <c r="CR5" s="12">
        <v>1916.4781315052321</v>
      </c>
      <c r="CS5" s="10"/>
      <c r="CT5" s="11"/>
      <c r="CU5" s="11">
        <v>1937.1963122602499</v>
      </c>
      <c r="CV5" s="12">
        <v>1917.4226543939631</v>
      </c>
      <c r="CW5" s="10"/>
      <c r="CX5" s="11"/>
      <c r="CY5" s="11">
        <v>1934.9848768484644</v>
      </c>
      <c r="CZ5" s="12">
        <v>1906.7337499400574</v>
      </c>
      <c r="DA5" s="10"/>
      <c r="DB5" s="11"/>
      <c r="DC5" s="11">
        <v>1921.0294702892336</v>
      </c>
      <c r="DD5" s="12">
        <v>1891.297514099617</v>
      </c>
      <c r="DE5" s="10"/>
      <c r="DF5" s="11"/>
      <c r="DG5" s="11">
        <v>1911.3910349841178</v>
      </c>
      <c r="DH5" s="12">
        <v>1871.1161383521721</v>
      </c>
      <c r="DI5" s="10"/>
      <c r="DJ5" s="11"/>
      <c r="DK5" s="11">
        <v>1889.9576507482486</v>
      </c>
      <c r="DL5" s="12">
        <v>1865.722527755328</v>
      </c>
      <c r="DM5" s="10"/>
      <c r="DN5" s="11"/>
      <c r="DO5" s="11">
        <v>1879.200670500466</v>
      </c>
      <c r="DP5" s="12">
        <v>1876.6092907362056</v>
      </c>
      <c r="DQ5" s="10"/>
      <c r="DR5" s="11"/>
      <c r="DS5" s="11">
        <v>1887.0842907343226</v>
      </c>
      <c r="DT5" s="12">
        <v>1859.4252211604396</v>
      </c>
      <c r="DU5" s="10"/>
      <c r="DV5" s="11"/>
      <c r="DW5" s="11">
        <v>1873.3734453102893</v>
      </c>
      <c r="DX5" s="12">
        <v>1886.0154209009429</v>
      </c>
      <c r="DY5" s="10"/>
      <c r="DZ5" s="11"/>
      <c r="EA5" s="11">
        <v>1860.5924431850308</v>
      </c>
      <c r="EB5" s="12">
        <v>1891.2642373730041</v>
      </c>
      <c r="EC5" s="10"/>
      <c r="ED5" s="11"/>
      <c r="EE5" s="11">
        <v>1887.6815609499477</v>
      </c>
      <c r="EF5" s="12">
        <v>1891.050940712885</v>
      </c>
      <c r="EG5" s="10"/>
      <c r="EH5" s="11"/>
      <c r="EI5" s="11">
        <v>1882.7625101327251</v>
      </c>
      <c r="EJ5" s="12">
        <v>1899.6680573582571</v>
      </c>
      <c r="EK5" s="10"/>
      <c r="EL5" s="11"/>
      <c r="EM5" s="11">
        <v>1917.3554714738002</v>
      </c>
      <c r="EN5" s="12">
        <v>1903.7038861704889</v>
      </c>
      <c r="EO5" s="10"/>
      <c r="EP5" s="11"/>
      <c r="EQ5" s="11">
        <v>1894.6866606953758</v>
      </c>
      <c r="ER5" s="12">
        <v>1884.5389550545547</v>
      </c>
      <c r="ES5" s="10">
        <v>1891.1797624882747</v>
      </c>
      <c r="ET5" s="10">
        <v>1872.0915797691353</v>
      </c>
      <c r="EU5" s="10">
        <v>1841.0011080437589</v>
      </c>
      <c r="EV5" s="10">
        <v>1832.6485768260955</v>
      </c>
      <c r="EW5" s="10">
        <v>1835.186368071295</v>
      </c>
      <c r="EX5" s="10">
        <v>1871.3387998491567</v>
      </c>
      <c r="EY5" s="10">
        <v>1887.9343488031207</v>
      </c>
      <c r="EZ5" s="10">
        <v>1902.1731423338892</v>
      </c>
      <c r="FA5" s="10">
        <v>1876.0769162793219</v>
      </c>
      <c r="FB5" s="10">
        <v>1884.7729786962618</v>
      </c>
      <c r="FC5" s="10">
        <v>1892.9470507863923</v>
      </c>
      <c r="FD5" s="10">
        <v>1928.1943275225337</v>
      </c>
      <c r="FE5" s="10">
        <v>1901.6330490755847</v>
      </c>
      <c r="FF5" s="10">
        <v>1891.646644321258</v>
      </c>
      <c r="FG5" s="24">
        <v>1893.6079263149697</v>
      </c>
      <c r="FH5" s="11"/>
    </row>
    <row r="6" spans="1:195" x14ac:dyDescent="0.25">
      <c r="A6" s="8">
        <v>42585</v>
      </c>
      <c r="B6" s="8">
        <v>42586</v>
      </c>
      <c r="C6" s="16">
        <v>6.4199563636779784</v>
      </c>
      <c r="D6" s="7">
        <v>1518.3504241298228</v>
      </c>
      <c r="E6" s="9"/>
      <c r="F6" s="9"/>
      <c r="G6" s="9">
        <v>1547.7904429040868</v>
      </c>
      <c r="H6" s="10">
        <v>1544.3439579030733</v>
      </c>
      <c r="I6" s="11"/>
      <c r="J6" s="11"/>
      <c r="K6" s="12">
        <v>1547.1350357120366</v>
      </c>
      <c r="L6" s="10">
        <v>1512.6321730021684</v>
      </c>
      <c r="M6" s="11"/>
      <c r="N6" s="11"/>
      <c r="O6" s="12">
        <v>1533.9998501600091</v>
      </c>
      <c r="P6" s="10">
        <v>1519.1760551599366</v>
      </c>
      <c r="Q6" s="11"/>
      <c r="R6" s="11"/>
      <c r="S6" s="12">
        <v>1528.961487926794</v>
      </c>
      <c r="T6" s="10">
        <v>1537.3004127471982</v>
      </c>
      <c r="U6" s="11"/>
      <c r="V6" s="11"/>
      <c r="W6" s="12">
        <v>1561.9957307098184</v>
      </c>
      <c r="X6" s="10">
        <v>1536.9273015481149</v>
      </c>
      <c r="Y6" s="11"/>
      <c r="Z6" s="11"/>
      <c r="AA6" s="12">
        <v>1550.5655049567827</v>
      </c>
      <c r="AB6" s="10">
        <v>1566.7456885582446</v>
      </c>
      <c r="AC6" s="11"/>
      <c r="AD6" s="11"/>
      <c r="AE6" s="12">
        <v>1567.2812589756579</v>
      </c>
      <c r="AF6" s="10">
        <v>1527.0845958102057</v>
      </c>
      <c r="AG6" s="11"/>
      <c r="AH6" s="11"/>
      <c r="AI6" s="12">
        <v>1549.2413350332888</v>
      </c>
      <c r="AJ6" s="10">
        <v>1519.1624168109258</v>
      </c>
      <c r="AK6" s="11"/>
      <c r="AL6" s="11"/>
      <c r="AM6" s="12">
        <v>1544.4191220448561</v>
      </c>
      <c r="AN6" s="10">
        <v>1516.194766587859</v>
      </c>
      <c r="AO6" s="11"/>
      <c r="AP6" s="11"/>
      <c r="AQ6" s="12">
        <v>1540.4445112178153</v>
      </c>
      <c r="AR6" s="10">
        <v>1529.2017732259221</v>
      </c>
      <c r="AS6" s="11"/>
      <c r="AT6" s="11"/>
      <c r="AU6" s="12">
        <v>1541.7771388829533</v>
      </c>
      <c r="AV6" s="10">
        <v>1537.6768632916041</v>
      </c>
      <c r="AW6" s="11"/>
      <c r="AX6" s="11"/>
      <c r="AY6" s="12">
        <v>1528.9140527814136</v>
      </c>
      <c r="AZ6" s="10">
        <v>1540.4879712998841</v>
      </c>
      <c r="BA6" s="11"/>
      <c r="BB6" s="11"/>
      <c r="BC6" s="12">
        <v>1518.7886884961777</v>
      </c>
      <c r="BD6" s="10">
        <v>1527.491593973466</v>
      </c>
      <c r="BE6" s="11"/>
      <c r="BF6" s="11"/>
      <c r="BG6" s="12">
        <v>1532.3176402944985</v>
      </c>
      <c r="BH6" s="10">
        <v>1523.4933082504576</v>
      </c>
      <c r="BI6" s="11"/>
      <c r="BJ6" s="11"/>
      <c r="BK6" s="12">
        <v>1495.1806531146665</v>
      </c>
      <c r="BL6" s="10">
        <v>1520.3019502595912</v>
      </c>
      <c r="BM6" s="11"/>
      <c r="BN6" s="11"/>
      <c r="BO6" s="12">
        <v>1524.4110060104795</v>
      </c>
      <c r="BP6" s="10">
        <v>1513.2655939860504</v>
      </c>
      <c r="BQ6" s="11"/>
      <c r="BR6" s="11"/>
      <c r="BS6" s="12">
        <v>1508.4155118607987</v>
      </c>
      <c r="BT6" s="10">
        <v>1523.7959899652708</v>
      </c>
      <c r="BU6" s="11"/>
      <c r="BV6" s="11"/>
      <c r="BW6" s="12">
        <v>1523.2560960608778</v>
      </c>
      <c r="BX6" s="10">
        <v>1531.9141305080848</v>
      </c>
      <c r="BY6" s="11"/>
      <c r="BZ6" s="11"/>
      <c r="CA6" s="12">
        <v>1522.1062947603202</v>
      </c>
      <c r="CB6" s="10">
        <v>1212.490820775025</v>
      </c>
      <c r="CC6" s="11"/>
      <c r="CD6" s="11"/>
      <c r="CE6" s="12">
        <v>1529.5241597473646</v>
      </c>
      <c r="CF6" s="10">
        <v>1515.6200044636325</v>
      </c>
      <c r="CG6" s="11"/>
      <c r="CH6" s="11"/>
      <c r="CI6" s="12">
        <v>1506.0432918160068</v>
      </c>
      <c r="CJ6" s="10">
        <v>1509.4614107138834</v>
      </c>
      <c r="CK6" s="11"/>
      <c r="CL6" s="11"/>
      <c r="CM6" s="12">
        <v>1514.4548345640976</v>
      </c>
      <c r="CN6" s="10">
        <v>1514.2372207282854</v>
      </c>
      <c r="CO6" s="11"/>
      <c r="CP6" s="11"/>
      <c r="CQ6" s="12">
        <v>1496.7122843066038</v>
      </c>
      <c r="CR6" s="10">
        <v>1498.9684658650722</v>
      </c>
      <c r="CS6" s="11"/>
      <c r="CT6" s="11"/>
      <c r="CU6" s="12">
        <v>1507.4229226068092</v>
      </c>
      <c r="CV6" s="10">
        <v>1515.3933016215112</v>
      </c>
      <c r="CW6" s="11"/>
      <c r="CX6" s="11"/>
      <c r="CY6" s="12">
        <v>1522.2358145352925</v>
      </c>
      <c r="CZ6" s="10">
        <v>1535.5118695735916</v>
      </c>
      <c r="DA6" s="11"/>
      <c r="DB6" s="11"/>
      <c r="DC6" s="12">
        <v>1523.2909319866706</v>
      </c>
      <c r="DD6" s="10">
        <v>1535.7946665056254</v>
      </c>
      <c r="DE6" s="11"/>
      <c r="DF6" s="11"/>
      <c r="DG6" s="12">
        <v>1529.9230694122318</v>
      </c>
      <c r="DH6" s="10">
        <v>1534.916405124183</v>
      </c>
      <c r="DI6" s="11"/>
      <c r="DJ6" s="11"/>
      <c r="DK6" s="12">
        <v>1514.389035062211</v>
      </c>
      <c r="DL6" s="10">
        <v>1555.0204226867095</v>
      </c>
      <c r="DM6" s="11"/>
      <c r="DN6" s="11"/>
      <c r="DO6" s="12">
        <v>1515.2330527394076</v>
      </c>
      <c r="DP6" s="10">
        <v>1567.0642684161051</v>
      </c>
      <c r="DQ6" s="11"/>
      <c r="DR6" s="11"/>
      <c r="DS6" s="12">
        <v>1531.4787301490533</v>
      </c>
      <c r="DT6" s="10">
        <v>1550.4082832944991</v>
      </c>
      <c r="DU6" s="11"/>
      <c r="DV6" s="11"/>
      <c r="DW6" s="12">
        <v>1529.8006591165215</v>
      </c>
      <c r="DX6" s="10">
        <v>1570.8762576140748</v>
      </c>
      <c r="DY6" s="11"/>
      <c r="DZ6" s="11"/>
      <c r="EA6" s="12">
        <v>1524.353347350275</v>
      </c>
      <c r="EB6" s="10">
        <v>1555.7033373696845</v>
      </c>
      <c r="EC6" s="11"/>
      <c r="ED6" s="11"/>
      <c r="EE6" s="12">
        <v>1546.7715490113433</v>
      </c>
      <c r="EF6" s="10">
        <v>1553.4864872679802</v>
      </c>
      <c r="EG6" s="11"/>
      <c r="EH6" s="11"/>
      <c r="EI6" s="12">
        <v>1553.1941945327458</v>
      </c>
      <c r="EJ6" s="10">
        <v>1562.2752860311059</v>
      </c>
      <c r="EK6" s="11"/>
      <c r="EL6" s="11"/>
      <c r="EM6" s="12">
        <v>1582.9058159927897</v>
      </c>
      <c r="EN6" s="10">
        <v>1559.1894173984581</v>
      </c>
      <c r="EO6" s="11"/>
      <c r="EP6" s="11"/>
      <c r="EQ6" s="12">
        <v>1574.2147746645815</v>
      </c>
      <c r="ER6" s="10">
        <v>1540.0881077240144</v>
      </c>
      <c r="ES6" s="10">
        <v>1549.74766401598</v>
      </c>
      <c r="ET6" s="10">
        <v>1547.1715572111289</v>
      </c>
      <c r="EU6" s="10">
        <v>1176.7124611503341</v>
      </c>
      <c r="EV6" s="10">
        <v>1543.9171779171743</v>
      </c>
      <c r="EW6" s="10">
        <v>1547.3930187513497</v>
      </c>
      <c r="EX6" s="10">
        <v>1530.7188322333691</v>
      </c>
      <c r="EY6" s="10">
        <v>1527.0404559437779</v>
      </c>
      <c r="EZ6" s="10">
        <v>1534.3962529276901</v>
      </c>
      <c r="FA6" s="10">
        <v>1510.6586946429031</v>
      </c>
      <c r="FB6" s="10">
        <v>1513.4247213030837</v>
      </c>
      <c r="FC6" s="10">
        <v>1517.2551386406471</v>
      </c>
      <c r="FD6" s="10">
        <v>1500.0649579446172</v>
      </c>
      <c r="FE6" s="10">
        <v>1514.2754797482758</v>
      </c>
      <c r="FF6" s="10">
        <v>1527.6736960651831</v>
      </c>
      <c r="FG6" s="24">
        <v>1576.6912369751062</v>
      </c>
    </row>
    <row r="7" spans="1:195" x14ac:dyDescent="0.25">
      <c r="A7" s="8">
        <v>42586</v>
      </c>
      <c r="B7" s="8">
        <v>42587</v>
      </c>
      <c r="C7" s="16">
        <v>7.2486125240325929</v>
      </c>
      <c r="D7" s="7">
        <v>1736.8523591916412</v>
      </c>
      <c r="E7" s="9"/>
      <c r="F7" s="9"/>
      <c r="G7" s="9">
        <v>1799.1334346637827</v>
      </c>
      <c r="H7" s="10">
        <v>1752.7369169317258</v>
      </c>
      <c r="I7" s="11"/>
      <c r="J7" s="11"/>
      <c r="K7" s="12">
        <v>1771.0724580672759</v>
      </c>
      <c r="L7" s="10">
        <v>1777.7905512037853</v>
      </c>
      <c r="M7" s="11"/>
      <c r="N7" s="11"/>
      <c r="O7" s="12">
        <v>1746.0262907650933</v>
      </c>
      <c r="P7" s="10">
        <v>1744.1326895230302</v>
      </c>
      <c r="Q7" s="11"/>
      <c r="R7" s="11"/>
      <c r="S7" s="12">
        <v>1747.5703019360099</v>
      </c>
      <c r="T7" s="10">
        <v>1755.6786510270108</v>
      </c>
      <c r="U7" s="11"/>
      <c r="V7" s="11"/>
      <c r="W7" s="12">
        <v>1780.1198442302189</v>
      </c>
      <c r="X7" s="10">
        <v>1750.7753429863865</v>
      </c>
      <c r="Y7" s="11"/>
      <c r="Z7" s="11"/>
      <c r="AA7" s="12">
        <v>1772.498644415811</v>
      </c>
      <c r="AB7" s="10">
        <v>1790.1518950296042</v>
      </c>
      <c r="AC7" s="11"/>
      <c r="AD7" s="11"/>
      <c r="AE7" s="12">
        <v>1798.1693453299326</v>
      </c>
      <c r="AF7" s="10">
        <v>1749.2506160989865</v>
      </c>
      <c r="AG7" s="11"/>
      <c r="AH7" s="11"/>
      <c r="AI7" s="12">
        <v>1777.3159056586082</v>
      </c>
      <c r="AJ7" s="10">
        <v>1755.6867286937063</v>
      </c>
      <c r="AK7" s="11"/>
      <c r="AL7" s="11"/>
      <c r="AM7" s="12">
        <v>1772.1782696989362</v>
      </c>
      <c r="AN7" s="10">
        <v>1761.722357371061</v>
      </c>
      <c r="AO7" s="11"/>
      <c r="AP7" s="11"/>
      <c r="AQ7" s="12">
        <v>1771.600474881121</v>
      </c>
      <c r="AR7" s="10">
        <v>1843.418280049953</v>
      </c>
      <c r="AS7" s="11"/>
      <c r="AT7" s="11"/>
      <c r="AU7" s="12">
        <v>1771.028121248158</v>
      </c>
      <c r="AV7" s="10">
        <v>1885.427065952726</v>
      </c>
      <c r="AW7" s="11"/>
      <c r="AX7" s="11"/>
      <c r="AY7" s="12">
        <v>1875.2558693694041</v>
      </c>
      <c r="AZ7" s="10">
        <v>1864.3138697309951</v>
      </c>
      <c r="BA7" s="11"/>
      <c r="BB7" s="11"/>
      <c r="BC7" s="12">
        <v>1846.8152852706853</v>
      </c>
      <c r="BD7" s="10">
        <v>1795.8823238611287</v>
      </c>
      <c r="BE7" s="11"/>
      <c r="BF7" s="11"/>
      <c r="BG7" s="12">
        <v>1898.5221211836838</v>
      </c>
      <c r="BH7" s="10">
        <v>1868.6268228679353</v>
      </c>
      <c r="BI7" s="11"/>
      <c r="BJ7" s="11"/>
      <c r="BK7" s="12">
        <v>1858.0738898209054</v>
      </c>
      <c r="BL7" s="10">
        <v>1742.0117340598497</v>
      </c>
      <c r="BM7" s="11"/>
      <c r="BN7" s="11"/>
      <c r="BO7" s="12">
        <v>1829.2336295857713</v>
      </c>
      <c r="BP7" s="10">
        <v>1785.2747341977984</v>
      </c>
      <c r="BQ7" s="11"/>
      <c r="BR7" s="11"/>
      <c r="BS7" s="12">
        <v>1776.5333283659284</v>
      </c>
      <c r="BT7" s="10">
        <v>1897.7326204868075</v>
      </c>
      <c r="BU7" s="11"/>
      <c r="BV7" s="11"/>
      <c r="BW7" s="12">
        <v>1824.6150962323029</v>
      </c>
      <c r="BX7" s="10">
        <v>1905.7932450937667</v>
      </c>
      <c r="BY7" s="11"/>
      <c r="BZ7" s="11"/>
      <c r="CA7" s="12">
        <v>1926.2802079003245</v>
      </c>
      <c r="CB7" s="10">
        <v>1712.2935920123934</v>
      </c>
      <c r="CC7" s="11"/>
      <c r="CD7" s="11"/>
      <c r="CE7" s="12">
        <v>1785.8717579288571</v>
      </c>
      <c r="CF7" s="10">
        <v>1817.6119433851202</v>
      </c>
      <c r="CG7" s="11"/>
      <c r="CH7" s="11"/>
      <c r="CI7" s="12">
        <v>1749.4837052601226</v>
      </c>
      <c r="CJ7" s="10">
        <v>1844.3029566663438</v>
      </c>
      <c r="CK7" s="11"/>
      <c r="CL7" s="11"/>
      <c r="CM7" s="12">
        <v>1884.3146240446811</v>
      </c>
      <c r="CN7" s="10">
        <v>1848.7761143200617</v>
      </c>
      <c r="CO7" s="11"/>
      <c r="CP7" s="11"/>
      <c r="CQ7" s="12">
        <v>1808.2708128204479</v>
      </c>
      <c r="CR7" s="10">
        <v>1798.8002358861788</v>
      </c>
      <c r="CS7" s="11"/>
      <c r="CT7" s="11"/>
      <c r="CU7" s="12">
        <v>1814.456449237322</v>
      </c>
      <c r="CV7" s="10">
        <v>1814.438774410532</v>
      </c>
      <c r="CW7" s="11"/>
      <c r="CX7" s="11"/>
      <c r="CY7" s="12">
        <v>1775.3420277257358</v>
      </c>
      <c r="CZ7" s="10">
        <v>1762.0565955687555</v>
      </c>
      <c r="DA7" s="11"/>
      <c r="DB7" s="11"/>
      <c r="DC7" s="12">
        <v>1854.6472436743236</v>
      </c>
      <c r="DD7" s="10">
        <v>1824.4588575237144</v>
      </c>
      <c r="DE7" s="11"/>
      <c r="DF7" s="11"/>
      <c r="DG7" s="12">
        <v>1855.3460858794233</v>
      </c>
      <c r="DH7" s="10">
        <v>1836.3669693966892</v>
      </c>
      <c r="DI7" s="11"/>
      <c r="DJ7" s="11"/>
      <c r="DK7" s="12">
        <v>1840.735431899803</v>
      </c>
      <c r="DL7" s="10">
        <v>1870.0767655283016</v>
      </c>
      <c r="DM7" s="11"/>
      <c r="DN7" s="11"/>
      <c r="DO7" s="12">
        <v>1857.421207922589</v>
      </c>
      <c r="DP7" s="10">
        <v>1874.9954850830381</v>
      </c>
      <c r="DQ7" s="11"/>
      <c r="DR7" s="11"/>
      <c r="DS7" s="12">
        <v>1793.3457925034916</v>
      </c>
      <c r="DT7" s="10">
        <v>1804.6158726055767</v>
      </c>
      <c r="DU7" s="11"/>
      <c r="DV7" s="11"/>
      <c r="DW7" s="12">
        <v>1806.62692992234</v>
      </c>
      <c r="DX7" s="10">
        <v>1882.2540076045182</v>
      </c>
      <c r="DY7" s="11"/>
      <c r="DZ7" s="11"/>
      <c r="EA7" s="12">
        <v>1838.709681951148</v>
      </c>
      <c r="EB7" s="10">
        <v>1772.4770887096427</v>
      </c>
      <c r="EC7" s="11"/>
      <c r="ED7" s="11"/>
      <c r="EE7" s="12">
        <v>1818.0658374010563</v>
      </c>
      <c r="EF7" s="10">
        <v>1883.713974861116</v>
      </c>
      <c r="EG7" s="11"/>
      <c r="EH7" s="11"/>
      <c r="EI7" s="12">
        <v>1837.0281817153345</v>
      </c>
      <c r="EJ7" s="10">
        <v>1835.3261561149086</v>
      </c>
      <c r="EK7" s="11"/>
      <c r="EL7" s="11"/>
      <c r="EM7" s="12">
        <v>1930.7790717010816</v>
      </c>
      <c r="EN7" s="10">
        <v>1811.0508981172975</v>
      </c>
      <c r="EO7" s="11"/>
      <c r="EP7" s="11"/>
      <c r="EQ7" s="12">
        <v>1842.3820514097492</v>
      </c>
      <c r="ER7" s="10">
        <v>1750.9096048913343</v>
      </c>
      <c r="ES7" s="10">
        <v>1766.3994901303415</v>
      </c>
      <c r="ET7" s="10">
        <v>1766.733447344199</v>
      </c>
      <c r="EU7" s="10">
        <v>0</v>
      </c>
      <c r="EV7" s="10">
        <v>1771.7987379043252</v>
      </c>
      <c r="EW7" s="10">
        <v>1780.5833543934721</v>
      </c>
      <c r="EX7" s="10">
        <v>1821.9399665719434</v>
      </c>
      <c r="EY7" s="10">
        <v>1858.0925376418634</v>
      </c>
      <c r="EZ7" s="10">
        <v>1842.1621827044323</v>
      </c>
      <c r="FA7" s="10">
        <v>1865.7699045387635</v>
      </c>
      <c r="FB7" s="10">
        <v>1920.2600503483786</v>
      </c>
      <c r="FC7" s="10">
        <v>1871.744604523331</v>
      </c>
      <c r="FD7" s="10">
        <v>1834.1327015693262</v>
      </c>
      <c r="FE7" s="10">
        <v>1820.9028245724423</v>
      </c>
      <c r="FF7" s="10">
        <v>1832.09513381894</v>
      </c>
      <c r="FG7" s="24">
        <v>1790.7672641849022</v>
      </c>
    </row>
    <row r="8" spans="1:195" ht="18.75" customHeight="1" x14ac:dyDescent="0.25">
      <c r="A8" s="8">
        <v>42587</v>
      </c>
      <c r="B8" s="8">
        <v>42588</v>
      </c>
      <c r="C8" s="16">
        <v>6.9139870529174807</v>
      </c>
      <c r="D8" s="7">
        <v>1640.8506333184987</v>
      </c>
      <c r="E8" s="9"/>
      <c r="F8" s="9"/>
      <c r="G8" s="9">
        <v>1698.2556597002379</v>
      </c>
      <c r="H8" s="10">
        <v>1653.8321326288738</v>
      </c>
      <c r="I8" s="11"/>
      <c r="J8" s="11"/>
      <c r="K8" s="12">
        <v>1668.8739955606641</v>
      </c>
      <c r="L8" s="10">
        <v>1678.6074484577775</v>
      </c>
      <c r="M8" s="11"/>
      <c r="N8" s="11"/>
      <c r="O8" s="12">
        <v>1627.4270681674618</v>
      </c>
      <c r="P8" s="10">
        <v>1635.3769646808089</v>
      </c>
      <c r="Q8" s="11"/>
      <c r="R8" s="11"/>
      <c r="S8" s="12">
        <v>1634.9288668666024</v>
      </c>
      <c r="T8" s="10">
        <v>1657.0724142879428</v>
      </c>
      <c r="U8" s="11"/>
      <c r="V8" s="11"/>
      <c r="W8" s="12">
        <v>1664.0502354713565</v>
      </c>
      <c r="X8" s="10">
        <v>1669.1096602143227</v>
      </c>
      <c r="Y8" s="11"/>
      <c r="Z8" s="11"/>
      <c r="AA8" s="12">
        <v>1674.9508869719539</v>
      </c>
      <c r="AB8" s="10">
        <v>1690.2979663746746</v>
      </c>
      <c r="AC8" s="11"/>
      <c r="AD8" s="11"/>
      <c r="AE8" s="12">
        <v>1689.0335872055773</v>
      </c>
      <c r="AF8" s="10">
        <v>1658.677354750484</v>
      </c>
      <c r="AG8" s="11"/>
      <c r="AH8" s="11"/>
      <c r="AI8" s="12">
        <v>1674.597448628854</v>
      </c>
      <c r="AJ8" s="10">
        <v>1664.9516057101364</v>
      </c>
      <c r="AK8" s="11"/>
      <c r="AL8" s="11"/>
      <c r="AM8" s="12">
        <v>1667.7970345921694</v>
      </c>
      <c r="AN8" s="10">
        <v>1675.4128503748534</v>
      </c>
      <c r="AO8" s="11"/>
      <c r="AP8" s="11"/>
      <c r="AQ8" s="12">
        <v>1665.2425055142012</v>
      </c>
      <c r="AR8" s="10">
        <v>1776.6273422145844</v>
      </c>
      <c r="AS8" s="11"/>
      <c r="AT8" s="11"/>
      <c r="AU8" s="12">
        <v>1678.0996212980574</v>
      </c>
      <c r="AV8" s="10">
        <v>1807.034682810189</v>
      </c>
      <c r="AW8" s="11"/>
      <c r="AX8" s="11"/>
      <c r="AY8" s="12">
        <v>1790.659539252269</v>
      </c>
      <c r="AZ8" s="10">
        <v>1805.3443395286067</v>
      </c>
      <c r="BA8" s="11"/>
      <c r="BB8" s="11"/>
      <c r="BC8" s="12">
        <v>1785.6636261989499</v>
      </c>
      <c r="BD8" s="10">
        <v>1726.6101352012888</v>
      </c>
      <c r="BE8" s="11"/>
      <c r="BF8" s="11"/>
      <c r="BG8" s="12">
        <v>1842.2570735959137</v>
      </c>
      <c r="BH8" s="10">
        <v>1821.3508789485929</v>
      </c>
      <c r="BI8" s="11"/>
      <c r="BJ8" s="11"/>
      <c r="BK8" s="12">
        <v>1809.9209796816356</v>
      </c>
      <c r="BL8" s="10">
        <v>1683.3882848876399</v>
      </c>
      <c r="BM8" s="11"/>
      <c r="BN8" s="11"/>
      <c r="BO8" s="12">
        <v>1771.2794834054116</v>
      </c>
      <c r="BP8" s="10">
        <v>1716.7564567925374</v>
      </c>
      <c r="BQ8" s="11"/>
      <c r="BR8" s="11"/>
      <c r="BS8" s="12">
        <v>1707.666001975165</v>
      </c>
      <c r="BT8" s="10">
        <v>1850.6737463993475</v>
      </c>
      <c r="BU8" s="11"/>
      <c r="BV8" s="11"/>
      <c r="BW8" s="12">
        <v>1753.0945301280713</v>
      </c>
      <c r="BX8" s="10">
        <v>1848.6333447006243</v>
      </c>
      <c r="BY8" s="11"/>
      <c r="BZ8" s="11"/>
      <c r="CA8" s="12">
        <v>1870.0001995599218</v>
      </c>
      <c r="CB8" s="10">
        <v>1716.6865040205071</v>
      </c>
      <c r="CC8" s="11"/>
      <c r="CD8" s="11"/>
      <c r="CE8" s="12">
        <v>1724.0174745885463</v>
      </c>
      <c r="CF8" s="10">
        <v>1771.9835723795186</v>
      </c>
      <c r="CG8" s="11"/>
      <c r="CH8" s="11"/>
      <c r="CI8" s="12">
        <v>1708.9242301704537</v>
      </c>
      <c r="CJ8" s="10">
        <v>1805.8475969916169</v>
      </c>
      <c r="CK8" s="11"/>
      <c r="CL8" s="11"/>
      <c r="CM8" s="12">
        <v>1856.5169522457006</v>
      </c>
      <c r="CN8" s="10">
        <v>1807.3560197240658</v>
      </c>
      <c r="CO8" s="11"/>
      <c r="CP8" s="11"/>
      <c r="CQ8" s="12">
        <v>1765.7273132315318</v>
      </c>
      <c r="CR8" s="10">
        <v>1744.9239090457986</v>
      </c>
      <c r="CS8" s="11"/>
      <c r="CT8" s="11"/>
      <c r="CU8" s="12">
        <v>1756.0676149565113</v>
      </c>
      <c r="CV8" s="10">
        <v>1747.0777023465023</v>
      </c>
      <c r="CW8" s="11"/>
      <c r="CX8" s="11"/>
      <c r="CY8" s="12">
        <v>1693.2803382449467</v>
      </c>
      <c r="CZ8" s="10">
        <v>1674.4250940263307</v>
      </c>
      <c r="DA8" s="11"/>
      <c r="DB8" s="11"/>
      <c r="DC8" s="12">
        <v>1778.0505745770663</v>
      </c>
      <c r="DD8" s="10">
        <v>1732.2074292258324</v>
      </c>
      <c r="DE8" s="11"/>
      <c r="DF8" s="11"/>
      <c r="DG8" s="12">
        <v>1774.813469842157</v>
      </c>
      <c r="DH8" s="10">
        <v>1743.375312806764</v>
      </c>
      <c r="DI8" s="11"/>
      <c r="DJ8" s="11"/>
      <c r="DK8" s="12">
        <v>1762.4664189554924</v>
      </c>
      <c r="DL8" s="10">
        <v>1766.0283136214368</v>
      </c>
      <c r="DM8" s="11"/>
      <c r="DN8" s="11"/>
      <c r="DO8" s="12">
        <v>1738.5114472902812</v>
      </c>
      <c r="DP8" s="10">
        <v>1776.6736868322093</v>
      </c>
      <c r="DQ8" s="11"/>
      <c r="DR8" s="11"/>
      <c r="DS8" s="12">
        <v>1690.5740254533134</v>
      </c>
      <c r="DT8" s="10">
        <v>1706.1236233592351</v>
      </c>
      <c r="DU8" s="11"/>
      <c r="DV8" s="11"/>
      <c r="DW8" s="12">
        <v>1709.1080706942487</v>
      </c>
      <c r="DX8" s="10">
        <v>1774.8259159738607</v>
      </c>
      <c r="DY8" s="11"/>
      <c r="DZ8" s="11"/>
      <c r="EA8" s="12">
        <v>1742.9499365601926</v>
      </c>
      <c r="EB8" s="10">
        <v>1649.0295145258704</v>
      </c>
      <c r="EC8" s="11"/>
      <c r="ED8" s="11"/>
      <c r="EE8" s="12">
        <v>1707.6818935424471</v>
      </c>
      <c r="EF8" s="10">
        <v>1769.901785934188</v>
      </c>
      <c r="EG8" s="11"/>
      <c r="EH8" s="11"/>
      <c r="EI8" s="12">
        <v>1726.2053528098097</v>
      </c>
      <c r="EJ8" s="10">
        <v>1731.1521789602257</v>
      </c>
      <c r="EK8" s="11"/>
      <c r="EL8" s="11"/>
      <c r="EM8" s="12">
        <v>1833.0862629159037</v>
      </c>
      <c r="EN8" s="10">
        <v>1709.344919533384</v>
      </c>
      <c r="EO8" s="11"/>
      <c r="EP8" s="11"/>
      <c r="EQ8" s="12">
        <v>1731.7834596858336</v>
      </c>
      <c r="ER8" s="10">
        <v>1640.792826131569</v>
      </c>
      <c r="ES8" s="10">
        <v>1649.3400260427293</v>
      </c>
      <c r="ET8" s="10">
        <v>1649.6851030005016</v>
      </c>
      <c r="EU8" s="10" t="s">
        <v>6</v>
      </c>
      <c r="EV8" s="10">
        <v>1669.672005216541</v>
      </c>
      <c r="EW8" s="10">
        <v>1670.4957232915187</v>
      </c>
      <c r="EX8" s="10">
        <v>1749.0748389694659</v>
      </c>
      <c r="EY8" s="10">
        <v>1800.9289319196396</v>
      </c>
      <c r="EZ8" s="10">
        <v>1786.8011155384615</v>
      </c>
      <c r="FA8" s="10">
        <v>1804.8633857484381</v>
      </c>
      <c r="FB8" s="10">
        <v>1862.8275341787323</v>
      </c>
      <c r="FC8" s="10">
        <v>1816.9634251446673</v>
      </c>
      <c r="FD8" s="10">
        <v>1774.9905381860485</v>
      </c>
      <c r="FE8" s="10">
        <v>1736.9115363528861</v>
      </c>
      <c r="FF8" s="10">
        <v>1727.5053324863129</v>
      </c>
      <c r="FG8" s="24">
        <v>1676.6287241231091</v>
      </c>
    </row>
    <row r="9" spans="1:195" ht="18.75" customHeight="1" x14ac:dyDescent="0.25">
      <c r="A9" s="8">
        <v>42588</v>
      </c>
      <c r="B9" s="8">
        <v>42589</v>
      </c>
      <c r="C9" s="16">
        <v>7.3179626827239987</v>
      </c>
      <c r="D9" s="7">
        <v>1857.0699354108126</v>
      </c>
      <c r="E9" s="9"/>
      <c r="F9" s="9"/>
      <c r="G9" s="9">
        <v>1895.9097531896864</v>
      </c>
      <c r="H9" s="10">
        <v>1847.8700573504568</v>
      </c>
      <c r="I9" s="11"/>
      <c r="J9" s="11"/>
      <c r="K9" s="12">
        <v>1840.1956748169489</v>
      </c>
      <c r="L9" s="10">
        <v>1896.0936145447063</v>
      </c>
      <c r="M9" s="11"/>
      <c r="N9" s="11"/>
      <c r="O9" s="12">
        <v>1841.0492423797809</v>
      </c>
      <c r="P9" s="10">
        <v>1858.4118001421452</v>
      </c>
      <c r="Q9" s="11"/>
      <c r="R9" s="11"/>
      <c r="S9" s="12">
        <v>1842.5491118741497</v>
      </c>
      <c r="T9" s="10">
        <v>1873.5215818002209</v>
      </c>
      <c r="U9" s="11"/>
      <c r="V9" s="11"/>
      <c r="W9" s="12">
        <v>1874.8296247148123</v>
      </c>
      <c r="X9" s="10">
        <v>1872.1837759792729</v>
      </c>
      <c r="Y9" s="11"/>
      <c r="Z9" s="11"/>
      <c r="AA9" s="12">
        <v>1871.3681905167252</v>
      </c>
      <c r="AB9" s="10">
        <v>1885.9401601723225</v>
      </c>
      <c r="AC9" s="11"/>
      <c r="AD9" s="11"/>
      <c r="AE9" s="12">
        <v>1882.1130041645399</v>
      </c>
      <c r="AF9" s="10">
        <v>1858.9004690302697</v>
      </c>
      <c r="AG9" s="11"/>
      <c r="AH9" s="11"/>
      <c r="AI9" s="12">
        <v>1876.2846932122266</v>
      </c>
      <c r="AJ9" s="10">
        <v>1857.7314228642276</v>
      </c>
      <c r="AK9" s="11"/>
      <c r="AL9" s="11"/>
      <c r="AM9" s="12">
        <v>1860.6855521406651</v>
      </c>
      <c r="AN9" s="10">
        <v>1864.9150401977076</v>
      </c>
      <c r="AO9" s="11"/>
      <c r="AP9" s="11"/>
      <c r="AQ9" s="12">
        <v>1851.6975807969745</v>
      </c>
      <c r="AR9" s="10">
        <v>1954.1858711716798</v>
      </c>
      <c r="AS9" s="11"/>
      <c r="AT9" s="11"/>
      <c r="AU9" s="12">
        <v>1858.1460911318102</v>
      </c>
      <c r="AV9" s="10">
        <v>1975.025621881704</v>
      </c>
      <c r="AW9" s="11"/>
      <c r="AX9" s="11"/>
      <c r="AY9" s="12">
        <v>1963.1274675353154</v>
      </c>
      <c r="AZ9" s="10">
        <v>1984.7351516496576</v>
      </c>
      <c r="BA9" s="11"/>
      <c r="BB9" s="11"/>
      <c r="BC9" s="12">
        <v>1959.3960309149404</v>
      </c>
      <c r="BD9" s="10">
        <v>1903.3974668944452</v>
      </c>
      <c r="BE9" s="11"/>
      <c r="BF9" s="11"/>
      <c r="BG9" s="12">
        <v>2013.809912941676</v>
      </c>
      <c r="BH9" s="10">
        <v>1991.6067812902397</v>
      </c>
      <c r="BI9" s="11"/>
      <c r="BJ9" s="11"/>
      <c r="BK9" s="12">
        <v>1972.9521448594367</v>
      </c>
      <c r="BL9" s="10">
        <v>1842.8976739140255</v>
      </c>
      <c r="BM9" s="11"/>
      <c r="BN9" s="11"/>
      <c r="BO9" s="12">
        <v>1924.5580924071098</v>
      </c>
      <c r="BP9" s="10">
        <v>1871.0652581743227</v>
      </c>
      <c r="BQ9" s="11"/>
      <c r="BR9" s="11"/>
      <c r="BS9" s="12">
        <v>1855.789679033481</v>
      </c>
      <c r="BT9" s="10">
        <v>1999.7895032212305</v>
      </c>
      <c r="BU9" s="11"/>
      <c r="BV9" s="11"/>
      <c r="BW9" s="12">
        <v>1903.6982152130383</v>
      </c>
      <c r="BX9" s="10">
        <v>2000.5866260981029</v>
      </c>
      <c r="BY9" s="11"/>
      <c r="BZ9" s="11"/>
      <c r="CA9" s="12">
        <v>2009.7428771904122</v>
      </c>
      <c r="CB9" s="10">
        <v>1868.1865593384323</v>
      </c>
      <c r="CC9" s="11"/>
      <c r="CD9" s="11"/>
      <c r="CE9" s="12">
        <v>1863.9473114391469</v>
      </c>
      <c r="CF9" s="10">
        <v>1893.9372366886651</v>
      </c>
      <c r="CG9" s="11"/>
      <c r="CH9" s="11"/>
      <c r="CI9" s="12">
        <v>1817.3666843002432</v>
      </c>
      <c r="CJ9" s="10">
        <v>1932.988071240721</v>
      </c>
      <c r="CK9" s="11"/>
      <c r="CL9" s="11"/>
      <c r="CM9" s="12">
        <v>1973.8695685310806</v>
      </c>
      <c r="CN9" s="10">
        <v>1943.3503034399846</v>
      </c>
      <c r="CO9" s="11"/>
      <c r="CP9" s="11"/>
      <c r="CQ9" s="12">
        <v>1890.0232882674418</v>
      </c>
      <c r="CR9" s="10">
        <v>1887.2618830115366</v>
      </c>
      <c r="CS9" s="11"/>
      <c r="CT9" s="11"/>
      <c r="CU9" s="12">
        <v>1890.0964223554854</v>
      </c>
      <c r="CV9" s="10">
        <v>1900.3414496466035</v>
      </c>
      <c r="CW9" s="11"/>
      <c r="CX9" s="11"/>
      <c r="CY9" s="12">
        <v>1842.1239186214621</v>
      </c>
      <c r="CZ9" s="10">
        <v>1829.8317847247877</v>
      </c>
      <c r="DA9" s="11"/>
      <c r="DB9" s="11"/>
      <c r="DC9" s="12">
        <v>1935.1277354715826</v>
      </c>
      <c r="DD9" s="10">
        <v>1900.0999838113939</v>
      </c>
      <c r="DE9" s="11"/>
      <c r="DF9" s="11"/>
      <c r="DG9" s="12">
        <v>1944.1877951858287</v>
      </c>
      <c r="DH9" s="10">
        <v>1924.1734062229079</v>
      </c>
      <c r="DI9" s="11"/>
      <c r="DJ9" s="11"/>
      <c r="DK9" s="12">
        <v>1944.096690683391</v>
      </c>
      <c r="DL9" s="10">
        <v>1923.230362302098</v>
      </c>
      <c r="DM9" s="11"/>
      <c r="DN9" s="11"/>
      <c r="DO9" s="12">
        <v>1930.8986303166296</v>
      </c>
      <c r="DP9" s="10">
        <v>1966.1898193359555</v>
      </c>
      <c r="DQ9" s="11"/>
      <c r="DR9" s="11"/>
      <c r="DS9" s="12">
        <v>1864.2485737810657</v>
      </c>
      <c r="DT9" s="10">
        <v>1887.8504387954492</v>
      </c>
      <c r="DU9" s="11"/>
      <c r="DV9" s="11"/>
      <c r="DW9" s="12">
        <v>1882.2648315108074</v>
      </c>
      <c r="DX9" s="10">
        <v>1962.5973678260386</v>
      </c>
      <c r="DY9" s="11"/>
      <c r="DZ9" s="11"/>
      <c r="EA9" s="12">
        <v>1913.4072124095337</v>
      </c>
      <c r="EB9" s="10">
        <v>1845.5000560899982</v>
      </c>
      <c r="EC9" s="11"/>
      <c r="ED9" s="11"/>
      <c r="EE9" s="12">
        <v>1886.9437517337205</v>
      </c>
      <c r="EF9" s="10">
        <v>1952.1304667078787</v>
      </c>
      <c r="EG9" s="11"/>
      <c r="EH9" s="11"/>
      <c r="EI9" s="12">
        <v>1897.9227208157095</v>
      </c>
      <c r="EJ9" s="10">
        <v>1906.7242492970286</v>
      </c>
      <c r="EK9" s="11"/>
      <c r="EL9" s="11"/>
      <c r="EM9" s="12">
        <v>1992.8508666018245</v>
      </c>
      <c r="EN9" s="10">
        <v>1877.443905796943</v>
      </c>
      <c r="EO9" s="11"/>
      <c r="EP9" s="11"/>
      <c r="EQ9" s="12">
        <v>1888.6416629980511</v>
      </c>
      <c r="ER9" s="10">
        <v>1841.7579020830992</v>
      </c>
      <c r="ES9" s="10">
        <v>1857.6215912255489</v>
      </c>
      <c r="ET9" s="10">
        <v>1854.9586047469811</v>
      </c>
      <c r="EU9" s="10" t="s">
        <v>6</v>
      </c>
      <c r="EV9" s="10">
        <v>1863.3382777431152</v>
      </c>
      <c r="EW9" s="10">
        <v>1855.5262244641281</v>
      </c>
      <c r="EX9" s="10">
        <v>1921.7961731759535</v>
      </c>
      <c r="EY9" s="10">
        <v>1974.7550873566006</v>
      </c>
      <c r="EZ9" s="10">
        <v>1951.0046660136018</v>
      </c>
      <c r="FA9" s="10">
        <v>1948.7987783871076</v>
      </c>
      <c r="FB9" s="10">
        <v>2002.4713336174934</v>
      </c>
      <c r="FC9" s="10">
        <v>1959.9023630960903</v>
      </c>
      <c r="FD9" s="10">
        <v>1908.3878577712758</v>
      </c>
      <c r="FE9" s="10">
        <v>1913.7369644173441</v>
      </c>
      <c r="FF9" s="10">
        <v>1900.8405946262585</v>
      </c>
      <c r="FG9" s="24">
        <v>1827.90594612676</v>
      </c>
    </row>
    <row r="10" spans="1:195" ht="18.75" customHeight="1" x14ac:dyDescent="0.25">
      <c r="A10" s="8">
        <v>42589</v>
      </c>
      <c r="B10" s="8">
        <v>42590</v>
      </c>
      <c r="C10" s="16">
        <v>8.0764415092468269</v>
      </c>
      <c r="D10" s="7">
        <v>1917.4480877325411</v>
      </c>
      <c r="E10" s="9"/>
      <c r="F10" s="9"/>
      <c r="G10" s="9">
        <v>1950.1169746664887</v>
      </c>
      <c r="H10" s="10">
        <v>1903.4958715640685</v>
      </c>
      <c r="I10" s="11"/>
      <c r="J10" s="11"/>
      <c r="K10" s="12">
        <v>1899.2152911544167</v>
      </c>
      <c r="L10" s="10">
        <v>1950.2811293696825</v>
      </c>
      <c r="M10" s="11"/>
      <c r="N10" s="11"/>
      <c r="O10" s="12">
        <v>1892.1944376479387</v>
      </c>
      <c r="P10" s="10">
        <v>1901.5098910573897</v>
      </c>
      <c r="Q10" s="11"/>
      <c r="R10" s="11"/>
      <c r="S10" s="12">
        <v>1889.6153587430586</v>
      </c>
      <c r="T10" s="10">
        <v>1910.1839307609662</v>
      </c>
      <c r="U10" s="11"/>
      <c r="V10" s="11"/>
      <c r="W10" s="12">
        <v>1923.2081115262176</v>
      </c>
      <c r="X10" s="10">
        <v>1913.7578617468321</v>
      </c>
      <c r="Y10" s="11"/>
      <c r="Z10" s="11"/>
      <c r="AA10" s="12">
        <v>1917.3677493923065</v>
      </c>
      <c r="AB10" s="10">
        <v>1936.0513308486256</v>
      </c>
      <c r="AC10" s="11"/>
      <c r="AD10" s="11"/>
      <c r="AE10" s="12">
        <v>1915.4545515927393</v>
      </c>
      <c r="AF10" s="10">
        <v>1906.443362286778</v>
      </c>
      <c r="AG10" s="11"/>
      <c r="AH10" s="11"/>
      <c r="AI10" s="12">
        <v>1924.9637142894685</v>
      </c>
      <c r="AJ10" s="10">
        <v>1903.3483116746584</v>
      </c>
      <c r="AK10" s="11"/>
      <c r="AL10" s="11"/>
      <c r="AM10" s="12">
        <v>1909.6708459621007</v>
      </c>
      <c r="AN10" s="10">
        <v>1917.1776780571251</v>
      </c>
      <c r="AO10" s="11"/>
      <c r="AP10" s="11"/>
      <c r="AQ10" s="12">
        <v>1902.7887088946343</v>
      </c>
      <c r="AR10" s="10">
        <v>2010.0601407800539</v>
      </c>
      <c r="AS10" s="11"/>
      <c r="AT10" s="11"/>
      <c r="AU10" s="12">
        <v>1911.9805710926921</v>
      </c>
      <c r="AV10" s="10">
        <v>2035.0852043792884</v>
      </c>
      <c r="AW10" s="11"/>
      <c r="AX10" s="11"/>
      <c r="AY10" s="12">
        <v>2020.5866426635657</v>
      </c>
      <c r="AZ10" s="10">
        <v>2039.1898050276859</v>
      </c>
      <c r="BA10" s="11"/>
      <c r="BB10" s="11"/>
      <c r="BC10" s="12">
        <v>2004.678448150434</v>
      </c>
      <c r="BD10" s="10">
        <v>1956.7987063997439</v>
      </c>
      <c r="BE10" s="11"/>
      <c r="BF10" s="11"/>
      <c r="BG10" s="12">
        <v>2069.015287419129</v>
      </c>
      <c r="BH10" s="10">
        <v>2043.6978246606982</v>
      </c>
      <c r="BI10" s="11"/>
      <c r="BJ10" s="11"/>
      <c r="BK10" s="12">
        <v>1986.3304218480691</v>
      </c>
      <c r="BL10" s="10">
        <v>1894.2240550054341</v>
      </c>
      <c r="BM10" s="11"/>
      <c r="BN10" s="11"/>
      <c r="BO10" s="12">
        <v>1979.3218819194783</v>
      </c>
      <c r="BP10" s="10">
        <v>1922.885668575605</v>
      </c>
      <c r="BQ10" s="11"/>
      <c r="BR10" s="11"/>
      <c r="BS10" s="12">
        <v>1911.3366012468302</v>
      </c>
      <c r="BT10" s="10">
        <v>2051.2302578023905</v>
      </c>
      <c r="BU10" s="11"/>
      <c r="BV10" s="11"/>
      <c r="BW10" s="12">
        <v>1952.1798391751399</v>
      </c>
      <c r="BX10" s="10">
        <v>2050.6597153205184</v>
      </c>
      <c r="BY10" s="11"/>
      <c r="BZ10" s="11"/>
      <c r="CA10" s="12">
        <v>2058.6964964239687</v>
      </c>
      <c r="CB10" s="10">
        <v>1918.4138222615704</v>
      </c>
      <c r="CC10" s="11"/>
      <c r="CD10" s="11"/>
      <c r="CE10" s="12">
        <v>1918.0465194489886</v>
      </c>
      <c r="CF10" s="10">
        <v>1943.0104094055512</v>
      </c>
      <c r="CG10" s="11"/>
      <c r="CH10" s="11"/>
      <c r="CI10" s="12">
        <v>1869.7748833518078</v>
      </c>
      <c r="CJ10" s="10">
        <v>1980.5113179309417</v>
      </c>
      <c r="CK10" s="11"/>
      <c r="CL10" s="11"/>
      <c r="CM10" s="12">
        <v>2023.264827372943</v>
      </c>
      <c r="CN10" s="10">
        <v>1993.3714577857684</v>
      </c>
      <c r="CO10" s="11"/>
      <c r="CP10" s="11"/>
      <c r="CQ10" s="12">
        <v>1948.3510271272978</v>
      </c>
      <c r="CR10" s="10">
        <v>1939.1760258454399</v>
      </c>
      <c r="CS10" s="11"/>
      <c r="CT10" s="11"/>
      <c r="CU10" s="12">
        <v>1949.7398129746266</v>
      </c>
      <c r="CV10" s="10">
        <v>1957.1281315427786</v>
      </c>
      <c r="CW10" s="11"/>
      <c r="CX10" s="11"/>
      <c r="CY10" s="12">
        <v>1907.2866579305544</v>
      </c>
      <c r="CZ10" s="10">
        <v>1885.0295038288805</v>
      </c>
      <c r="DA10" s="11"/>
      <c r="DB10" s="11"/>
      <c r="DC10" s="12">
        <v>1993.1581262949112</v>
      </c>
      <c r="DD10" s="10">
        <v>1952.7848955279676</v>
      </c>
      <c r="DE10" s="11"/>
      <c r="DF10" s="11"/>
      <c r="DG10" s="12">
        <v>1999.915220006339</v>
      </c>
      <c r="DH10" s="10">
        <v>1972.9738086079251</v>
      </c>
      <c r="DI10" s="11"/>
      <c r="DJ10" s="11"/>
      <c r="DK10" s="12">
        <v>1997.5920593052751</v>
      </c>
      <c r="DL10" s="10">
        <v>1980.9630720065488</v>
      </c>
      <c r="DM10" s="11"/>
      <c r="DN10" s="11"/>
      <c r="DO10" s="12">
        <v>1991.574049689129</v>
      </c>
      <c r="DP10" s="10">
        <v>2021.2698189646785</v>
      </c>
      <c r="DQ10" s="11"/>
      <c r="DR10" s="11"/>
      <c r="DS10" s="12">
        <v>1914.7968705970179</v>
      </c>
      <c r="DT10" s="10">
        <v>1939.5131003573247</v>
      </c>
      <c r="DU10" s="11"/>
      <c r="DV10" s="11"/>
      <c r="DW10" s="12">
        <v>1927.1881671669889</v>
      </c>
      <c r="DX10" s="10">
        <v>2021.0157726698617</v>
      </c>
      <c r="DY10" s="11"/>
      <c r="DZ10" s="11"/>
      <c r="EA10" s="12">
        <v>1966.7049353266355</v>
      </c>
      <c r="EB10" s="10">
        <v>1899.61320270395</v>
      </c>
      <c r="EC10" s="11"/>
      <c r="ED10" s="11"/>
      <c r="EE10" s="12">
        <v>1947.1731316033454</v>
      </c>
      <c r="EF10" s="10">
        <v>2012.066850515567</v>
      </c>
      <c r="EG10" s="11"/>
      <c r="EH10" s="11"/>
      <c r="EI10" s="12">
        <v>1957.9858669316407</v>
      </c>
      <c r="EJ10" s="10">
        <v>1963.7648206167717</v>
      </c>
      <c r="EK10" s="11"/>
      <c r="EL10" s="11"/>
      <c r="EM10" s="12">
        <v>2059.5933633879404</v>
      </c>
      <c r="EN10" s="10">
        <v>1939.4226837322203</v>
      </c>
      <c r="EO10" s="11"/>
      <c r="EP10" s="11"/>
      <c r="EQ10" s="12">
        <v>1955.0998909183468</v>
      </c>
      <c r="ER10" s="10">
        <v>1893.0175862307899</v>
      </c>
      <c r="ES10" s="10">
        <v>1907.4409467722803</v>
      </c>
      <c r="ET10" s="10">
        <v>1898.4972035762337</v>
      </c>
      <c r="EU10" s="10" t="s">
        <v>6</v>
      </c>
      <c r="EV10" s="10">
        <v>1908.8698535602446</v>
      </c>
      <c r="EW10" s="10">
        <v>1910.6367310595292</v>
      </c>
      <c r="EX10" s="10">
        <v>1976.504843670283</v>
      </c>
      <c r="EY10" s="10">
        <v>2028.190195241672</v>
      </c>
      <c r="EZ10" s="10">
        <v>2010.0723635824024</v>
      </c>
      <c r="FA10" s="10">
        <v>1996.933593642982</v>
      </c>
      <c r="FB10" s="10">
        <v>2045.9398339459658</v>
      </c>
      <c r="FC10" s="10">
        <v>2005.9712642215745</v>
      </c>
      <c r="FD10" s="10">
        <v>1974.6312892687442</v>
      </c>
      <c r="FE10" s="10">
        <v>1969.6743135901622</v>
      </c>
      <c r="FF10" s="10">
        <v>1962.0155431315186</v>
      </c>
      <c r="FG10" s="24">
        <v>1892.8571975289217</v>
      </c>
    </row>
    <row r="11" spans="1:195" ht="18.75" customHeight="1" x14ac:dyDescent="0.25">
      <c r="A11" s="8">
        <v>42590</v>
      </c>
      <c r="B11" s="8">
        <v>42591</v>
      </c>
      <c r="C11" s="16">
        <v>8.2966216764450067</v>
      </c>
      <c r="D11" s="7">
        <v>1953.9717047602096</v>
      </c>
      <c r="E11" s="9"/>
      <c r="F11" s="9"/>
      <c r="G11" s="9">
        <v>2000.386876147993</v>
      </c>
      <c r="H11" s="10">
        <v>1949.1051050898548</v>
      </c>
      <c r="I11" s="11"/>
      <c r="J11" s="11"/>
      <c r="K11" s="12">
        <v>1950.7865253654247</v>
      </c>
      <c r="L11" s="10">
        <v>1993.3948586516344</v>
      </c>
      <c r="M11" s="11"/>
      <c r="N11" s="11"/>
      <c r="O11" s="12">
        <v>1940.1284863807361</v>
      </c>
      <c r="P11" s="10">
        <v>1949.0360758223537</v>
      </c>
      <c r="Q11" s="11"/>
      <c r="R11" s="11"/>
      <c r="S11" s="12">
        <v>1936.5212775374728</v>
      </c>
      <c r="T11" s="10">
        <v>1945.7808040308041</v>
      </c>
      <c r="U11" s="11"/>
      <c r="V11" s="11"/>
      <c r="W11" s="12">
        <v>1967.3907681263813</v>
      </c>
      <c r="X11" s="10">
        <v>1951.3317126551026</v>
      </c>
      <c r="Y11" s="11"/>
      <c r="Z11" s="11"/>
      <c r="AA11" s="12">
        <v>1952.7037091075808</v>
      </c>
      <c r="AB11" s="10">
        <v>1975.4724953291654</v>
      </c>
      <c r="AC11" s="11"/>
      <c r="AD11" s="11"/>
      <c r="AE11" s="12">
        <v>1968.8631680224271</v>
      </c>
      <c r="AF11" s="10">
        <v>1945.736803279231</v>
      </c>
      <c r="AG11" s="11"/>
      <c r="AH11" s="11"/>
      <c r="AI11" s="12">
        <v>1966.0763365738505</v>
      </c>
      <c r="AJ11" s="10">
        <v>1948.0688596486568</v>
      </c>
      <c r="AK11" s="11"/>
      <c r="AL11" s="11"/>
      <c r="AM11" s="12">
        <v>1954.2370906626722</v>
      </c>
      <c r="AN11" s="10">
        <v>1960.7901758175899</v>
      </c>
      <c r="AO11" s="11"/>
      <c r="AP11" s="11"/>
      <c r="AQ11" s="12">
        <v>1952.957172639517</v>
      </c>
      <c r="AR11" s="10">
        <v>2063.6619155359285</v>
      </c>
      <c r="AS11" s="11"/>
      <c r="AT11" s="11"/>
      <c r="AU11" s="12">
        <v>1964.0353189462064</v>
      </c>
      <c r="AV11" s="10">
        <v>2095.5298373720052</v>
      </c>
      <c r="AW11" s="11"/>
      <c r="AX11" s="11"/>
      <c r="AY11" s="12">
        <v>2074.431039331193</v>
      </c>
      <c r="AZ11" s="10">
        <v>2097.2393054934159</v>
      </c>
      <c r="BA11" s="11"/>
      <c r="BB11" s="11"/>
      <c r="BC11" s="12">
        <v>2055.7710211729973</v>
      </c>
      <c r="BD11" s="10">
        <v>2011.9684537761525</v>
      </c>
      <c r="BE11" s="11"/>
      <c r="BF11" s="11"/>
      <c r="BG11" s="12">
        <v>2129.4055206064945</v>
      </c>
      <c r="BH11" s="10">
        <v>2100.8856346393363</v>
      </c>
      <c r="BI11" s="11"/>
      <c r="BJ11" s="11"/>
      <c r="BK11" s="12">
        <v>2083.0990935320651</v>
      </c>
      <c r="BL11" s="10">
        <v>1945.5258506140631</v>
      </c>
      <c r="BM11" s="11"/>
      <c r="BN11" s="11"/>
      <c r="BO11" s="12">
        <v>2040.1734400526902</v>
      </c>
      <c r="BP11" s="10">
        <v>1983.4509218978606</v>
      </c>
      <c r="BQ11" s="11"/>
      <c r="BR11" s="11"/>
      <c r="BS11" s="12">
        <v>1968.1996538963929</v>
      </c>
      <c r="BT11" s="10">
        <v>2109.7640935975587</v>
      </c>
      <c r="BU11" s="11"/>
      <c r="BV11" s="11"/>
      <c r="BW11" s="12">
        <v>2015.1345638028718</v>
      </c>
      <c r="BX11" s="10">
        <v>2113.4402460860115</v>
      </c>
      <c r="BY11" s="11"/>
      <c r="BZ11" s="11"/>
      <c r="CA11" s="12">
        <v>2130.0387937556525</v>
      </c>
      <c r="CB11" s="10">
        <v>1969.3682677063457</v>
      </c>
      <c r="CC11" s="11"/>
      <c r="CD11" s="11"/>
      <c r="CE11" s="12">
        <v>1973.7250469875846</v>
      </c>
      <c r="CF11" s="10">
        <v>2003.9858466098292</v>
      </c>
      <c r="CG11" s="11"/>
      <c r="CH11" s="11"/>
      <c r="CI11" s="12">
        <v>1924.4734978475374</v>
      </c>
      <c r="CJ11" s="10">
        <v>2046.3493508851418</v>
      </c>
      <c r="CK11" s="11"/>
      <c r="CL11" s="11"/>
      <c r="CM11" s="12">
        <v>2093.4837479210141</v>
      </c>
      <c r="CN11" s="10">
        <v>2057.8447749425959</v>
      </c>
      <c r="CO11" s="11"/>
      <c r="CP11" s="11"/>
      <c r="CQ11" s="12">
        <v>2012.6537519928452</v>
      </c>
      <c r="CR11" s="10">
        <v>2004.4007610467097</v>
      </c>
      <c r="CS11" s="11"/>
      <c r="CT11" s="11"/>
      <c r="CU11" s="12">
        <v>2008.2866724738076</v>
      </c>
      <c r="CV11" s="10">
        <v>2016.5744964469261</v>
      </c>
      <c r="CW11" s="11"/>
      <c r="CX11" s="11"/>
      <c r="CY11" s="12">
        <v>1961.239413692485</v>
      </c>
      <c r="CZ11" s="10">
        <v>1943.4388244213233</v>
      </c>
      <c r="DA11" s="11"/>
      <c r="DB11" s="11"/>
      <c r="DC11" s="12">
        <v>2055.6501701616039</v>
      </c>
      <c r="DD11" s="10">
        <v>2006.2592374293981</v>
      </c>
      <c r="DE11" s="11"/>
      <c r="DF11" s="11"/>
      <c r="DG11" s="12">
        <v>2056.4686992330535</v>
      </c>
      <c r="DH11" s="10">
        <v>2022.3681221793988</v>
      </c>
      <c r="DI11" s="11"/>
      <c r="DJ11" s="11"/>
      <c r="DK11" s="12">
        <v>2046.9002625305177</v>
      </c>
      <c r="DL11" s="10">
        <v>2025.4833400729653</v>
      </c>
      <c r="DM11" s="11"/>
      <c r="DN11" s="11"/>
      <c r="DO11" s="12">
        <v>2045.7565314572928</v>
      </c>
      <c r="DP11" s="10">
        <v>2069.3060944748718</v>
      </c>
      <c r="DQ11" s="11"/>
      <c r="DR11" s="11"/>
      <c r="DS11" s="12">
        <v>1961.1299068403277</v>
      </c>
      <c r="DT11" s="10">
        <v>1981.2431901677214</v>
      </c>
      <c r="DU11" s="11"/>
      <c r="DV11" s="11"/>
      <c r="DW11" s="12">
        <v>1976.5371041802127</v>
      </c>
      <c r="DX11" s="10">
        <v>2063.8869417728638</v>
      </c>
      <c r="DY11" s="11"/>
      <c r="DZ11" s="11"/>
      <c r="EA11" s="12">
        <v>2009.0901897729104</v>
      </c>
      <c r="EB11" s="10">
        <v>1944.583007675508</v>
      </c>
      <c r="EC11" s="11"/>
      <c r="ED11" s="11"/>
      <c r="EE11" s="12">
        <v>2000.5060034749306</v>
      </c>
      <c r="EF11" s="10">
        <v>2074.397524850795</v>
      </c>
      <c r="EG11" s="11"/>
      <c r="EH11" s="11"/>
      <c r="EI11" s="12">
        <v>2019.1839852096471</v>
      </c>
      <c r="EJ11" s="10">
        <v>2027.9350299122964</v>
      </c>
      <c r="EK11" s="11"/>
      <c r="EL11" s="11"/>
      <c r="EM11" s="12">
        <v>2136.3571899012422</v>
      </c>
      <c r="EN11" s="10">
        <v>2000.0549776375774</v>
      </c>
      <c r="EO11" s="11"/>
      <c r="EP11" s="11"/>
      <c r="EQ11" s="12">
        <v>2021.1451494904597</v>
      </c>
      <c r="ER11" s="10">
        <v>1943.4287818539262</v>
      </c>
      <c r="ES11" s="10">
        <v>1956.4127443139937</v>
      </c>
      <c r="ET11" s="10">
        <v>1946.8088941281269</v>
      </c>
      <c r="EU11" s="10" t="s">
        <v>6</v>
      </c>
      <c r="EV11" s="10">
        <v>1951.956962255148</v>
      </c>
      <c r="EW11" s="10">
        <v>1955.8982995860479</v>
      </c>
      <c r="EX11" s="10">
        <v>2033.247889087115</v>
      </c>
      <c r="EY11" s="10">
        <v>2087.4878285989585</v>
      </c>
      <c r="EZ11" s="10">
        <v>2073.826146396329</v>
      </c>
      <c r="FA11" s="10">
        <v>2060.6183525967067</v>
      </c>
      <c r="FB11" s="10">
        <v>2114.1878154597684</v>
      </c>
      <c r="FC11" s="10">
        <v>2071.4724179635118</v>
      </c>
      <c r="FD11" s="10">
        <v>2037.428025587353</v>
      </c>
      <c r="FE11" s="10">
        <v>2015.8155159600055</v>
      </c>
      <c r="FF11" s="10">
        <v>2013.8853389041853</v>
      </c>
      <c r="FG11" s="24">
        <v>1951.9870586124925</v>
      </c>
    </row>
    <row r="12" spans="1:195" ht="18.75" customHeight="1" x14ac:dyDescent="0.25">
      <c r="A12" s="8">
        <v>42591</v>
      </c>
      <c r="B12" s="8">
        <v>42592</v>
      </c>
      <c r="C12" s="16">
        <v>6.2678837795257571</v>
      </c>
      <c r="D12" s="7">
        <v>1729.0628401390536</v>
      </c>
      <c r="E12" s="9"/>
      <c r="F12" s="9"/>
      <c r="G12" s="9">
        <v>1773.712236115819</v>
      </c>
      <c r="H12" s="10">
        <v>1733.1560159141316</v>
      </c>
      <c r="I12" s="11"/>
      <c r="J12" s="11"/>
      <c r="K12" s="12">
        <v>1733.27356555083</v>
      </c>
      <c r="L12" s="10">
        <v>1783.2589909512722</v>
      </c>
      <c r="M12" s="11"/>
      <c r="N12" s="11"/>
      <c r="O12" s="12">
        <v>1726.5904321452238</v>
      </c>
      <c r="P12" s="10">
        <v>1732.9824735631905</v>
      </c>
      <c r="Q12" s="11"/>
      <c r="R12" s="11"/>
      <c r="S12" s="12">
        <v>1718.6174129712981</v>
      </c>
      <c r="T12" s="10">
        <v>1718.1424782818135</v>
      </c>
      <c r="U12" s="11"/>
      <c r="V12" s="11"/>
      <c r="W12" s="12">
        <v>1740.3091422250063</v>
      </c>
      <c r="X12" s="10">
        <v>1711.5667567281432</v>
      </c>
      <c r="Y12" s="11"/>
      <c r="Z12" s="11"/>
      <c r="AA12" s="12">
        <v>1723.9141124008552</v>
      </c>
      <c r="AB12" s="10">
        <v>1745.1007683966054</v>
      </c>
      <c r="AC12" s="11"/>
      <c r="AD12" s="11"/>
      <c r="AE12" s="12">
        <v>1751.484807986287</v>
      </c>
      <c r="AF12" s="10">
        <v>1716.1060436881426</v>
      </c>
      <c r="AG12" s="11"/>
      <c r="AH12" s="11"/>
      <c r="AI12" s="12">
        <v>1726.3774488951244</v>
      </c>
      <c r="AJ12" s="10">
        <v>1711.2646044437467</v>
      </c>
      <c r="AK12" s="11"/>
      <c r="AL12" s="11"/>
      <c r="AM12" s="12">
        <v>1711.9486212433806</v>
      </c>
      <c r="AN12" s="10">
        <v>1720.5818986816093</v>
      </c>
      <c r="AO12" s="11"/>
      <c r="AP12" s="11"/>
      <c r="AQ12" s="12">
        <v>1720.0071378673297</v>
      </c>
      <c r="AR12" s="10">
        <v>1818.9080581933028</v>
      </c>
      <c r="AS12" s="11"/>
      <c r="AT12" s="11"/>
      <c r="AU12" s="12">
        <v>1714.9580248565044</v>
      </c>
      <c r="AV12" s="10">
        <v>1857.1210548169258</v>
      </c>
      <c r="AW12" s="11"/>
      <c r="AX12" s="11"/>
      <c r="AY12" s="12">
        <v>1835.108183069797</v>
      </c>
      <c r="AZ12" s="10">
        <v>1857.9031994740058</v>
      </c>
      <c r="BA12" s="11"/>
      <c r="BB12" s="11"/>
      <c r="BC12" s="12">
        <v>1828.3288023763346</v>
      </c>
      <c r="BD12" s="10">
        <v>1762.9101901360518</v>
      </c>
      <c r="BE12" s="11"/>
      <c r="BF12" s="11"/>
      <c r="BG12" s="12">
        <v>1894.7399301525563</v>
      </c>
      <c r="BH12" s="10">
        <v>1851.5141526885573</v>
      </c>
      <c r="BI12" s="11"/>
      <c r="BJ12" s="11"/>
      <c r="BK12" s="12">
        <v>1858.3213948859654</v>
      </c>
      <c r="BL12" s="10">
        <v>1670.5834494898158</v>
      </c>
      <c r="BM12" s="11"/>
      <c r="BN12" s="11"/>
      <c r="BO12" s="12">
        <v>1785.9193310998207</v>
      </c>
      <c r="BP12" s="10">
        <v>1730.1890409333439</v>
      </c>
      <c r="BQ12" s="11"/>
      <c r="BR12" s="11"/>
      <c r="BS12" s="12">
        <v>1719.8430202525233</v>
      </c>
      <c r="BT12" s="10">
        <v>1840.43734071581</v>
      </c>
      <c r="BU12" s="11"/>
      <c r="BV12" s="11"/>
      <c r="BW12" s="12">
        <v>1752.8966949929325</v>
      </c>
      <c r="BX12" s="10">
        <v>1853.6180104364869</v>
      </c>
      <c r="BY12" s="11"/>
      <c r="BZ12" s="11"/>
      <c r="CA12" s="12">
        <v>1876.6233510163115</v>
      </c>
      <c r="CB12" s="10">
        <v>1725.1810635202212</v>
      </c>
      <c r="CC12" s="11"/>
      <c r="CD12" s="11"/>
      <c r="CE12" s="12">
        <v>1737.4220674195249</v>
      </c>
      <c r="CF12" s="10">
        <v>1780.6638994483239</v>
      </c>
      <c r="CG12" s="11"/>
      <c r="CH12" s="11"/>
      <c r="CI12" s="12">
        <v>1689.9532030205226</v>
      </c>
      <c r="CJ12" s="10">
        <v>1808.7296779267344</v>
      </c>
      <c r="CK12" s="11"/>
      <c r="CL12" s="11"/>
      <c r="CM12" s="12">
        <v>1858.6136612341522</v>
      </c>
      <c r="CN12" s="10">
        <v>1820.481083706647</v>
      </c>
      <c r="CO12" s="11"/>
      <c r="CP12" s="11"/>
      <c r="CQ12" s="12">
        <v>1763.7969739649131</v>
      </c>
      <c r="CR12" s="10">
        <v>1763.5775870128421</v>
      </c>
      <c r="CS12" s="11"/>
      <c r="CT12" s="11"/>
      <c r="CU12" s="12">
        <v>1765.2574386450738</v>
      </c>
      <c r="CV12" s="10">
        <v>1781.9444302722936</v>
      </c>
      <c r="CW12" s="11"/>
      <c r="CX12" s="11"/>
      <c r="CY12" s="12">
        <v>1720.374944539582</v>
      </c>
      <c r="CZ12" s="10">
        <v>1703.6244976235225</v>
      </c>
      <c r="DA12" s="11"/>
      <c r="DB12" s="11"/>
      <c r="DC12" s="12">
        <v>1820.6258111307379</v>
      </c>
      <c r="DD12" s="10">
        <v>1775.6520078702129</v>
      </c>
      <c r="DE12" s="11"/>
      <c r="DF12" s="11"/>
      <c r="DG12" s="12">
        <v>1824.8924578291487</v>
      </c>
      <c r="DH12" s="10">
        <v>1801.9829996328942</v>
      </c>
      <c r="DI12" s="11"/>
      <c r="DJ12" s="11"/>
      <c r="DK12" s="12">
        <v>1821.9338196724711</v>
      </c>
      <c r="DL12" s="10">
        <v>1833.3323948419459</v>
      </c>
      <c r="DM12" s="11"/>
      <c r="DN12" s="11"/>
      <c r="DO12" s="12">
        <v>1827.1863030246905</v>
      </c>
      <c r="DP12" s="10">
        <v>1853.0505093602478</v>
      </c>
      <c r="DQ12" s="11"/>
      <c r="DR12" s="11"/>
      <c r="DS12" s="12">
        <v>1749.7436431613903</v>
      </c>
      <c r="DT12" s="10">
        <v>1756.4063473508406</v>
      </c>
      <c r="DU12" s="11"/>
      <c r="DV12" s="11"/>
      <c r="DW12" s="12">
        <v>1767.4960908130647</v>
      </c>
      <c r="DX12" s="10">
        <v>1854.9094952428138</v>
      </c>
      <c r="DY12" s="11"/>
      <c r="DZ12" s="11"/>
      <c r="EA12" s="12">
        <v>1806.9728695471522</v>
      </c>
      <c r="EB12" s="10">
        <v>1717.1077703650519</v>
      </c>
      <c r="EC12" s="11"/>
      <c r="ED12" s="11"/>
      <c r="EE12" s="12">
        <v>1795.7122836878302</v>
      </c>
      <c r="EF12" s="10">
        <v>1861.5680174779188</v>
      </c>
      <c r="EG12" s="11"/>
      <c r="EH12" s="11"/>
      <c r="EI12" s="12">
        <v>1803.3181329859717</v>
      </c>
      <c r="EJ12" s="10">
        <v>1811.3697755335279</v>
      </c>
      <c r="EK12" s="11"/>
      <c r="EL12" s="11"/>
      <c r="EM12" s="12">
        <v>1924.6362380719879</v>
      </c>
      <c r="EN12" s="10">
        <v>1781.1395531043813</v>
      </c>
      <c r="EO12" s="11"/>
      <c r="EP12" s="11"/>
      <c r="EQ12" s="12">
        <v>1813.2197970753184</v>
      </c>
      <c r="ER12" s="10">
        <v>1725.7852930826025</v>
      </c>
      <c r="ES12" s="10">
        <v>1732.6434766625557</v>
      </c>
      <c r="ET12" s="10">
        <v>1730.109856414736</v>
      </c>
      <c r="EU12" s="10" t="s">
        <v>6</v>
      </c>
      <c r="EV12" s="10">
        <v>1714.2812013821201</v>
      </c>
      <c r="EW12" s="10">
        <v>1713.4119258454277</v>
      </c>
      <c r="EX12" s="10">
        <v>1794.1794919797185</v>
      </c>
      <c r="EY12" s="10">
        <v>1846.9385671105363</v>
      </c>
      <c r="EZ12" s="10">
        <v>1830.4745443837555</v>
      </c>
      <c r="FA12" s="10">
        <v>1809.1325384511274</v>
      </c>
      <c r="FB12" s="10">
        <v>1881.4621607177307</v>
      </c>
      <c r="FC12" s="10">
        <v>1841.3140055351071</v>
      </c>
      <c r="FD12" s="10">
        <v>1792.2730613571844</v>
      </c>
      <c r="FE12" s="10">
        <v>1804.177273084917</v>
      </c>
      <c r="FF12" s="10">
        <v>1803.6221314576057</v>
      </c>
      <c r="FG12" s="24">
        <v>1752.7576248869561</v>
      </c>
    </row>
    <row r="13" spans="1:195" ht="18.75" customHeight="1" x14ac:dyDescent="0.25">
      <c r="A13" s="8">
        <v>42592</v>
      </c>
      <c r="B13" s="8">
        <v>42593</v>
      </c>
      <c r="C13" s="16">
        <v>7.6570745229758321</v>
      </c>
      <c r="D13" s="7">
        <v>1728.6787144773557</v>
      </c>
      <c r="E13" s="9"/>
      <c r="F13" s="9"/>
      <c r="G13" s="9">
        <v>1764.2148467020893</v>
      </c>
      <c r="H13" s="10">
        <v>1715.5558407580277</v>
      </c>
      <c r="I13" s="11"/>
      <c r="J13" s="11"/>
      <c r="K13" s="12">
        <v>1707.7467556990573</v>
      </c>
      <c r="L13" s="10">
        <v>1764.2901548482516</v>
      </c>
      <c r="M13" s="11"/>
      <c r="N13" s="11"/>
      <c r="O13" s="12">
        <v>1711.1394483766981</v>
      </c>
      <c r="P13" s="10">
        <v>1715.6812249490247</v>
      </c>
      <c r="Q13" s="11"/>
      <c r="R13" s="11"/>
      <c r="S13" s="12">
        <v>1702.3561984918742</v>
      </c>
      <c r="T13" s="10">
        <v>1724.5765060165465</v>
      </c>
      <c r="U13" s="11"/>
      <c r="V13" s="11"/>
      <c r="W13" s="12">
        <v>1720.7332225259713</v>
      </c>
      <c r="X13" s="10">
        <v>1722.1860878533794</v>
      </c>
      <c r="Y13" s="11"/>
      <c r="Z13" s="11"/>
      <c r="AA13" s="12">
        <v>1716.7483590344264</v>
      </c>
      <c r="AB13" s="10">
        <v>1735.179730222733</v>
      </c>
      <c r="AC13" s="11"/>
      <c r="AD13" s="11"/>
      <c r="AE13" s="12">
        <v>1725.7104063004185</v>
      </c>
      <c r="AF13" s="10">
        <v>1729.7787276358906</v>
      </c>
      <c r="AG13" s="11"/>
      <c r="AH13" s="11"/>
      <c r="AI13" s="12">
        <v>1748.2889343913603</v>
      </c>
      <c r="AJ13" s="10">
        <v>1725.3806777262512</v>
      </c>
      <c r="AK13" s="11"/>
      <c r="AL13" s="11"/>
      <c r="AM13" s="12">
        <v>1729.4960484641995</v>
      </c>
      <c r="AN13" s="10">
        <v>1742.6585237404609</v>
      </c>
      <c r="AO13" s="11"/>
      <c r="AP13" s="11"/>
      <c r="AQ13" s="12">
        <v>1731.6714760380607</v>
      </c>
      <c r="AR13" s="10">
        <v>1833.2805256454592</v>
      </c>
      <c r="AS13" s="11"/>
      <c r="AT13" s="11"/>
      <c r="AU13" s="12">
        <v>1742.034825290508</v>
      </c>
      <c r="AV13" s="10">
        <v>1856.0819317984922</v>
      </c>
      <c r="AW13" s="11"/>
      <c r="AX13" s="11"/>
      <c r="AY13" s="12">
        <v>1831.7084696907782</v>
      </c>
      <c r="AZ13" s="10">
        <v>1872.820353629025</v>
      </c>
      <c r="BA13" s="11"/>
      <c r="BB13" s="11"/>
      <c r="BC13" s="12">
        <v>1851.6725987275834</v>
      </c>
      <c r="BD13" s="10">
        <v>1786.5695404354428</v>
      </c>
      <c r="BE13" s="11"/>
      <c r="BF13" s="11"/>
      <c r="BG13" s="12">
        <v>1896.2419905429726</v>
      </c>
      <c r="BH13" s="10">
        <v>1867.303589746972</v>
      </c>
      <c r="BI13" s="11"/>
      <c r="BJ13" s="11"/>
      <c r="BK13" s="12">
        <v>1858.4307927926664</v>
      </c>
      <c r="BL13" s="10">
        <v>1734.5435062633776</v>
      </c>
      <c r="BM13" s="11"/>
      <c r="BN13" s="11"/>
      <c r="BO13" s="12">
        <v>1825.1882941319914</v>
      </c>
      <c r="BP13" s="10">
        <v>1770.7658031767737</v>
      </c>
      <c r="BQ13" s="11"/>
      <c r="BR13" s="11"/>
      <c r="BS13" s="12">
        <v>1751.2439178847055</v>
      </c>
      <c r="BT13" s="10">
        <v>1891.7867721519412</v>
      </c>
      <c r="BU13" s="11"/>
      <c r="BV13" s="11"/>
      <c r="BW13" s="12">
        <v>1809.288053655908</v>
      </c>
      <c r="BX13" s="10">
        <v>1902.4308069519575</v>
      </c>
      <c r="BY13" s="11"/>
      <c r="BZ13" s="11"/>
      <c r="CA13" s="12">
        <v>1915.656938841619</v>
      </c>
      <c r="CB13" s="10">
        <v>1791.0502551782686</v>
      </c>
      <c r="CC13" s="11"/>
      <c r="CD13" s="11"/>
      <c r="CE13" s="12">
        <v>1806.5366908772369</v>
      </c>
      <c r="CF13" s="10">
        <v>1841.6107358619149</v>
      </c>
      <c r="CG13" s="11"/>
      <c r="CH13" s="11"/>
      <c r="CI13" s="12">
        <v>1765.5941710408947</v>
      </c>
      <c r="CJ13" s="10">
        <v>1857.384964454566</v>
      </c>
      <c r="CK13" s="11"/>
      <c r="CL13" s="11"/>
      <c r="CM13" s="12">
        <v>1904.5884028814978</v>
      </c>
      <c r="CN13" s="10">
        <v>1854.9532141339457</v>
      </c>
      <c r="CO13" s="11"/>
      <c r="CP13" s="11"/>
      <c r="CQ13" s="12">
        <v>1819.2454265213451</v>
      </c>
      <c r="CR13" s="10">
        <v>1790.4068054028189</v>
      </c>
      <c r="CS13" s="11"/>
      <c r="CT13" s="11"/>
      <c r="CU13" s="12">
        <v>1794.9358055639425</v>
      </c>
      <c r="CV13" s="10">
        <v>1792.7273878491167</v>
      </c>
      <c r="CW13" s="11"/>
      <c r="CX13" s="11"/>
      <c r="CY13" s="12">
        <v>1740.6798162075502</v>
      </c>
      <c r="CZ13" s="10">
        <v>1741.6837430753255</v>
      </c>
      <c r="DA13" s="11"/>
      <c r="DB13" s="11"/>
      <c r="DC13" s="12">
        <v>1817.0525523344961</v>
      </c>
      <c r="DD13" s="10">
        <v>1794.8342332223576</v>
      </c>
      <c r="DE13" s="11"/>
      <c r="DF13" s="11"/>
      <c r="DG13" s="12">
        <v>1823.4200699950554</v>
      </c>
      <c r="DH13" s="10">
        <v>1791.3439478373532</v>
      </c>
      <c r="DI13" s="11"/>
      <c r="DJ13" s="11"/>
      <c r="DK13" s="12">
        <v>1811.8157069842803</v>
      </c>
      <c r="DL13" s="10">
        <v>1812.4622522225252</v>
      </c>
      <c r="DM13" s="11"/>
      <c r="DN13" s="11"/>
      <c r="DO13" s="12">
        <v>1797.604794436204</v>
      </c>
      <c r="DP13" s="10">
        <v>1822.1859365918974</v>
      </c>
      <c r="DQ13" s="11"/>
      <c r="DR13" s="11"/>
      <c r="DS13" s="12">
        <v>1730.0326251584643</v>
      </c>
      <c r="DT13" s="10">
        <v>1739.1546940091955</v>
      </c>
      <c r="DU13" s="11"/>
      <c r="DV13" s="11"/>
      <c r="DW13" s="12">
        <v>1725.5792133273912</v>
      </c>
      <c r="DX13" s="10">
        <v>1811.4831026693296</v>
      </c>
      <c r="DY13" s="11"/>
      <c r="DZ13" s="11"/>
      <c r="EA13" s="12">
        <v>1751.0694274632767</v>
      </c>
      <c r="EB13" s="10">
        <v>1690.4526113056857</v>
      </c>
      <c r="EC13" s="11"/>
      <c r="ED13" s="11"/>
      <c r="EE13" s="12">
        <v>1733.0340628078752</v>
      </c>
      <c r="EF13" s="10">
        <v>1810.1767747617009</v>
      </c>
      <c r="EG13" s="11"/>
      <c r="EH13" s="11"/>
      <c r="EI13" s="12">
        <v>1738.0855590033511</v>
      </c>
      <c r="EJ13" s="10">
        <v>1764.737948736572</v>
      </c>
      <c r="EK13" s="11"/>
      <c r="EL13" s="11"/>
      <c r="EM13" s="12">
        <v>1849.8848901898589</v>
      </c>
      <c r="EN13" s="10">
        <v>1746.2188479931688</v>
      </c>
      <c r="EO13" s="11"/>
      <c r="EP13" s="11"/>
      <c r="EQ13" s="12">
        <v>1747.7268733108685</v>
      </c>
      <c r="ER13" s="10">
        <v>1714.2493866556529</v>
      </c>
      <c r="ES13" s="10">
        <v>1713.7105173353837</v>
      </c>
      <c r="ET13" s="10">
        <v>1711.1177035552466</v>
      </c>
      <c r="EU13" s="10" t="s">
        <v>6</v>
      </c>
      <c r="EV13" s="10">
        <v>1730.6011604725873</v>
      </c>
      <c r="EW13" s="10">
        <v>1734.9837923419159</v>
      </c>
      <c r="EX13" s="10">
        <v>1824.6650843905663</v>
      </c>
      <c r="EY13" s="10">
        <v>1860.2934318033688</v>
      </c>
      <c r="EZ13" s="10">
        <v>1845.1421528564479</v>
      </c>
      <c r="FA13" s="10">
        <v>1844.7836334067297</v>
      </c>
      <c r="FB13" s="10">
        <v>1912.6304300483457</v>
      </c>
      <c r="FC13" s="10">
        <v>1894.4710235641774</v>
      </c>
      <c r="FD13" s="10">
        <v>1813.067031699527</v>
      </c>
      <c r="FE13" s="10">
        <v>1789.5100080790473</v>
      </c>
      <c r="FF13" s="10">
        <v>1740.7335940195326</v>
      </c>
      <c r="FG13" s="24">
        <v>1683.6279894597455</v>
      </c>
    </row>
    <row r="14" spans="1:195" ht="18.75" customHeight="1" x14ac:dyDescent="0.25">
      <c r="A14" s="8">
        <v>42593</v>
      </c>
      <c r="B14" s="8">
        <v>42594</v>
      </c>
      <c r="C14" s="16">
        <v>6.6788114709854129</v>
      </c>
      <c r="D14" s="7">
        <v>1712.9088548809034</v>
      </c>
      <c r="E14" s="9"/>
      <c r="F14" s="9"/>
      <c r="G14" s="9">
        <v>1745.9494616998159</v>
      </c>
      <c r="H14" s="10">
        <v>1694.4199018117745</v>
      </c>
      <c r="I14" s="11"/>
      <c r="J14" s="11"/>
      <c r="K14" s="12">
        <v>1696.4070714981419</v>
      </c>
      <c r="L14" s="10">
        <v>1744.4677950258163</v>
      </c>
      <c r="M14" s="11"/>
      <c r="N14" s="11"/>
      <c r="O14" s="12">
        <v>1678.1509356689378</v>
      </c>
      <c r="P14" s="10">
        <v>1712.1961048542739</v>
      </c>
      <c r="Q14" s="11"/>
      <c r="R14" s="11"/>
      <c r="S14" s="12">
        <v>1678.6825562199353</v>
      </c>
      <c r="T14" s="10">
        <v>1721.4126578061794</v>
      </c>
      <c r="U14" s="11"/>
      <c r="V14" s="11"/>
      <c r="W14" s="12">
        <v>1713.4158369830336</v>
      </c>
      <c r="X14" s="10">
        <v>1716.3232843566152</v>
      </c>
      <c r="Y14" s="11"/>
      <c r="Z14" s="11"/>
      <c r="AA14" s="12">
        <v>1715.3021868313911</v>
      </c>
      <c r="AB14" s="10">
        <v>1732.7709808354448</v>
      </c>
      <c r="AC14" s="11"/>
      <c r="AD14" s="11"/>
      <c r="AE14" s="12">
        <v>1726.7870669345675</v>
      </c>
      <c r="AF14" s="10">
        <v>1712.509765408108</v>
      </c>
      <c r="AG14" s="11"/>
      <c r="AH14" s="11"/>
      <c r="AI14" s="12">
        <v>1745.3761185181947</v>
      </c>
      <c r="AJ14" s="10">
        <v>1721.6784915582539</v>
      </c>
      <c r="AK14" s="11"/>
      <c r="AL14" s="11"/>
      <c r="AM14" s="12">
        <v>1731.2369329125067</v>
      </c>
      <c r="AN14" s="10">
        <v>1733.8391092287677</v>
      </c>
      <c r="AO14" s="11"/>
      <c r="AP14" s="11"/>
      <c r="AQ14" s="12">
        <v>1716.4042910859578</v>
      </c>
      <c r="AR14" s="10">
        <v>1822.3470834128373</v>
      </c>
      <c r="AS14" s="11"/>
      <c r="AT14" s="11"/>
      <c r="AU14" s="12">
        <v>1733.8704136311276</v>
      </c>
      <c r="AV14" s="10">
        <v>1852.6849505400855</v>
      </c>
      <c r="AW14" s="11"/>
      <c r="AX14" s="11"/>
      <c r="AY14" s="12">
        <v>1826.7838077817858</v>
      </c>
      <c r="AZ14" s="10">
        <v>1850.3534248344642</v>
      </c>
      <c r="BA14" s="11"/>
      <c r="BB14" s="11"/>
      <c r="BC14" s="12">
        <v>1831.0456076866117</v>
      </c>
      <c r="BD14" s="10">
        <v>1767.1172650000749</v>
      </c>
      <c r="BE14" s="11"/>
      <c r="BF14" s="11"/>
      <c r="BG14" s="12">
        <v>1880.7237354159477</v>
      </c>
      <c r="BH14" s="10">
        <v>1841.8014342861195</v>
      </c>
      <c r="BI14" s="11"/>
      <c r="BJ14" s="11"/>
      <c r="BK14" s="12">
        <v>1838.5351665422991</v>
      </c>
      <c r="BL14" s="10">
        <v>1688.145342521507</v>
      </c>
      <c r="BM14" s="11"/>
      <c r="BN14" s="11"/>
      <c r="BO14" s="12">
        <v>1787.9968331086409</v>
      </c>
      <c r="BP14" s="10">
        <v>1737.1431448296544</v>
      </c>
      <c r="BQ14" s="11"/>
      <c r="BR14" s="11"/>
      <c r="BS14" s="12">
        <v>1719.3908654926424</v>
      </c>
      <c r="BT14" s="10">
        <v>1842.4992939921776</v>
      </c>
      <c r="BU14" s="11"/>
      <c r="BV14" s="11"/>
      <c r="BW14" s="12">
        <v>1759.8936333690394</v>
      </c>
      <c r="BX14" s="10">
        <v>1838.2816860781875</v>
      </c>
      <c r="BY14" s="11"/>
      <c r="BZ14" s="11"/>
      <c r="CA14" s="12">
        <v>1863.4940296035675</v>
      </c>
      <c r="CB14" s="10">
        <v>1694.707059950118</v>
      </c>
      <c r="CC14" s="11"/>
      <c r="CD14" s="11"/>
      <c r="CE14" s="12">
        <v>1719.2694579104632</v>
      </c>
      <c r="CF14" s="10">
        <v>1748.6569747777942</v>
      </c>
      <c r="CG14" s="11"/>
      <c r="CH14" s="11"/>
      <c r="CI14" s="12">
        <v>1664.3827468928039</v>
      </c>
      <c r="CJ14" s="10">
        <v>1789.0413762855296</v>
      </c>
      <c r="CK14" s="11"/>
      <c r="CL14" s="11"/>
      <c r="CM14" s="12">
        <v>1825.5429760745737</v>
      </c>
      <c r="CN14" s="10">
        <v>1813.4271804496798</v>
      </c>
      <c r="CO14" s="11"/>
      <c r="CP14" s="11"/>
      <c r="CQ14" s="12">
        <v>1757.4215545915968</v>
      </c>
      <c r="CR14" s="10">
        <v>1751.7516996707684</v>
      </c>
      <c r="CS14" s="11"/>
      <c r="CT14" s="11"/>
      <c r="CU14" s="12">
        <v>1765.011022931694</v>
      </c>
      <c r="CV14" s="10">
        <v>1764.5703135496544</v>
      </c>
      <c r="CW14" s="11"/>
      <c r="CX14" s="11"/>
      <c r="CY14" s="12">
        <v>1712.3132567912171</v>
      </c>
      <c r="CZ14" s="10">
        <v>1693.1155894988306</v>
      </c>
      <c r="DA14" s="11"/>
      <c r="DB14" s="11"/>
      <c r="DC14" s="12">
        <v>1796.6088048031434</v>
      </c>
      <c r="DD14" s="10">
        <v>1760.8200884346081</v>
      </c>
      <c r="DE14" s="11"/>
      <c r="DF14" s="11"/>
      <c r="DG14" s="12">
        <v>1799.6340582550692</v>
      </c>
      <c r="DH14" s="10">
        <v>1780.2264354839865</v>
      </c>
      <c r="DI14" s="11"/>
      <c r="DJ14" s="11"/>
      <c r="DK14" s="12">
        <v>1796.29909022524</v>
      </c>
      <c r="DL14" s="10">
        <v>1808.1941092424167</v>
      </c>
      <c r="DM14" s="11"/>
      <c r="DN14" s="11"/>
      <c r="DO14" s="12">
        <v>1790.5034726248048</v>
      </c>
      <c r="DP14" s="10">
        <v>1812.3433981387882</v>
      </c>
      <c r="DQ14" s="11"/>
      <c r="DR14" s="11"/>
      <c r="DS14" s="12">
        <v>1727.0223758337249</v>
      </c>
      <c r="DT14" s="10">
        <v>1742.3735584754663</v>
      </c>
      <c r="DU14" s="11"/>
      <c r="DV14" s="11"/>
      <c r="DW14" s="12">
        <v>1728.5793185247314</v>
      </c>
      <c r="DX14" s="10">
        <v>1808.2146312360164</v>
      </c>
      <c r="DY14" s="11"/>
      <c r="DZ14" s="11"/>
      <c r="EA14" s="12">
        <v>1761.2916646943738</v>
      </c>
      <c r="EB14" s="10">
        <v>1689.6500794721271</v>
      </c>
      <c r="EC14" s="11"/>
      <c r="ED14" s="11"/>
      <c r="EE14" s="12">
        <v>1725.0830402861091</v>
      </c>
      <c r="EF14" s="10">
        <v>1793.0806537838021</v>
      </c>
      <c r="EG14" s="11"/>
      <c r="EH14" s="11"/>
      <c r="EI14" s="12">
        <v>1737.2834821671258</v>
      </c>
      <c r="EJ14" s="10">
        <v>1744.5591639547288</v>
      </c>
      <c r="EK14" s="11"/>
      <c r="EL14" s="11"/>
      <c r="EM14" s="12">
        <v>1842.6184460944814</v>
      </c>
      <c r="EN14" s="10">
        <v>1726.6848434418262</v>
      </c>
      <c r="EO14" s="11"/>
      <c r="EP14" s="11"/>
      <c r="EQ14" s="12">
        <v>1749.8392606253915</v>
      </c>
      <c r="ER14" s="10">
        <v>1679.5914455379432</v>
      </c>
      <c r="ES14" s="10">
        <v>1684.0621059276516</v>
      </c>
      <c r="ET14" s="10">
        <v>1691.4016922229578</v>
      </c>
      <c r="EU14" s="10" t="s">
        <v>6</v>
      </c>
      <c r="EV14" s="10">
        <v>1724.8147060753843</v>
      </c>
      <c r="EW14" s="10">
        <v>1719.9070482135389</v>
      </c>
      <c r="EX14" s="10">
        <v>1796.9587791071547</v>
      </c>
      <c r="EY14" s="10">
        <v>1841.1560695646326</v>
      </c>
      <c r="EZ14" s="10">
        <v>1817.1957688408318</v>
      </c>
      <c r="FA14" s="10">
        <v>1812.1305600290073</v>
      </c>
      <c r="FB14" s="10">
        <v>1865.5017428180138</v>
      </c>
      <c r="FC14" s="10">
        <v>1823.2027149347048</v>
      </c>
      <c r="FD14" s="10">
        <v>1780.004048098546</v>
      </c>
      <c r="FE14" s="10">
        <v>1770.0494583608117</v>
      </c>
      <c r="FF14" s="10">
        <v>1745.7372925269635</v>
      </c>
      <c r="FG14" s="24">
        <v>1690.2391846520377</v>
      </c>
    </row>
    <row r="15" spans="1:195" ht="18.75" customHeight="1" x14ac:dyDescent="0.25">
      <c r="A15" s="8">
        <v>42594</v>
      </c>
      <c r="B15" s="8">
        <v>42595</v>
      </c>
      <c r="C15" s="16">
        <v>7.9459913539886475</v>
      </c>
      <c r="D15" s="7">
        <v>1899.5693698485545</v>
      </c>
      <c r="E15" s="9"/>
      <c r="F15" s="9"/>
      <c r="G15" s="9">
        <v>1936.6530903218224</v>
      </c>
      <c r="H15" s="10">
        <v>1888.8737725318424</v>
      </c>
      <c r="I15" s="11"/>
      <c r="J15" s="11"/>
      <c r="K15" s="12">
        <v>1886.1211907751206</v>
      </c>
      <c r="L15" s="10">
        <v>1935.2437639969564</v>
      </c>
      <c r="M15" s="11"/>
      <c r="N15" s="11"/>
      <c r="O15" s="12">
        <v>1875.1526111672647</v>
      </c>
      <c r="P15" s="10">
        <v>1894.8161296299063</v>
      </c>
      <c r="Q15" s="11"/>
      <c r="R15" s="11"/>
      <c r="S15" s="12">
        <v>1874.3763089446807</v>
      </c>
      <c r="T15" s="10">
        <v>1821.057654426676</v>
      </c>
      <c r="U15" s="11"/>
      <c r="V15" s="11"/>
      <c r="W15" s="12">
        <v>1909.1304133402764</v>
      </c>
      <c r="X15" s="10">
        <v>1893.6731488599396</v>
      </c>
      <c r="Y15" s="11"/>
      <c r="Z15" s="11"/>
      <c r="AA15" s="12">
        <v>1897.9034491810892</v>
      </c>
      <c r="AB15" s="10">
        <v>1915.4916682437465</v>
      </c>
      <c r="AC15" s="11"/>
      <c r="AD15" s="11"/>
      <c r="AE15" s="12">
        <v>1909.6681204452113</v>
      </c>
      <c r="AF15" s="10">
        <v>1888.8070158012401</v>
      </c>
      <c r="AG15" s="11"/>
      <c r="AH15" s="11"/>
      <c r="AI15" s="12">
        <v>1910.809975348559</v>
      </c>
      <c r="AJ15" s="10">
        <v>1888.8445902172914</v>
      </c>
      <c r="AK15" s="11"/>
      <c r="AL15" s="11"/>
      <c r="AM15" s="12">
        <v>1898.1689490939946</v>
      </c>
      <c r="AN15" s="10">
        <v>1895.5218220281931</v>
      </c>
      <c r="AO15" s="11"/>
      <c r="AP15" s="11"/>
      <c r="AQ15" s="12">
        <v>1875.1199251661742</v>
      </c>
      <c r="AR15" s="10">
        <v>1975.2368963723427</v>
      </c>
      <c r="AS15" s="11"/>
      <c r="AT15" s="11"/>
      <c r="AU15" s="12">
        <v>1873.2909530842594</v>
      </c>
      <c r="AV15" s="10">
        <v>1990.3306955447645</v>
      </c>
      <c r="AW15" s="11"/>
      <c r="AX15" s="11"/>
      <c r="AY15" s="12">
        <v>1981.1549847670958</v>
      </c>
      <c r="AZ15" s="10">
        <v>1999.7710831746501</v>
      </c>
      <c r="BA15" s="11"/>
      <c r="BB15" s="11"/>
      <c r="BC15" s="12">
        <v>1969.4109254380126</v>
      </c>
      <c r="BD15" s="10">
        <v>1918.4389432909077</v>
      </c>
      <c r="BE15" s="11"/>
      <c r="BF15" s="11"/>
      <c r="BG15" s="12">
        <v>2029.1763429920347</v>
      </c>
      <c r="BH15" s="10">
        <v>2005.6511139909912</v>
      </c>
      <c r="BI15" s="11"/>
      <c r="BJ15" s="11"/>
      <c r="BK15" s="12">
        <v>1992.2643157816699</v>
      </c>
      <c r="BL15" s="10">
        <v>1862.457637447045</v>
      </c>
      <c r="BM15" s="11"/>
      <c r="BN15" s="11"/>
      <c r="BO15" s="12">
        <v>1945.6438796759817</v>
      </c>
      <c r="BP15" s="10">
        <v>1895.9297502809065</v>
      </c>
      <c r="BQ15" s="11"/>
      <c r="BR15" s="11"/>
      <c r="BS15" s="12">
        <v>1876.992187626752</v>
      </c>
      <c r="BT15" s="10">
        <v>2001.2872448127289</v>
      </c>
      <c r="BU15" s="11"/>
      <c r="BV15" s="11"/>
      <c r="BW15" s="12">
        <v>1920.9543147237762</v>
      </c>
      <c r="BX15" s="10">
        <v>2004.299362983844</v>
      </c>
      <c r="BY15" s="11"/>
      <c r="BZ15" s="11"/>
      <c r="CA15" s="12">
        <v>2016.4885747756996</v>
      </c>
      <c r="CB15" s="10">
        <v>1877.1045156903465</v>
      </c>
      <c r="CC15" s="11"/>
      <c r="CD15" s="11"/>
      <c r="CE15" s="12">
        <v>1886.3131208300997</v>
      </c>
      <c r="CF15" s="10">
        <v>1912.3990487070732</v>
      </c>
      <c r="CG15" s="11"/>
      <c r="CH15" s="11"/>
      <c r="CI15" s="12">
        <v>1831.8691665486135</v>
      </c>
      <c r="CJ15" s="10">
        <v>1946.4349437312403</v>
      </c>
      <c r="CK15" s="11"/>
      <c r="CL15" s="11"/>
      <c r="CM15" s="12">
        <v>1982.9223930288499</v>
      </c>
      <c r="CN15" s="10">
        <v>1963.8044329229729</v>
      </c>
      <c r="CO15" s="11"/>
      <c r="CP15" s="11"/>
      <c r="CQ15" s="12">
        <v>1910.2711117555277</v>
      </c>
      <c r="CR15" s="10">
        <v>1909.9359681144499</v>
      </c>
      <c r="CS15" s="11"/>
      <c r="CT15" s="11"/>
      <c r="CU15" s="12">
        <v>1919.9162635270593</v>
      </c>
      <c r="CV15" s="10">
        <v>1928.7789181176702</v>
      </c>
      <c r="CW15" s="11"/>
      <c r="CX15" s="11"/>
      <c r="CY15" s="12">
        <v>1871.3127305115108</v>
      </c>
      <c r="CZ15" s="10">
        <v>1859.0537310260754</v>
      </c>
      <c r="DA15" s="11"/>
      <c r="DB15" s="11"/>
      <c r="DC15" s="12">
        <v>1951.4370417991129</v>
      </c>
      <c r="DD15" s="10">
        <v>1922.8337431091595</v>
      </c>
      <c r="DE15" s="11"/>
      <c r="DF15" s="11"/>
      <c r="DG15" s="12">
        <v>1955.6197308299929</v>
      </c>
      <c r="DH15" s="10">
        <v>1938.0402614378561</v>
      </c>
      <c r="DI15" s="11"/>
      <c r="DJ15" s="11"/>
      <c r="DK15" s="12">
        <v>1944.6373948795242</v>
      </c>
      <c r="DL15" s="10">
        <v>1981.5595065142093</v>
      </c>
      <c r="DM15" s="11"/>
      <c r="DN15" s="11"/>
      <c r="DO15" s="12">
        <v>1957.1217890221326</v>
      </c>
      <c r="DP15" s="10">
        <v>1991.5420319154393</v>
      </c>
      <c r="DQ15" s="11"/>
      <c r="DR15" s="11"/>
      <c r="DS15" s="12">
        <v>1886.5300330560613</v>
      </c>
      <c r="DT15" s="10">
        <v>1914.9828473860152</v>
      </c>
      <c r="DU15" s="11"/>
      <c r="DV15" s="11"/>
      <c r="DW15" s="12">
        <v>1905.3258652642603</v>
      </c>
      <c r="DX15" s="10">
        <v>1994.059296561978</v>
      </c>
      <c r="DY15" s="11"/>
      <c r="DZ15" s="11"/>
      <c r="EA15" s="12">
        <v>1939.1764981439519</v>
      </c>
      <c r="EB15" s="10">
        <v>1884.423409693861</v>
      </c>
      <c r="EC15" s="11"/>
      <c r="ED15" s="11"/>
      <c r="EE15" s="12">
        <v>1925.3872902148821</v>
      </c>
      <c r="EF15" s="10">
        <v>1996.1758132784662</v>
      </c>
      <c r="EG15" s="11"/>
      <c r="EH15" s="11"/>
      <c r="EI15" s="12">
        <v>1943.0985555934171</v>
      </c>
      <c r="EJ15" s="10">
        <v>1950.0108110763363</v>
      </c>
      <c r="EK15" s="11"/>
      <c r="EL15" s="11"/>
      <c r="EM15" s="12">
        <v>2046.3913967259264</v>
      </c>
      <c r="EN15" s="10">
        <v>1930.2467532139879</v>
      </c>
      <c r="EO15" s="11"/>
      <c r="EP15" s="11"/>
      <c r="EQ15" s="12">
        <v>1943.605892324149</v>
      </c>
      <c r="ER15" s="10">
        <v>1871.6549519102823</v>
      </c>
      <c r="ES15" s="10">
        <v>1886.9131329260281</v>
      </c>
      <c r="ET15" s="10">
        <v>1885.1110175927624</v>
      </c>
      <c r="EU15" s="10" t="s">
        <v>6</v>
      </c>
      <c r="EV15" s="10">
        <v>1888.9627956691925</v>
      </c>
      <c r="EW15" s="10">
        <v>1877.2515230312636</v>
      </c>
      <c r="EX15" s="10">
        <v>1934.2275299448386</v>
      </c>
      <c r="EY15" s="10">
        <v>1986.9854510878506</v>
      </c>
      <c r="EZ15" s="10">
        <v>1976.1813791595416</v>
      </c>
      <c r="FA15" s="10">
        <v>1962.7363611133535</v>
      </c>
      <c r="FB15" s="10">
        <v>2010.4942064426266</v>
      </c>
      <c r="FC15" s="10">
        <v>1970.5334440601289</v>
      </c>
      <c r="FD15" s="10">
        <v>1937.2055784661723</v>
      </c>
      <c r="FE15" s="10">
        <v>1920.9152810786056</v>
      </c>
      <c r="FF15" s="10">
        <v>1931.6849698391268</v>
      </c>
      <c r="FG15" s="24">
        <v>1881.1981333377209</v>
      </c>
    </row>
    <row r="16" spans="1:195" ht="18.75" customHeight="1" x14ac:dyDescent="0.25">
      <c r="A16" s="8">
        <v>42595</v>
      </c>
      <c r="B16" s="8">
        <v>42596</v>
      </c>
      <c r="C16" s="16">
        <v>7.5745585923194882</v>
      </c>
      <c r="D16" s="7">
        <v>1839.7379537594977</v>
      </c>
      <c r="E16" s="9"/>
      <c r="F16" s="9"/>
      <c r="G16" s="9">
        <v>1885.5178693858127</v>
      </c>
      <c r="H16" s="10">
        <v>1836.4694206179352</v>
      </c>
      <c r="I16" s="11"/>
      <c r="J16" s="11"/>
      <c r="K16" s="12">
        <v>1837.3690172243173</v>
      </c>
      <c r="L16" s="10">
        <v>1883.8307564539707</v>
      </c>
      <c r="M16" s="11"/>
      <c r="N16" s="11"/>
      <c r="O16" s="12">
        <v>1822.6844781894793</v>
      </c>
      <c r="P16" s="10">
        <v>1835.5868518166778</v>
      </c>
      <c r="Q16" s="11"/>
      <c r="R16" s="11"/>
      <c r="S16" s="12">
        <v>1819.8094706398083</v>
      </c>
      <c r="T16" s="10">
        <v>1810.2380216833728</v>
      </c>
      <c r="U16" s="11"/>
      <c r="V16" s="11"/>
      <c r="W16" s="12">
        <v>1852.9111593570153</v>
      </c>
      <c r="X16" s="10">
        <v>1833.4484440101817</v>
      </c>
      <c r="Y16" s="11"/>
      <c r="Z16" s="11"/>
      <c r="AA16" s="12">
        <v>1837.9161146899899</v>
      </c>
      <c r="AB16" s="10">
        <v>1858.6589295833235</v>
      </c>
      <c r="AC16" s="11"/>
      <c r="AD16" s="11"/>
      <c r="AE16" s="12">
        <v>1845.1284525745114</v>
      </c>
      <c r="AF16" s="10">
        <v>1831.6288702195145</v>
      </c>
      <c r="AG16" s="11"/>
      <c r="AH16" s="11"/>
      <c r="AI16" s="12">
        <v>1851.0840484546738</v>
      </c>
      <c r="AJ16" s="10">
        <v>1833.7617488893784</v>
      </c>
      <c r="AK16" s="11"/>
      <c r="AL16" s="11"/>
      <c r="AM16" s="12">
        <v>1846.4407508208851</v>
      </c>
      <c r="AN16" s="10">
        <v>1843.9263351803058</v>
      </c>
      <c r="AO16" s="11"/>
      <c r="AP16" s="11"/>
      <c r="AQ16" s="12">
        <v>1835.264355266009</v>
      </c>
      <c r="AR16" s="10">
        <v>1943.1824960417875</v>
      </c>
      <c r="AS16" s="11"/>
      <c r="AT16" s="11"/>
      <c r="AU16" s="12">
        <v>1846.5850505755411</v>
      </c>
      <c r="AV16" s="10">
        <v>1975.4884184269711</v>
      </c>
      <c r="AW16" s="11"/>
      <c r="AX16" s="11"/>
      <c r="AY16" s="12">
        <v>1967.1851528376365</v>
      </c>
      <c r="AZ16" s="10">
        <v>1977.4837657346964</v>
      </c>
      <c r="BA16" s="11"/>
      <c r="BB16" s="11"/>
      <c r="BC16" s="12">
        <v>1948.5987384723255</v>
      </c>
      <c r="BD16" s="10">
        <v>1898.4571256628064</v>
      </c>
      <c r="BE16" s="11"/>
      <c r="BF16" s="11"/>
      <c r="BG16" s="12">
        <v>2018.8145007146454</v>
      </c>
      <c r="BH16" s="10">
        <v>1986.5450711760259</v>
      </c>
      <c r="BI16" s="11"/>
      <c r="BJ16" s="11"/>
      <c r="BK16" s="12">
        <v>1979.212513712318</v>
      </c>
      <c r="BL16" s="10">
        <v>1835.6972364857061</v>
      </c>
      <c r="BM16" s="11"/>
      <c r="BN16" s="11"/>
      <c r="BO16" s="12">
        <v>1928.693430227409</v>
      </c>
      <c r="BP16" s="10">
        <v>1874.0047280174435</v>
      </c>
      <c r="BQ16" s="11"/>
      <c r="BR16" s="11"/>
      <c r="BS16" s="12">
        <v>1864.3384542643496</v>
      </c>
      <c r="BT16" s="10">
        <v>1995.7152138545496</v>
      </c>
      <c r="BU16" s="11"/>
      <c r="BV16" s="11"/>
      <c r="BW16" s="12">
        <v>1907.3227364100892</v>
      </c>
      <c r="BX16" s="10">
        <v>2001.9687714338108</v>
      </c>
      <c r="BY16" s="11"/>
      <c r="BZ16" s="11"/>
      <c r="CA16" s="12">
        <v>2018.8260282201961</v>
      </c>
      <c r="CB16" s="10">
        <v>1869.9780763865324</v>
      </c>
      <c r="CC16" s="11"/>
      <c r="CD16" s="11"/>
      <c r="CE16" s="12">
        <v>1866.3252465494461</v>
      </c>
      <c r="CF16" s="10">
        <v>1905.9912222758633</v>
      </c>
      <c r="CG16" s="11"/>
      <c r="CH16" s="11"/>
      <c r="CI16" s="12">
        <v>1832.1187327252549</v>
      </c>
      <c r="CJ16" s="10">
        <v>1947.2201525881924</v>
      </c>
      <c r="CK16" s="11"/>
      <c r="CL16" s="11"/>
      <c r="CM16" s="12">
        <v>1996.2986395616126</v>
      </c>
      <c r="CN16" s="10">
        <v>1958.7821790710555</v>
      </c>
      <c r="CO16" s="11"/>
      <c r="CP16" s="11"/>
      <c r="CQ16" s="12">
        <v>1916.8355833994362</v>
      </c>
      <c r="CR16" s="10">
        <v>1902.8557394857355</v>
      </c>
      <c r="CS16" s="11"/>
      <c r="CT16" s="11"/>
      <c r="CU16" s="12">
        <v>1917.8427725894462</v>
      </c>
      <c r="CV16" s="10">
        <v>1891.734750266854</v>
      </c>
      <c r="CW16" s="11"/>
      <c r="CX16" s="11"/>
      <c r="CY16" s="12">
        <v>1861.5369506816746</v>
      </c>
      <c r="CZ16" s="10">
        <v>1843.3014385534921</v>
      </c>
      <c r="DA16" s="11"/>
      <c r="DB16" s="11"/>
      <c r="DC16" s="12">
        <v>1954.020891198043</v>
      </c>
      <c r="DD16" s="10">
        <v>1906.8403784068473</v>
      </c>
      <c r="DE16" s="11"/>
      <c r="DF16" s="11"/>
      <c r="DG16" s="12">
        <v>1953.5549337952325</v>
      </c>
      <c r="DH16" s="10">
        <v>1914.1699808406388</v>
      </c>
      <c r="DI16" s="11"/>
      <c r="DJ16" s="11"/>
      <c r="DK16" s="12">
        <v>1931.4782169942591</v>
      </c>
      <c r="DL16" s="10">
        <v>1920.4385657965172</v>
      </c>
      <c r="DM16" s="11"/>
      <c r="DN16" s="11"/>
      <c r="DO16" s="12">
        <v>1936.4385295974973</v>
      </c>
      <c r="DP16" s="10">
        <v>1958.3292485565803</v>
      </c>
      <c r="DQ16" s="11"/>
      <c r="DR16" s="11"/>
      <c r="DS16" s="12">
        <v>1852.2858473783572</v>
      </c>
      <c r="DT16" s="10">
        <v>1869.0199400485817</v>
      </c>
      <c r="DU16" s="11"/>
      <c r="DV16" s="11"/>
      <c r="DW16" s="12">
        <v>1868.8535092374714</v>
      </c>
      <c r="DX16" s="10">
        <v>1952.9115453709649</v>
      </c>
      <c r="DY16" s="11"/>
      <c r="DZ16" s="11"/>
      <c r="EA16" s="12">
        <v>1902.5091717277523</v>
      </c>
      <c r="EB16" s="10">
        <v>1832.1356076264772</v>
      </c>
      <c r="EC16" s="11"/>
      <c r="ED16" s="11"/>
      <c r="EE16" s="12">
        <v>1884.4028642703347</v>
      </c>
      <c r="EF16" s="10">
        <v>1964.885782559684</v>
      </c>
      <c r="EG16" s="11"/>
      <c r="EH16" s="11"/>
      <c r="EI16" s="12">
        <v>1903.4998319661779</v>
      </c>
      <c r="EJ16" s="10">
        <v>1915.837680912558</v>
      </c>
      <c r="EK16" s="11"/>
      <c r="EL16" s="11"/>
      <c r="EM16" s="12">
        <v>2016.8310541132478</v>
      </c>
      <c r="EN16" s="10">
        <v>1886.2565340511774</v>
      </c>
      <c r="EO16" s="11"/>
      <c r="EP16" s="11"/>
      <c r="EQ16" s="12">
        <v>1912.4665988463671</v>
      </c>
      <c r="ER16" s="10">
        <v>1822.6028024571699</v>
      </c>
      <c r="ES16" s="10">
        <v>1839.8683283903194</v>
      </c>
      <c r="ET16" s="10">
        <v>1832.4589533568471</v>
      </c>
      <c r="EU16" s="10" t="s">
        <v>6</v>
      </c>
      <c r="EV16" s="10">
        <v>1841.2929115992515</v>
      </c>
      <c r="EW16" s="10">
        <v>1840.4935425973911</v>
      </c>
      <c r="EX16" s="10">
        <v>1919.2852908851937</v>
      </c>
      <c r="EY16" s="10">
        <v>1979.1650893900119</v>
      </c>
      <c r="EZ16" s="10">
        <v>1959.6842700585526</v>
      </c>
      <c r="FA16" s="10">
        <v>1954.71425587352</v>
      </c>
      <c r="FB16" s="10">
        <v>2007.368293876485</v>
      </c>
      <c r="FC16" s="10">
        <v>1964.1946768489584</v>
      </c>
      <c r="FD16" s="10">
        <v>1942.2298354654583</v>
      </c>
      <c r="FE16" s="10">
        <v>1911.6495347709372</v>
      </c>
      <c r="FF16" s="10">
        <v>1901.5340435572782</v>
      </c>
      <c r="FG16" s="24">
        <v>1848.6023512236743</v>
      </c>
    </row>
    <row r="17" spans="1:163" ht="18.75" customHeight="1" x14ac:dyDescent="0.25">
      <c r="A17" s="8">
        <v>42596</v>
      </c>
      <c r="B17" s="8">
        <v>42597</v>
      </c>
      <c r="C17" s="16">
        <v>7.934746195793152</v>
      </c>
      <c r="D17" s="7">
        <v>1905.3881918218817</v>
      </c>
      <c r="E17" s="9"/>
      <c r="F17" s="9"/>
      <c r="G17" s="9">
        <v>1951.3523539849832</v>
      </c>
      <c r="H17" s="10">
        <v>1907.2343142156792</v>
      </c>
      <c r="I17" s="11"/>
      <c r="J17" s="11"/>
      <c r="K17" s="12">
        <v>1906.1112905327259</v>
      </c>
      <c r="L17" s="10">
        <v>1945.7070142961129</v>
      </c>
      <c r="M17" s="11"/>
      <c r="N17" s="11"/>
      <c r="O17" s="12">
        <v>1892.5882765993031</v>
      </c>
      <c r="P17" s="10">
        <v>1902.4323489880658</v>
      </c>
      <c r="Q17" s="11"/>
      <c r="R17" s="11"/>
      <c r="S17" s="12">
        <v>1889.1101418338274</v>
      </c>
      <c r="T17" s="10">
        <v>1894.49388229037</v>
      </c>
      <c r="U17" s="11"/>
      <c r="V17" s="11"/>
      <c r="W17" s="12">
        <v>1914.3143360925617</v>
      </c>
      <c r="X17" s="10">
        <v>1901.6898989285985</v>
      </c>
      <c r="Y17" s="11"/>
      <c r="Z17" s="11"/>
      <c r="AA17" s="12">
        <v>1900.8165114586441</v>
      </c>
      <c r="AB17" s="10">
        <v>1921.0051320850907</v>
      </c>
      <c r="AC17" s="11"/>
      <c r="AD17" s="11"/>
      <c r="AE17" s="12">
        <v>1915.7566589889975</v>
      </c>
      <c r="AF17" s="10">
        <v>1897.1946511105227</v>
      </c>
      <c r="AG17" s="11"/>
      <c r="AH17" s="11"/>
      <c r="AI17" s="12">
        <v>1914.8237233803052</v>
      </c>
      <c r="AJ17" s="10">
        <v>1901.4952447085066</v>
      </c>
      <c r="AK17" s="11"/>
      <c r="AL17" s="11"/>
      <c r="AM17" s="12">
        <v>1906.9446193831773</v>
      </c>
      <c r="AN17" s="10">
        <v>1911.4705519676677</v>
      </c>
      <c r="AO17" s="11"/>
      <c r="AP17" s="11"/>
      <c r="AQ17" s="12">
        <v>1902.9604199849246</v>
      </c>
      <c r="AR17" s="10">
        <v>2000.4500382161257</v>
      </c>
      <c r="AS17" s="11"/>
      <c r="AT17" s="11"/>
      <c r="AU17" s="12">
        <v>1912.9453886420795</v>
      </c>
      <c r="AV17" s="10">
        <v>2036.6671780699837</v>
      </c>
      <c r="AW17" s="11"/>
      <c r="AX17" s="11"/>
      <c r="AY17" s="12">
        <v>2016.8242184385479</v>
      </c>
      <c r="AZ17" s="10">
        <v>2034.4975249601998</v>
      </c>
      <c r="BA17" s="11"/>
      <c r="BB17" s="11"/>
      <c r="BC17" s="12">
        <v>2010.34053755178</v>
      </c>
      <c r="BD17" s="10">
        <v>1958.9554930431921</v>
      </c>
      <c r="BE17" s="11"/>
      <c r="BF17" s="11"/>
      <c r="BG17" s="12">
        <v>2069.5670925879213</v>
      </c>
      <c r="BH17" s="10">
        <v>2039.5906351316876</v>
      </c>
      <c r="BI17" s="11"/>
      <c r="BJ17" s="11"/>
      <c r="BK17" s="12">
        <v>2002.5202757196425</v>
      </c>
      <c r="BL17" s="10">
        <v>1894.7560471713216</v>
      </c>
      <c r="BM17" s="11"/>
      <c r="BN17" s="11"/>
      <c r="BO17" s="12">
        <v>1986.5102489417668</v>
      </c>
      <c r="BP17" s="10">
        <v>1937.3519098686779</v>
      </c>
      <c r="BQ17" s="11"/>
      <c r="BR17" s="11"/>
      <c r="BS17" s="12">
        <v>1918.1909790235115</v>
      </c>
      <c r="BT17" s="10">
        <v>2044.2466200141143</v>
      </c>
      <c r="BU17" s="11"/>
      <c r="BV17" s="11"/>
      <c r="BW17" s="12">
        <v>1959.7075659985303</v>
      </c>
      <c r="BX17" s="10">
        <v>2046.332446815484</v>
      </c>
      <c r="BY17" s="11"/>
      <c r="BZ17" s="11"/>
      <c r="CA17" s="12">
        <v>2060.8167230308513</v>
      </c>
      <c r="CB17" s="10">
        <v>1917.2714990000106</v>
      </c>
      <c r="CC17" s="11"/>
      <c r="CD17" s="11"/>
      <c r="CE17" s="12">
        <v>1921.7162649700902</v>
      </c>
      <c r="CF17" s="10">
        <v>1953.6940887674843</v>
      </c>
      <c r="CG17" s="11"/>
      <c r="CH17" s="11"/>
      <c r="CI17" s="12">
        <v>1883.7971241973185</v>
      </c>
      <c r="CJ17" s="10">
        <v>1991.3474774244421</v>
      </c>
      <c r="CK17" s="11"/>
      <c r="CL17" s="11"/>
      <c r="CM17" s="12">
        <v>2037.8622444931534</v>
      </c>
      <c r="CN17" s="10">
        <v>2003.3353762715985</v>
      </c>
      <c r="CO17" s="11"/>
      <c r="CP17" s="11"/>
      <c r="CQ17" s="12">
        <v>1963.2233189933609</v>
      </c>
      <c r="CR17" s="10">
        <v>1949.4723111276192</v>
      </c>
      <c r="CS17" s="11"/>
      <c r="CT17" s="11"/>
      <c r="CU17" s="12">
        <v>1962.6149777958983</v>
      </c>
      <c r="CV17" s="10">
        <v>1958.7248757520097</v>
      </c>
      <c r="CW17" s="11"/>
      <c r="CX17" s="11"/>
      <c r="CY17" s="12">
        <v>1913.6996616739084</v>
      </c>
      <c r="CZ17" s="10">
        <v>1895.6186600651147</v>
      </c>
      <c r="DA17" s="11"/>
      <c r="DB17" s="11"/>
      <c r="DC17" s="12">
        <v>1999.3506404809025</v>
      </c>
      <c r="DD17" s="10">
        <v>1958.3917837840825</v>
      </c>
      <c r="DE17" s="11"/>
      <c r="DF17" s="11"/>
      <c r="DG17" s="12">
        <v>2001.2703294901532</v>
      </c>
      <c r="DH17" s="10">
        <v>1965.9997716775501</v>
      </c>
      <c r="DI17" s="11"/>
      <c r="DJ17" s="11"/>
      <c r="DK17" s="12">
        <v>1984.4296494562202</v>
      </c>
      <c r="DL17" s="10">
        <v>1985.3479921460289</v>
      </c>
      <c r="DM17" s="11"/>
      <c r="DN17" s="11"/>
      <c r="DO17" s="12">
        <v>1987.0556589652608</v>
      </c>
      <c r="DP17" s="10">
        <v>2010.5740377817958</v>
      </c>
      <c r="DQ17" s="11"/>
      <c r="DR17" s="11"/>
      <c r="DS17" s="12">
        <v>1913.7205841176233</v>
      </c>
      <c r="DT17" s="10">
        <v>1928.9166563187559</v>
      </c>
      <c r="DU17" s="11"/>
      <c r="DV17" s="11"/>
      <c r="DW17" s="12">
        <v>1925.6350358753514</v>
      </c>
      <c r="DX17" s="10">
        <v>2005.5498962134257</v>
      </c>
      <c r="DY17" s="11"/>
      <c r="DZ17" s="11"/>
      <c r="EA17" s="12">
        <v>1956.5457193080226</v>
      </c>
      <c r="EB17" s="10">
        <v>1896.200661186142</v>
      </c>
      <c r="EC17" s="11"/>
      <c r="ED17" s="11"/>
      <c r="EE17" s="12">
        <v>1941.4828938746978</v>
      </c>
      <c r="EF17" s="10">
        <v>2012.0884424483052</v>
      </c>
      <c r="EG17" s="11"/>
      <c r="EH17" s="11"/>
      <c r="EI17" s="12">
        <v>1957.7223708795077</v>
      </c>
      <c r="EJ17" s="10">
        <v>1968.0495878967715</v>
      </c>
      <c r="EK17" s="11"/>
      <c r="EL17" s="11"/>
      <c r="EM17" s="12">
        <v>2065.4853728761932</v>
      </c>
      <c r="EN17" s="10">
        <v>1946.0205227555896</v>
      </c>
      <c r="EO17" s="11"/>
      <c r="EP17" s="11"/>
      <c r="EQ17" s="12">
        <v>1965.1681266335584</v>
      </c>
      <c r="ER17" s="10">
        <v>1893.3416003844204</v>
      </c>
      <c r="ES17" s="10">
        <v>1905.173319662018</v>
      </c>
      <c r="ET17" s="10">
        <v>1894.8921617905385</v>
      </c>
      <c r="EU17" s="10" t="s">
        <v>6</v>
      </c>
      <c r="EV17" s="10">
        <v>1904.3672297035396</v>
      </c>
      <c r="EW17" s="10">
        <v>1908.0683997624478</v>
      </c>
      <c r="EX17" s="10">
        <v>1977.5093903022564</v>
      </c>
      <c r="EY17" s="10">
        <v>2031.425772684875</v>
      </c>
      <c r="EZ17" s="10">
        <v>2014.859235594216</v>
      </c>
      <c r="FA17" s="10">
        <v>2003.764123907813</v>
      </c>
      <c r="FB17" s="10">
        <v>2054.4199883256379</v>
      </c>
      <c r="FC17" s="10">
        <v>2010.8176883018368</v>
      </c>
      <c r="FD17" s="10">
        <v>1984.8675750932259</v>
      </c>
      <c r="FE17" s="10">
        <v>1966.0810240753481</v>
      </c>
      <c r="FF17" s="10">
        <v>1956.3935573339945</v>
      </c>
      <c r="FG17" s="24">
        <v>1908.3848256451465</v>
      </c>
    </row>
    <row r="18" spans="1:163" ht="18.75" customHeight="1" x14ac:dyDescent="0.25">
      <c r="A18" s="8">
        <v>42597</v>
      </c>
      <c r="B18" s="8">
        <v>42598</v>
      </c>
      <c r="C18" s="16">
        <v>6.7690968604087827</v>
      </c>
      <c r="D18" s="7">
        <v>1921.2735334106808</v>
      </c>
      <c r="E18" s="9"/>
      <c r="F18" s="9"/>
      <c r="G18" s="9">
        <v>1970.4356133732392</v>
      </c>
      <c r="H18" s="10">
        <v>1875.5648631476363</v>
      </c>
      <c r="I18" s="11"/>
      <c r="J18" s="11"/>
      <c r="K18" s="12">
        <v>1910.945690526371</v>
      </c>
      <c r="L18" s="10">
        <v>1962.188177669942</v>
      </c>
      <c r="M18" s="11"/>
      <c r="N18" s="11"/>
      <c r="O18" s="12">
        <v>1903.56530914359</v>
      </c>
      <c r="P18" s="10">
        <v>1919.6869624553428</v>
      </c>
      <c r="Q18" s="11"/>
      <c r="R18" s="11"/>
      <c r="S18" s="12">
        <v>1900.9256018843205</v>
      </c>
      <c r="T18" s="10">
        <v>1907.3947476947167</v>
      </c>
      <c r="U18" s="11"/>
      <c r="V18" s="11"/>
      <c r="W18" s="12">
        <v>1925.5153868891309</v>
      </c>
      <c r="X18" s="10">
        <v>1913.5936576790598</v>
      </c>
      <c r="Y18" s="11"/>
      <c r="Z18" s="11"/>
      <c r="AA18" s="12">
        <v>1913.6308313409343</v>
      </c>
      <c r="AB18" s="10">
        <v>1936.0185137564345</v>
      </c>
      <c r="AC18" s="11"/>
      <c r="AD18" s="11"/>
      <c r="AE18" s="12">
        <v>1896.7521374049052</v>
      </c>
      <c r="AF18" s="10">
        <v>1902.7759802327778</v>
      </c>
      <c r="AG18" s="11"/>
      <c r="AH18" s="11"/>
      <c r="AI18" s="12">
        <v>1927.4059114088004</v>
      </c>
      <c r="AJ18" s="10">
        <v>1906.133915083539</v>
      </c>
      <c r="AK18" s="11"/>
      <c r="AL18" s="11"/>
      <c r="AM18" s="12">
        <v>1918.6159942891013</v>
      </c>
      <c r="AN18" s="10">
        <v>1921.5537344552488</v>
      </c>
      <c r="AO18" s="11"/>
      <c r="AP18" s="11"/>
      <c r="AQ18" s="12">
        <v>1910.0929120483111</v>
      </c>
      <c r="AR18" s="10">
        <v>2021.661978970119</v>
      </c>
      <c r="AS18" s="11"/>
      <c r="AT18" s="11"/>
      <c r="AU18" s="12">
        <v>1869.5704183046503</v>
      </c>
      <c r="AV18" s="10">
        <v>2049.2649544018991</v>
      </c>
      <c r="AW18" s="11"/>
      <c r="AX18" s="11"/>
      <c r="AY18" s="12">
        <v>2025.6871876573061</v>
      </c>
      <c r="AZ18" s="10">
        <v>2054.3380279463504</v>
      </c>
      <c r="BA18" s="11"/>
      <c r="BB18" s="11"/>
      <c r="BC18" s="12">
        <v>2014.0132379981692</v>
      </c>
      <c r="BD18" s="10">
        <v>1967.1849744381707</v>
      </c>
      <c r="BE18" s="11"/>
      <c r="BF18" s="11"/>
      <c r="BG18" s="12">
        <v>2087.6163642715428</v>
      </c>
      <c r="BH18" s="10">
        <v>2057.1977699203549</v>
      </c>
      <c r="BI18" s="11"/>
      <c r="BJ18" s="11"/>
      <c r="BK18" s="12">
        <v>2016.5287634764095</v>
      </c>
      <c r="BL18" s="10">
        <v>1894.9732419151069</v>
      </c>
      <c r="BM18" s="11"/>
      <c r="BN18" s="11"/>
      <c r="BO18" s="12">
        <v>1993.8713680303151</v>
      </c>
      <c r="BP18" s="10">
        <v>1938.755015579919</v>
      </c>
      <c r="BQ18" s="11"/>
      <c r="BR18" s="11"/>
      <c r="BS18" s="12">
        <v>1917.5369653142775</v>
      </c>
      <c r="BT18" s="10">
        <v>2059.705675096021</v>
      </c>
      <c r="BU18" s="11"/>
      <c r="BV18" s="11"/>
      <c r="BW18" s="12">
        <v>1965.1256469775321</v>
      </c>
      <c r="BX18" s="10">
        <v>2060.5275705480217</v>
      </c>
      <c r="BY18" s="11"/>
      <c r="BZ18" s="11"/>
      <c r="CA18" s="12">
        <v>2076.9819345030946</v>
      </c>
      <c r="CB18" s="10">
        <v>1913.38912521157</v>
      </c>
      <c r="CC18" s="11"/>
      <c r="CD18" s="11"/>
      <c r="CE18" s="12">
        <v>1920.0262760058436</v>
      </c>
      <c r="CF18" s="10">
        <v>1948.7514102492876</v>
      </c>
      <c r="CG18" s="11"/>
      <c r="CH18" s="11"/>
      <c r="CI18" s="12">
        <v>1870.0406140651376</v>
      </c>
      <c r="CJ18" s="10">
        <v>1990.4914057487397</v>
      </c>
      <c r="CK18" s="11"/>
      <c r="CL18" s="11"/>
      <c r="CM18" s="12">
        <v>2038.9129530663602</v>
      </c>
      <c r="CN18" s="10">
        <v>2003.2395501213909</v>
      </c>
      <c r="CO18" s="11"/>
      <c r="CP18" s="11"/>
      <c r="CQ18" s="12">
        <v>1954.7856328295557</v>
      </c>
      <c r="CR18" s="10">
        <v>1947.7530029505633</v>
      </c>
      <c r="CS18" s="11"/>
      <c r="CT18" s="11"/>
      <c r="CU18" s="12">
        <v>1955.4707935151723</v>
      </c>
      <c r="CV18" s="10">
        <v>1960.3561676819202</v>
      </c>
      <c r="CW18" s="11"/>
      <c r="CX18" s="11"/>
      <c r="CY18" s="12">
        <v>1902.077952954123</v>
      </c>
      <c r="CZ18" s="10">
        <v>1888.1708826680001</v>
      </c>
      <c r="DA18" s="11"/>
      <c r="DB18" s="11"/>
      <c r="DC18" s="12">
        <v>1999.9065168582447</v>
      </c>
      <c r="DD18" s="10">
        <v>1952.0627079134138</v>
      </c>
      <c r="DE18" s="11"/>
      <c r="DF18" s="11"/>
      <c r="DG18" s="12">
        <v>2002.6136619417041</v>
      </c>
      <c r="DH18" s="10">
        <v>1971.7153579530254</v>
      </c>
      <c r="DI18" s="11"/>
      <c r="DJ18" s="11"/>
      <c r="DK18" s="12">
        <v>1985.7992543486275</v>
      </c>
      <c r="DL18" s="10">
        <v>2008.8422280057355</v>
      </c>
      <c r="DM18" s="11"/>
      <c r="DN18" s="11"/>
      <c r="DO18" s="12">
        <v>1990.9063766135644</v>
      </c>
      <c r="DP18" s="10">
        <v>2017.9108007341974</v>
      </c>
      <c r="DQ18" s="11"/>
      <c r="DR18" s="11"/>
      <c r="DS18" s="12">
        <v>1907.6254720555742</v>
      </c>
      <c r="DT18" s="10">
        <v>1931.6493565854016</v>
      </c>
      <c r="DU18" s="11"/>
      <c r="DV18" s="11"/>
      <c r="DW18" s="12">
        <v>1924.2926984910666</v>
      </c>
      <c r="DX18" s="10">
        <v>2019.4234316370867</v>
      </c>
      <c r="DY18" s="11"/>
      <c r="DZ18" s="11"/>
      <c r="EA18" s="12">
        <v>1957.4162849186448</v>
      </c>
      <c r="EB18" s="10">
        <v>1898.321794392283</v>
      </c>
      <c r="EC18" s="11"/>
      <c r="ED18" s="11"/>
      <c r="EE18" s="12">
        <v>1951.5620776680723</v>
      </c>
      <c r="EF18" s="10">
        <v>2032.6143965892411</v>
      </c>
      <c r="EG18" s="11"/>
      <c r="EH18" s="11"/>
      <c r="EI18" s="12">
        <v>1970.5033493711437</v>
      </c>
      <c r="EJ18" s="10">
        <v>1984.7799385091741</v>
      </c>
      <c r="EK18" s="11"/>
      <c r="EL18" s="11"/>
      <c r="EM18" s="12">
        <v>2087.3598461422184</v>
      </c>
      <c r="EN18" s="10">
        <v>1958.844736102847</v>
      </c>
      <c r="EO18" s="11"/>
      <c r="EP18" s="11"/>
      <c r="EQ18" s="12">
        <v>1978.8806291867606</v>
      </c>
      <c r="ER18" s="10">
        <v>1906.2453326744569</v>
      </c>
      <c r="ES18" s="10">
        <v>1917.2075207772862</v>
      </c>
      <c r="ET18" s="10">
        <v>1906.1355493705125</v>
      </c>
      <c r="EU18" s="10" t="s">
        <v>6</v>
      </c>
      <c r="EV18" s="10">
        <v>1913.0721598074078</v>
      </c>
      <c r="EW18" s="10">
        <v>1913.9876468477426</v>
      </c>
      <c r="EX18" s="10">
        <v>1986.3355074979274</v>
      </c>
      <c r="EY18" s="10">
        <v>2047.5658731773972</v>
      </c>
      <c r="EZ18" s="10">
        <v>2027.9579616423782</v>
      </c>
      <c r="FA18" s="10">
        <v>2013.6563488181673</v>
      </c>
      <c r="FB18" s="10">
        <v>2068.025709470186</v>
      </c>
      <c r="FC18" s="10">
        <v>2019.9849316956304</v>
      </c>
      <c r="FD18" s="10">
        <v>1979.0377110705394</v>
      </c>
      <c r="FE18" s="10">
        <v>1961.6915051190142</v>
      </c>
      <c r="FF18" s="10">
        <v>1966.438191660563</v>
      </c>
      <c r="FG18" s="24">
        <v>1909.8101685551385</v>
      </c>
    </row>
    <row r="19" spans="1:163" ht="18.75" customHeight="1" x14ac:dyDescent="0.25">
      <c r="A19" s="8">
        <v>42598</v>
      </c>
      <c r="B19" s="8">
        <v>42599</v>
      </c>
      <c r="C19" s="16">
        <v>7.5269798793792724</v>
      </c>
      <c r="D19" s="7">
        <v>1900.6910260609613</v>
      </c>
      <c r="E19" s="9"/>
      <c r="F19" s="9"/>
      <c r="G19" s="9">
        <v>1946.8150304543296</v>
      </c>
      <c r="H19" s="10">
        <v>1885.7287519861929</v>
      </c>
      <c r="I19" s="11"/>
      <c r="J19" s="11"/>
      <c r="K19" s="12">
        <v>1892.4912003905729</v>
      </c>
      <c r="L19" s="10">
        <v>1946.4408722888766</v>
      </c>
      <c r="M19" s="11"/>
      <c r="N19" s="11"/>
      <c r="O19" s="12">
        <v>1885.1930031722495</v>
      </c>
      <c r="P19" s="10">
        <v>1904.5537679364822</v>
      </c>
      <c r="Q19" s="11"/>
      <c r="R19" s="11"/>
      <c r="S19" s="12">
        <v>1885.606279168745</v>
      </c>
      <c r="T19" s="10">
        <v>1894.9663971874159</v>
      </c>
      <c r="U19" s="11"/>
      <c r="V19" s="11"/>
      <c r="W19" s="12">
        <v>1916.100664960413</v>
      </c>
      <c r="X19" s="10">
        <v>1911.1867559880707</v>
      </c>
      <c r="Y19" s="11"/>
      <c r="Z19" s="11"/>
      <c r="AA19" s="12">
        <v>1906.2541723464219</v>
      </c>
      <c r="AB19" s="10">
        <v>1928.9131867807857</v>
      </c>
      <c r="AC19" s="11"/>
      <c r="AD19" s="11"/>
      <c r="AE19" s="12">
        <v>1881.7708087467006</v>
      </c>
      <c r="AF19" s="10">
        <v>1901.0751784912761</v>
      </c>
      <c r="AG19" s="11"/>
      <c r="AH19" s="11"/>
      <c r="AI19" s="12">
        <v>1920.9689813141165</v>
      </c>
      <c r="AJ19" s="10">
        <v>1901.3086176256511</v>
      </c>
      <c r="AK19" s="11"/>
      <c r="AL19" s="11"/>
      <c r="AM19" s="12">
        <v>1910.5236509473145</v>
      </c>
      <c r="AN19" s="10">
        <v>1918.2147690986988</v>
      </c>
      <c r="AO19" s="11"/>
      <c r="AP19" s="11"/>
      <c r="AQ19" s="12">
        <v>1904.1438858397905</v>
      </c>
      <c r="AR19" s="10">
        <v>2010.0262130534379</v>
      </c>
      <c r="AS19" s="11"/>
      <c r="AT19" s="11"/>
      <c r="AU19" s="12">
        <v>1893.47900198657</v>
      </c>
      <c r="AV19" s="10">
        <v>2033.6143413440579</v>
      </c>
      <c r="AW19" s="11"/>
      <c r="AX19" s="11"/>
      <c r="AY19" s="12">
        <v>2012.2120738095387</v>
      </c>
      <c r="AZ19" s="10">
        <v>2038.4137458926671</v>
      </c>
      <c r="BA19" s="11"/>
      <c r="BB19" s="11"/>
      <c r="BC19" s="12">
        <v>1990.4755015926264</v>
      </c>
      <c r="BD19" s="10">
        <v>1955.2270832667186</v>
      </c>
      <c r="BE19" s="11"/>
      <c r="BF19" s="11"/>
      <c r="BG19" s="12">
        <v>2076.2021943363711</v>
      </c>
      <c r="BH19" s="10">
        <v>2044.5842156258702</v>
      </c>
      <c r="BI19" s="11"/>
      <c r="BJ19" s="11"/>
      <c r="BK19" s="12">
        <v>2009.7255716592604</v>
      </c>
      <c r="BL19" s="10">
        <v>1894.6348178968392</v>
      </c>
      <c r="BM19" s="11"/>
      <c r="BN19" s="11"/>
      <c r="BO19" s="12">
        <v>1988.9455415478762</v>
      </c>
      <c r="BP19" s="10">
        <v>1939.026162319994</v>
      </c>
      <c r="BQ19" s="11"/>
      <c r="BR19" s="11"/>
      <c r="BS19" s="12">
        <v>1913.4705723103282</v>
      </c>
      <c r="BT19" s="10">
        <v>2058.355046072174</v>
      </c>
      <c r="BU19" s="11"/>
      <c r="BV19" s="11"/>
      <c r="BW19" s="12">
        <v>1965.9954500514159</v>
      </c>
      <c r="BX19" s="10">
        <v>2056.8377077038772</v>
      </c>
      <c r="BY19" s="11"/>
      <c r="BZ19" s="11"/>
      <c r="CA19" s="12">
        <v>2068.743472902881</v>
      </c>
      <c r="CB19" s="10">
        <v>1920.7653397574898</v>
      </c>
      <c r="CC19" s="11"/>
      <c r="CD19" s="11"/>
      <c r="CE19" s="12">
        <v>1918.7650955240981</v>
      </c>
      <c r="CF19" s="10">
        <v>1950.5738120326344</v>
      </c>
      <c r="CG19" s="11"/>
      <c r="CH19" s="11"/>
      <c r="CI19" s="12">
        <v>1871.0397711332853</v>
      </c>
      <c r="CJ19" s="10">
        <v>1985.8756591549416</v>
      </c>
      <c r="CK19" s="11"/>
      <c r="CL19" s="11"/>
      <c r="CM19" s="12">
        <v>2030.6367377843239</v>
      </c>
      <c r="CN19" s="10">
        <v>1995.9527239590047</v>
      </c>
      <c r="CO19" s="11"/>
      <c r="CP19" s="11"/>
      <c r="CQ19" s="12">
        <v>1945.6992506460535</v>
      </c>
      <c r="CR19" s="10">
        <v>1942.6697504782182</v>
      </c>
      <c r="CS19" s="11"/>
      <c r="CT19" s="11"/>
      <c r="CU19" s="12">
        <v>1942.2563991131847</v>
      </c>
      <c r="CV19" s="10">
        <v>1950.731341291634</v>
      </c>
      <c r="CW19" s="11"/>
      <c r="CX19" s="11"/>
      <c r="CY19" s="12">
        <v>1889.890273397353</v>
      </c>
      <c r="CZ19" s="10">
        <v>1874.3966196290153</v>
      </c>
      <c r="DA19" s="11"/>
      <c r="DB19" s="11"/>
      <c r="DC19" s="12">
        <v>1981.237590533804</v>
      </c>
      <c r="DD19" s="10">
        <v>1938.7310387334551</v>
      </c>
      <c r="DE19" s="11"/>
      <c r="DF19" s="11"/>
      <c r="DG19" s="12">
        <v>1980.0937393810507</v>
      </c>
      <c r="DH19" s="10">
        <v>1950.5544547045038</v>
      </c>
      <c r="DI19" s="11"/>
      <c r="DJ19" s="11"/>
      <c r="DK19" s="12">
        <v>1971.2765983668091</v>
      </c>
      <c r="DL19" s="10">
        <v>1977.6359131497084</v>
      </c>
      <c r="DM19" s="11"/>
      <c r="DN19" s="11"/>
      <c r="DO19" s="12">
        <v>1980.7805261304215</v>
      </c>
      <c r="DP19" s="10">
        <v>2006.1300075095451</v>
      </c>
      <c r="DQ19" s="11"/>
      <c r="DR19" s="11"/>
      <c r="DS19" s="12">
        <v>1899.2784555130538</v>
      </c>
      <c r="DT19" s="10">
        <v>1922.5241431315367</v>
      </c>
      <c r="DU19" s="11"/>
      <c r="DV19" s="11"/>
      <c r="DW19" s="12">
        <v>1907.0021298270169</v>
      </c>
      <c r="DX19" s="10">
        <v>2001.5757117823773</v>
      </c>
      <c r="DY19" s="11"/>
      <c r="DZ19" s="11"/>
      <c r="EA19" s="12">
        <v>1936.3980089746628</v>
      </c>
      <c r="EB19" s="10">
        <v>1888.3821718363902</v>
      </c>
      <c r="EC19" s="11"/>
      <c r="ED19" s="11"/>
      <c r="EE19" s="12">
        <v>1931.7722634675292</v>
      </c>
      <c r="EF19" s="10">
        <v>2006.9313425582764</v>
      </c>
      <c r="EG19" s="11"/>
      <c r="EH19" s="11"/>
      <c r="EI19" s="12">
        <v>1953.2425150285296</v>
      </c>
      <c r="EJ19" s="10">
        <v>1960.6909809886395</v>
      </c>
      <c r="EK19" s="11"/>
      <c r="EL19" s="11"/>
      <c r="EM19" s="12">
        <v>2058.8726230301227</v>
      </c>
      <c r="EN19" s="10">
        <v>1929.8228118543682</v>
      </c>
      <c r="EO19" s="11"/>
      <c r="EP19" s="11"/>
      <c r="EQ19" s="12">
        <v>1949.1166496322166</v>
      </c>
      <c r="ER19" s="10">
        <v>1886.8798390182442</v>
      </c>
      <c r="ES19" s="10">
        <v>1902.5690910600792</v>
      </c>
      <c r="ET19" s="10">
        <v>1893.6419811738144</v>
      </c>
      <c r="EU19" s="10" t="s">
        <v>6</v>
      </c>
      <c r="EV19" s="10">
        <v>1904.6558039487954</v>
      </c>
      <c r="EW19" s="10">
        <v>1909.4072108451135</v>
      </c>
      <c r="EX19" s="10">
        <v>1976.9815604460232</v>
      </c>
      <c r="EY19" s="10">
        <v>2035.8724974605641</v>
      </c>
      <c r="EZ19" s="10">
        <v>2022.5843924080605</v>
      </c>
      <c r="FA19" s="10">
        <v>2010.3346002726585</v>
      </c>
      <c r="FB19" s="10">
        <v>2063.235703348937</v>
      </c>
      <c r="FC19" s="10">
        <v>2021.2458078811801</v>
      </c>
      <c r="FD19" s="10">
        <v>1968.2560484842559</v>
      </c>
      <c r="FE19" s="10">
        <v>1949.7060761772168</v>
      </c>
      <c r="FF19" s="10">
        <v>1943.2863333102785</v>
      </c>
      <c r="FG19" s="24">
        <v>1886.3983169843536</v>
      </c>
    </row>
    <row r="20" spans="1:163" x14ac:dyDescent="0.25">
      <c r="A20" s="8">
        <v>42599</v>
      </c>
      <c r="B20" s="8">
        <v>42600</v>
      </c>
      <c r="C20" s="16">
        <v>7.5309015653133393</v>
      </c>
      <c r="D20" s="7">
        <v>1861.4627001295912</v>
      </c>
      <c r="E20" s="9"/>
      <c r="F20" s="9"/>
      <c r="G20" s="9">
        <v>1910.7843789733843</v>
      </c>
      <c r="H20" s="10">
        <v>1860.531968567263</v>
      </c>
      <c r="I20" s="11"/>
      <c r="J20" s="11"/>
      <c r="K20" s="12">
        <v>1853.8160710217296</v>
      </c>
      <c r="L20" s="10">
        <v>1899.1873330852231</v>
      </c>
      <c r="M20" s="11"/>
      <c r="N20" s="11"/>
      <c r="O20" s="12">
        <v>1847.9335283311325</v>
      </c>
      <c r="P20" s="10">
        <v>1859.4340832308408</v>
      </c>
      <c r="Q20" s="11"/>
      <c r="R20" s="11"/>
      <c r="S20" s="12">
        <v>1847.4536958949982</v>
      </c>
      <c r="T20" s="10">
        <v>1857.2469005426638</v>
      </c>
      <c r="U20" s="11"/>
      <c r="V20" s="11"/>
      <c r="W20" s="12">
        <v>1879.7702105937981</v>
      </c>
      <c r="X20" s="10">
        <v>1873.8643600778589</v>
      </c>
      <c r="Y20" s="11"/>
      <c r="Z20" s="11"/>
      <c r="AA20" s="12">
        <v>1870.5895641919487</v>
      </c>
      <c r="AB20" s="10">
        <v>1890.9204799712488</v>
      </c>
      <c r="AC20" s="11"/>
      <c r="AD20" s="11"/>
      <c r="AE20" s="12">
        <v>1877.3370724574759</v>
      </c>
      <c r="AF20" s="10">
        <v>1867.0694998964536</v>
      </c>
      <c r="AG20" s="11"/>
      <c r="AH20" s="11"/>
      <c r="AI20" s="12">
        <v>1883.7688972861959</v>
      </c>
      <c r="AJ20" s="10">
        <v>1867.9597587155633</v>
      </c>
      <c r="AK20" s="11"/>
      <c r="AL20" s="11"/>
      <c r="AM20" s="12">
        <v>1875.5488751270011</v>
      </c>
      <c r="AN20" s="10">
        <v>1879.6860356218981</v>
      </c>
      <c r="AO20" s="11"/>
      <c r="AP20" s="11"/>
      <c r="AQ20" s="12">
        <v>1869.7561341386161</v>
      </c>
      <c r="AR20" s="10">
        <v>1977.4878524330593</v>
      </c>
      <c r="AS20" s="11"/>
      <c r="AT20" s="11"/>
      <c r="AU20" s="12">
        <v>1878.8062035299577</v>
      </c>
      <c r="AV20" s="10">
        <v>2008.6201479890549</v>
      </c>
      <c r="AW20" s="11"/>
      <c r="AX20" s="11"/>
      <c r="AY20" s="12">
        <v>1984.3282552381777</v>
      </c>
      <c r="AZ20" s="10">
        <v>2008.0588571481169</v>
      </c>
      <c r="BA20" s="11"/>
      <c r="BB20" s="11"/>
      <c r="BC20" s="12">
        <v>1972.0091336802768</v>
      </c>
      <c r="BD20" s="10">
        <v>1924.1768233396233</v>
      </c>
      <c r="BE20" s="11"/>
      <c r="BF20" s="11"/>
      <c r="BG20" s="12">
        <v>2047.9717345359093</v>
      </c>
      <c r="BH20" s="10">
        <v>2019.8431823173889</v>
      </c>
      <c r="BI20" s="11"/>
      <c r="BJ20" s="11"/>
      <c r="BK20" s="12">
        <v>1975.2657770452427</v>
      </c>
      <c r="BL20" s="10">
        <v>1869.3850805816551</v>
      </c>
      <c r="BM20" s="11"/>
      <c r="BN20" s="11"/>
      <c r="BO20" s="12">
        <v>1963.2795439903625</v>
      </c>
      <c r="BP20" s="10">
        <v>1908.7662405048263</v>
      </c>
      <c r="BQ20" s="11"/>
      <c r="BR20" s="11"/>
      <c r="BS20" s="12">
        <v>1895.2349500975595</v>
      </c>
      <c r="BT20" s="10">
        <v>2040.7103494134956</v>
      </c>
      <c r="BU20" s="11"/>
      <c r="BV20" s="11"/>
      <c r="BW20" s="12">
        <v>1941.9759035043915</v>
      </c>
      <c r="BX20" s="10">
        <v>2045.5324466358531</v>
      </c>
      <c r="BY20" s="11"/>
      <c r="BZ20" s="11"/>
      <c r="CA20" s="12">
        <v>2061.7422898969762</v>
      </c>
      <c r="CB20" s="10">
        <v>1912.3300671956154</v>
      </c>
      <c r="CC20" s="11"/>
      <c r="CD20" s="11"/>
      <c r="CE20" s="12">
        <v>1914.7602796382305</v>
      </c>
      <c r="CF20" s="10">
        <v>1943.1102967207582</v>
      </c>
      <c r="CG20" s="11"/>
      <c r="CH20" s="11"/>
      <c r="CI20" s="12">
        <v>1866.2469029731969</v>
      </c>
      <c r="CJ20" s="10">
        <v>1976.643167831744</v>
      </c>
      <c r="CK20" s="11"/>
      <c r="CL20" s="11"/>
      <c r="CM20" s="12">
        <v>2024.7135028500386</v>
      </c>
      <c r="CN20" s="10">
        <v>1987.3059077946148</v>
      </c>
      <c r="CO20" s="11"/>
      <c r="CP20" s="11"/>
      <c r="CQ20" s="12">
        <v>1938.4438506256931</v>
      </c>
      <c r="CR20" s="10">
        <v>1931.3341775207218</v>
      </c>
      <c r="CS20" s="11"/>
      <c r="CT20" s="11"/>
      <c r="CU20" s="12">
        <v>1932.9741889332931</v>
      </c>
      <c r="CV20" s="10">
        <v>1932.4450938558737</v>
      </c>
      <c r="CW20" s="11"/>
      <c r="CX20" s="11"/>
      <c r="CY20" s="12">
        <v>1871.9557863816422</v>
      </c>
      <c r="CZ20" s="10">
        <v>1855.5508618486485</v>
      </c>
      <c r="DA20" s="11"/>
      <c r="DB20" s="11"/>
      <c r="DC20" s="12">
        <v>1957.8340324191408</v>
      </c>
      <c r="DD20" s="10">
        <v>1914.5052206269486</v>
      </c>
      <c r="DE20" s="11"/>
      <c r="DF20" s="11"/>
      <c r="DG20" s="12">
        <v>1952.7315510774952</v>
      </c>
      <c r="DH20" s="10">
        <v>1926.609949258263</v>
      </c>
      <c r="DI20" s="11"/>
      <c r="DJ20" s="11"/>
      <c r="DK20" s="12">
        <v>1935.5417657448827</v>
      </c>
      <c r="DL20" s="10">
        <v>1952.3748202705735</v>
      </c>
      <c r="DM20" s="11"/>
      <c r="DN20" s="11"/>
      <c r="DO20" s="12">
        <v>1944.6877635901096</v>
      </c>
      <c r="DP20" s="10">
        <v>1968.8664997145015</v>
      </c>
      <c r="DQ20" s="11"/>
      <c r="DR20" s="11"/>
      <c r="DS20" s="12">
        <v>1861.7742463589798</v>
      </c>
      <c r="DT20" s="10">
        <v>1885.6753863951146</v>
      </c>
      <c r="DU20" s="11"/>
      <c r="DV20" s="11"/>
      <c r="DW20" s="12">
        <v>1875.6095015282735</v>
      </c>
      <c r="DX20" s="10">
        <v>1967.1037576943161</v>
      </c>
      <c r="DY20" s="11"/>
      <c r="DZ20" s="11"/>
      <c r="EA20" s="12">
        <v>1904.9870530506898</v>
      </c>
      <c r="EB20" s="10">
        <v>1848.4453206212536</v>
      </c>
      <c r="EC20" s="11"/>
      <c r="ED20" s="11"/>
      <c r="EE20" s="12">
        <v>1890.7702308195551</v>
      </c>
      <c r="EF20" s="10">
        <v>1973.3008107812088</v>
      </c>
      <c r="EG20" s="11"/>
      <c r="EH20" s="11"/>
      <c r="EI20" s="12">
        <v>1912.4048282766828</v>
      </c>
      <c r="EJ20" s="10">
        <v>1924.1585434186225</v>
      </c>
      <c r="EK20" s="11"/>
      <c r="EL20" s="11"/>
      <c r="EM20" s="12">
        <v>2024.0681099972153</v>
      </c>
      <c r="EN20" s="10">
        <v>1895.5538467970678</v>
      </c>
      <c r="EO20" s="11"/>
      <c r="EP20" s="11"/>
      <c r="EQ20" s="12">
        <v>1913.9231717712707</v>
      </c>
      <c r="ER20" s="10">
        <v>1851.7020720789324</v>
      </c>
      <c r="ES20" s="10">
        <v>1861.5760855965134</v>
      </c>
      <c r="ET20" s="10">
        <v>1858.809699091426</v>
      </c>
      <c r="EU20" s="10">
        <v>2047.4175605547887</v>
      </c>
      <c r="EV20" s="10">
        <v>1869.298447174483</v>
      </c>
      <c r="EW20" s="10">
        <v>1874.4926613926571</v>
      </c>
      <c r="EX20" s="10">
        <v>1946.4444195401393</v>
      </c>
      <c r="EY20" s="10">
        <v>2011.3427219815323</v>
      </c>
      <c r="EZ20" s="10">
        <v>1994.1507003435768</v>
      </c>
      <c r="FA20" s="10">
        <v>1992.2774248532062</v>
      </c>
      <c r="FB20" s="10">
        <v>2049.5933873876365</v>
      </c>
      <c r="FC20" s="10">
        <v>2016.1299717894742</v>
      </c>
      <c r="FD20" s="10">
        <v>1956.3413993265415</v>
      </c>
      <c r="FE20" s="10">
        <v>1913.0657610887154</v>
      </c>
      <c r="FF20" s="10">
        <v>1905.1201433781646</v>
      </c>
      <c r="FG20" s="24">
        <v>1850.7837611871819</v>
      </c>
    </row>
    <row r="21" spans="1:163" x14ac:dyDescent="0.25">
      <c r="A21" s="8">
        <v>42600</v>
      </c>
      <c r="B21" s="8">
        <v>42601</v>
      </c>
      <c r="C21" s="16">
        <v>6.0260900201201437</v>
      </c>
      <c r="D21" s="7">
        <v>1554.2069717220875</v>
      </c>
      <c r="E21" s="9"/>
      <c r="F21" s="9"/>
      <c r="G21" s="9">
        <v>1591.1894686739629</v>
      </c>
      <c r="H21" s="10">
        <v>1529.7203954855977</v>
      </c>
      <c r="I21" s="11"/>
      <c r="J21" s="11"/>
      <c r="K21" s="12">
        <v>1539.9610899857819</v>
      </c>
      <c r="L21" s="10">
        <v>1585.2748905621213</v>
      </c>
      <c r="M21" s="11"/>
      <c r="N21" s="11"/>
      <c r="O21" s="12">
        <v>1534.5365979948785</v>
      </c>
      <c r="P21" s="10">
        <v>1546.6625874129161</v>
      </c>
      <c r="Q21" s="11"/>
      <c r="R21" s="11"/>
      <c r="S21" s="12">
        <v>1533.5253615100628</v>
      </c>
      <c r="T21" s="10">
        <v>1537.9328633479483</v>
      </c>
      <c r="U21" s="11"/>
      <c r="V21" s="11"/>
      <c r="W21" s="12">
        <v>1556.4864798309613</v>
      </c>
      <c r="X21" s="10">
        <v>1547.1757221247531</v>
      </c>
      <c r="Y21" s="11"/>
      <c r="Z21" s="11"/>
      <c r="AA21" s="12">
        <v>1544.9178879073136</v>
      </c>
      <c r="AB21" s="10">
        <v>1559.571828329186</v>
      </c>
      <c r="AC21" s="11"/>
      <c r="AD21" s="11"/>
      <c r="AE21" s="12">
        <v>1551.3813406936029</v>
      </c>
      <c r="AF21" s="10">
        <v>1540.8182982827834</v>
      </c>
      <c r="AG21" s="11"/>
      <c r="AH21" s="11"/>
      <c r="AI21" s="12">
        <v>1552.2304882297078</v>
      </c>
      <c r="AJ21" s="10">
        <v>1549.3201607208039</v>
      </c>
      <c r="AK21" s="11"/>
      <c r="AL21" s="11"/>
      <c r="AM21" s="12">
        <v>1533.1170381667821</v>
      </c>
      <c r="AN21" s="10">
        <v>1562.8107056831666</v>
      </c>
      <c r="AO21" s="11"/>
      <c r="AP21" s="11"/>
      <c r="AQ21" s="12">
        <v>1542.9329970765871</v>
      </c>
      <c r="AR21" s="10">
        <v>1654.279785033375</v>
      </c>
      <c r="AS21" s="11"/>
      <c r="AT21" s="11"/>
      <c r="AU21" s="12">
        <v>1553.3479289862266</v>
      </c>
      <c r="AV21" s="10">
        <v>1675.6137754352312</v>
      </c>
      <c r="AW21" s="11"/>
      <c r="AX21" s="11"/>
      <c r="AY21" s="12">
        <v>1653.1336167697789</v>
      </c>
      <c r="AZ21" s="10">
        <v>1679.5747929575286</v>
      </c>
      <c r="BA21" s="11"/>
      <c r="BB21" s="11"/>
      <c r="BC21" s="12">
        <v>1651.314090944275</v>
      </c>
      <c r="BD21" s="10">
        <v>1601.1833618915612</v>
      </c>
      <c r="BE21" s="11"/>
      <c r="BF21" s="11"/>
      <c r="BG21" s="12">
        <v>1706.0540700416584</v>
      </c>
      <c r="BH21" s="10">
        <v>1680.4425016120549</v>
      </c>
      <c r="BI21" s="11"/>
      <c r="BJ21" s="11"/>
      <c r="BK21" s="12">
        <v>1668.27583560681</v>
      </c>
      <c r="BL21" s="10">
        <v>1527.097569181311</v>
      </c>
      <c r="BM21" s="11"/>
      <c r="BN21" s="11"/>
      <c r="BO21" s="12">
        <v>1621.5599648570108</v>
      </c>
      <c r="BP21" s="10">
        <v>1571.7826826816438</v>
      </c>
      <c r="BQ21" s="11"/>
      <c r="BR21" s="11"/>
      <c r="BS21" s="12">
        <v>1553.1213148657394</v>
      </c>
      <c r="BT21" s="10">
        <v>1691.9299449473447</v>
      </c>
      <c r="BU21" s="11"/>
      <c r="BV21" s="11"/>
      <c r="BW21" s="12">
        <v>1595.2389012225285</v>
      </c>
      <c r="BX21" s="10">
        <v>1684.3380859362176</v>
      </c>
      <c r="BY21" s="11"/>
      <c r="BZ21" s="11"/>
      <c r="CA21" s="12">
        <v>1705.8588872995663</v>
      </c>
      <c r="CB21" s="10">
        <v>1560.4438647705078</v>
      </c>
      <c r="CC21" s="11"/>
      <c r="CD21" s="11"/>
      <c r="CE21" s="12">
        <v>1552.2124067612265</v>
      </c>
      <c r="CF21" s="10">
        <v>1582.3321244816361</v>
      </c>
      <c r="CG21" s="11"/>
      <c r="CH21" s="11"/>
      <c r="CI21" s="12">
        <v>1506.4690428190565</v>
      </c>
      <c r="CJ21" s="10">
        <v>1621.2954378504664</v>
      </c>
      <c r="CK21" s="11"/>
      <c r="CL21" s="11"/>
      <c r="CM21" s="12">
        <v>1668.5666495139437</v>
      </c>
      <c r="CN21" s="10">
        <v>1638.0151172765072</v>
      </c>
      <c r="CO21" s="11"/>
      <c r="CP21" s="11"/>
      <c r="CQ21" s="12">
        <v>1594.3920245328277</v>
      </c>
      <c r="CR21" s="10">
        <v>1581.4337945335437</v>
      </c>
      <c r="CS21" s="11"/>
      <c r="CT21" s="11"/>
      <c r="CU21" s="12">
        <v>1592.5025632043828</v>
      </c>
      <c r="CV21" s="10">
        <v>1600.3031211586963</v>
      </c>
      <c r="CW21" s="11"/>
      <c r="CX21" s="11"/>
      <c r="CY21" s="12">
        <v>1533.6280795130208</v>
      </c>
      <c r="CZ21" s="10">
        <v>1520.2350248181165</v>
      </c>
      <c r="DA21" s="11"/>
      <c r="DB21" s="11"/>
      <c r="DC21" s="12">
        <v>1625.0549610305923</v>
      </c>
      <c r="DD21" s="10">
        <v>1584.5072285570343</v>
      </c>
      <c r="DE21" s="11"/>
      <c r="DF21" s="11"/>
      <c r="DG21" s="12">
        <v>1621.2453347296109</v>
      </c>
      <c r="DH21" s="10">
        <v>1597.1732442618425</v>
      </c>
      <c r="DI21" s="11"/>
      <c r="DJ21" s="11"/>
      <c r="DK21" s="12">
        <v>1604.8830604728664</v>
      </c>
      <c r="DL21" s="10">
        <v>1640.3209235593863</v>
      </c>
      <c r="DM21" s="11"/>
      <c r="DN21" s="11"/>
      <c r="DO21" s="12">
        <v>1616.5906255905479</v>
      </c>
      <c r="DP21" s="10">
        <v>1637.151167447769</v>
      </c>
      <c r="DQ21" s="11"/>
      <c r="DR21" s="11"/>
      <c r="DS21" s="12">
        <v>1535.1994623867117</v>
      </c>
      <c r="DT21" s="10">
        <v>1563.8295854692099</v>
      </c>
      <c r="DU21" s="11"/>
      <c r="DV21" s="11"/>
      <c r="DW21" s="12">
        <v>1560.2106074921196</v>
      </c>
      <c r="DX21" s="10">
        <v>1644.4612194096203</v>
      </c>
      <c r="DY21" s="11"/>
      <c r="DZ21" s="11"/>
      <c r="EA21" s="12">
        <v>1592.6179803396105</v>
      </c>
      <c r="EB21" s="10">
        <v>1521.7778088677931</v>
      </c>
      <c r="EC21" s="11"/>
      <c r="ED21" s="11"/>
      <c r="EE21" s="12">
        <v>1566.1689956829648</v>
      </c>
      <c r="EF21" s="10">
        <v>1643.7955060807153</v>
      </c>
      <c r="EG21" s="11"/>
      <c r="EH21" s="11"/>
      <c r="EI21" s="12">
        <v>1584.9976356391073</v>
      </c>
      <c r="EJ21" s="10">
        <v>1600.7577011736421</v>
      </c>
      <c r="EK21" s="11"/>
      <c r="EL21" s="11"/>
      <c r="EM21" s="12">
        <v>1698.7603996264259</v>
      </c>
      <c r="EN21" s="10">
        <v>1575.3783460926543</v>
      </c>
      <c r="EO21" s="11"/>
      <c r="EP21" s="11"/>
      <c r="EQ21" s="12">
        <v>1596.0512079959169</v>
      </c>
      <c r="ER21" s="10">
        <v>1532.4968527235753</v>
      </c>
      <c r="ES21" s="10">
        <v>1559.9342783829484</v>
      </c>
      <c r="ET21" s="10">
        <v>1534.9178131354727</v>
      </c>
      <c r="EU21" s="10">
        <v>1441.4189337648597</v>
      </c>
      <c r="EV21" s="10">
        <v>1543.4702187961382</v>
      </c>
      <c r="EW21" s="10">
        <v>1542.6415017465108</v>
      </c>
      <c r="EX21" s="10">
        <v>1611.7711900016059</v>
      </c>
      <c r="EY21" s="10">
        <v>1662.2948175020688</v>
      </c>
      <c r="EZ21" s="10">
        <v>1653.9877296192099</v>
      </c>
      <c r="FA21" s="10">
        <v>1643.0560031023711</v>
      </c>
      <c r="FB21" s="10">
        <v>1696.1242004687749</v>
      </c>
      <c r="FC21" s="10">
        <v>1652.7032293373409</v>
      </c>
      <c r="FD21" s="10">
        <v>1618.4602521917054</v>
      </c>
      <c r="FE21" s="10">
        <v>1585.5176034029341</v>
      </c>
      <c r="FF21" s="10">
        <v>1587.9432918296707</v>
      </c>
      <c r="FG21" s="24">
        <v>1533.5258929467743</v>
      </c>
    </row>
    <row r="22" spans="1:163" x14ac:dyDescent="0.25">
      <c r="A22" s="8">
        <v>42601</v>
      </c>
      <c r="B22" s="8">
        <v>42602</v>
      </c>
      <c r="C22" s="16">
        <v>7.7383705451488494</v>
      </c>
      <c r="D22" s="7">
        <v>1830.9176276301923</v>
      </c>
      <c r="E22" s="9"/>
      <c r="F22" s="9"/>
      <c r="G22" s="9">
        <v>1865.0170967652234</v>
      </c>
      <c r="H22" s="10">
        <v>1808.0645233762691</v>
      </c>
      <c r="I22" s="11"/>
      <c r="J22" s="11"/>
      <c r="K22" s="12">
        <v>1812.8407977115614</v>
      </c>
      <c r="L22" s="10">
        <v>1857.5796024388892</v>
      </c>
      <c r="M22" s="11"/>
      <c r="N22" s="11"/>
      <c r="O22" s="12">
        <v>1805.3147434387481</v>
      </c>
      <c r="P22" s="10">
        <v>1825.6458583062024</v>
      </c>
      <c r="Q22" s="11"/>
      <c r="R22" s="11"/>
      <c r="S22" s="12">
        <v>1803.7703448688494</v>
      </c>
      <c r="T22" s="10">
        <v>1811.3090756343706</v>
      </c>
      <c r="U22" s="11"/>
      <c r="V22" s="11"/>
      <c r="W22" s="12">
        <v>1820.2160897777751</v>
      </c>
      <c r="X22" s="10">
        <v>1807.5280165279619</v>
      </c>
      <c r="Y22" s="11"/>
      <c r="Z22" s="11"/>
      <c r="AA22" s="12">
        <v>1809.6916910432783</v>
      </c>
      <c r="AB22" s="10">
        <v>1824.2987986283094</v>
      </c>
      <c r="AC22" s="11"/>
      <c r="AD22" s="11"/>
      <c r="AE22" s="12">
        <v>1825.1684505311623</v>
      </c>
      <c r="AF22" s="10">
        <v>1804.7045231386458</v>
      </c>
      <c r="AG22" s="11"/>
      <c r="AH22" s="11"/>
      <c r="AI22" s="12">
        <v>1811.5185797448767</v>
      </c>
      <c r="AJ22" s="10">
        <v>1813.4185700625494</v>
      </c>
      <c r="AK22" s="11"/>
      <c r="AL22" s="11"/>
      <c r="AM22" s="12">
        <v>1794.8289366583981</v>
      </c>
      <c r="AN22" s="10">
        <v>1815.7153726641407</v>
      </c>
      <c r="AO22" s="11"/>
      <c r="AP22" s="11"/>
      <c r="AQ22" s="12">
        <v>1806.626260016862</v>
      </c>
      <c r="AR22" s="10">
        <v>1890.4688539863409</v>
      </c>
      <c r="AS22" s="11"/>
      <c r="AT22" s="11"/>
      <c r="AU22" s="12">
        <v>1815.6293330972262</v>
      </c>
      <c r="AV22" s="10">
        <v>1925.7490544836403</v>
      </c>
      <c r="AW22" s="11"/>
      <c r="AX22" s="11"/>
      <c r="AY22" s="12">
        <v>1894.1712666221549</v>
      </c>
      <c r="AZ22" s="10">
        <v>1917.5628322320049</v>
      </c>
      <c r="BA22" s="11"/>
      <c r="BB22" s="11"/>
      <c r="BC22" s="12">
        <v>1906.8725980454217</v>
      </c>
      <c r="BD22" s="10">
        <v>1855.4833141931554</v>
      </c>
      <c r="BE22" s="11"/>
      <c r="BF22" s="11"/>
      <c r="BG22" s="12">
        <v>1950.3976904108672</v>
      </c>
      <c r="BH22" s="10">
        <v>1929.6680077356225</v>
      </c>
      <c r="BI22" s="11"/>
      <c r="BJ22" s="11"/>
      <c r="BK22" s="12">
        <v>1892.6144147915327</v>
      </c>
      <c r="BL22" s="10">
        <v>1798.7249988700858</v>
      </c>
      <c r="BM22" s="11"/>
      <c r="BN22" s="11"/>
      <c r="BO22" s="12">
        <v>1867.3270424105485</v>
      </c>
      <c r="BP22" s="10">
        <v>1827.4210283685993</v>
      </c>
      <c r="BQ22" s="11"/>
      <c r="BR22" s="11"/>
      <c r="BS22" s="12">
        <v>1818.7179773386079</v>
      </c>
      <c r="BT22" s="10">
        <v>1924.2592012619516</v>
      </c>
      <c r="BU22" s="11"/>
      <c r="BV22" s="11"/>
      <c r="BW22" s="12">
        <v>1845.8210781588043</v>
      </c>
      <c r="BX22" s="10">
        <v>1924.9243124679404</v>
      </c>
      <c r="BY22" s="11"/>
      <c r="BZ22" s="11"/>
      <c r="CA22" s="12">
        <v>1943.1027945224064</v>
      </c>
      <c r="CB22" s="10">
        <v>1818.0765396891268</v>
      </c>
      <c r="CC22" s="11"/>
      <c r="CD22" s="11"/>
      <c r="CE22" s="12">
        <v>1813.3723019014203</v>
      </c>
      <c r="CF22" s="10">
        <v>1857.4522044640294</v>
      </c>
      <c r="CG22" s="11"/>
      <c r="CH22" s="11"/>
      <c r="CI22" s="12">
        <v>1805.8866486788086</v>
      </c>
      <c r="CJ22" s="10">
        <v>1885.2027184456551</v>
      </c>
      <c r="CK22" s="11"/>
      <c r="CL22" s="11"/>
      <c r="CM22" s="12">
        <v>1940.8652616657268</v>
      </c>
      <c r="CN22" s="10">
        <v>1896.260283891341</v>
      </c>
      <c r="CO22" s="11"/>
      <c r="CP22" s="11"/>
      <c r="CQ22" s="12">
        <v>1872.1115625214684</v>
      </c>
      <c r="CR22" s="10">
        <v>1847.28534148074</v>
      </c>
      <c r="CS22" s="11"/>
      <c r="CT22" s="11"/>
      <c r="CU22" s="12">
        <v>1865.0345417147892</v>
      </c>
      <c r="CV22" s="10">
        <v>1862.7463092099424</v>
      </c>
      <c r="CW22" s="11"/>
      <c r="CX22" s="11"/>
      <c r="CY22" s="12">
        <v>1817.9936598611457</v>
      </c>
      <c r="CZ22" s="10">
        <v>1798.9706974926319</v>
      </c>
      <c r="DA22" s="11"/>
      <c r="DB22" s="11"/>
      <c r="DC22" s="12">
        <v>1873.5242491152972</v>
      </c>
      <c r="DD22" s="10">
        <v>1846.7068581274234</v>
      </c>
      <c r="DE22" s="11"/>
      <c r="DF22" s="11"/>
      <c r="DG22" s="12">
        <v>1898.0842927238286</v>
      </c>
      <c r="DH22" s="10">
        <v>1856.8004236572492</v>
      </c>
      <c r="DI22" s="11"/>
      <c r="DJ22" s="11"/>
      <c r="DK22" s="12">
        <v>1880.921828145121</v>
      </c>
      <c r="DL22" s="10">
        <v>1892.0020007282637</v>
      </c>
      <c r="DM22" s="11"/>
      <c r="DN22" s="11"/>
      <c r="DO22" s="12">
        <v>1884.1276975522119</v>
      </c>
      <c r="DP22" s="10">
        <v>1899.6605415614563</v>
      </c>
      <c r="DQ22" s="11"/>
      <c r="DR22" s="11"/>
      <c r="DS22" s="12">
        <v>1812.1260838206358</v>
      </c>
      <c r="DT22" s="10">
        <v>1834.5862162287945</v>
      </c>
      <c r="DU22" s="11"/>
      <c r="DV22" s="11"/>
      <c r="DW22" s="12">
        <v>1834.7910139923556</v>
      </c>
      <c r="DX22" s="10">
        <v>1905.1221069330149</v>
      </c>
      <c r="DY22" s="11"/>
      <c r="DZ22" s="11"/>
      <c r="EA22" s="12">
        <v>1861.5383362808582</v>
      </c>
      <c r="EB22" s="10">
        <v>1803.3317215492561</v>
      </c>
      <c r="EC22" s="11"/>
      <c r="ED22" s="11"/>
      <c r="EE22" s="12">
        <v>1845.5098378826622</v>
      </c>
      <c r="EF22" s="10">
        <v>1903.1465742159128</v>
      </c>
      <c r="EG22" s="11"/>
      <c r="EH22" s="11"/>
      <c r="EI22" s="12">
        <v>1862.5113659881404</v>
      </c>
      <c r="EJ22" s="10">
        <v>1860.94110343277</v>
      </c>
      <c r="EK22" s="11"/>
      <c r="EL22" s="11"/>
      <c r="EM22" s="12">
        <v>1955.2484843276607</v>
      </c>
      <c r="EN22" s="10">
        <v>1838.1369872986238</v>
      </c>
      <c r="EO22" s="11"/>
      <c r="EP22" s="11"/>
      <c r="EQ22" s="12">
        <v>1863.0977216856259</v>
      </c>
      <c r="ER22" s="10">
        <v>1804.2838789433326</v>
      </c>
      <c r="ES22" s="10">
        <v>1808.37483598262</v>
      </c>
      <c r="ET22" s="10">
        <v>1804.1886136247062</v>
      </c>
      <c r="EU22" s="10">
        <v>1812.2235597289391</v>
      </c>
      <c r="EV22" s="10">
        <v>1804.8471051201152</v>
      </c>
      <c r="EW22" s="10">
        <v>1813.5446868435038</v>
      </c>
      <c r="EX22" s="10">
        <v>1868.862251991108</v>
      </c>
      <c r="EY22" s="10">
        <v>1908.114326065064</v>
      </c>
      <c r="EZ22" s="10">
        <v>1892.2503978210705</v>
      </c>
      <c r="FA22" s="10">
        <v>1887.4673970241279</v>
      </c>
      <c r="FB22" s="10">
        <v>1934.2174307013352</v>
      </c>
      <c r="FC22" s="10">
        <v>1892.4513701866892</v>
      </c>
      <c r="FD22" s="10">
        <v>1889.4390797886022</v>
      </c>
      <c r="FE22" s="10">
        <v>1870.6703309110774</v>
      </c>
      <c r="FF22" s="10">
        <v>1855.7111669049398</v>
      </c>
      <c r="FG22" s="24">
        <v>1811.4852743203166</v>
      </c>
    </row>
    <row r="23" spans="1:163" x14ac:dyDescent="0.25">
      <c r="A23" s="8">
        <v>42602</v>
      </c>
      <c r="B23" s="8">
        <v>42603</v>
      </c>
      <c r="C23" s="16">
        <v>5.756590073361993</v>
      </c>
      <c r="D23" s="7">
        <v>1615.8211963272049</v>
      </c>
      <c r="E23" s="9"/>
      <c r="F23" s="9"/>
      <c r="G23" s="9">
        <v>1667.7877024457403</v>
      </c>
      <c r="H23" s="10">
        <v>1613.4461206682088</v>
      </c>
      <c r="I23" s="11"/>
      <c r="J23" s="11"/>
      <c r="K23" s="12">
        <v>1623.7673259199107</v>
      </c>
      <c r="L23" s="10">
        <v>1663.5744358052686</v>
      </c>
      <c r="M23" s="11"/>
      <c r="N23" s="11"/>
      <c r="O23" s="12">
        <v>1622.5010925491665</v>
      </c>
      <c r="P23" s="10">
        <v>1638.2949694525464</v>
      </c>
      <c r="Q23" s="11"/>
      <c r="R23" s="11"/>
      <c r="S23" s="12">
        <v>1620.1830871752222</v>
      </c>
      <c r="T23" s="10">
        <v>1633.4281991760315</v>
      </c>
      <c r="U23" s="11"/>
      <c r="V23" s="11"/>
      <c r="W23" s="12">
        <v>1640.4850520412469</v>
      </c>
      <c r="X23" s="10">
        <v>1266.5689726299408</v>
      </c>
      <c r="Y23" s="11"/>
      <c r="Z23" s="11"/>
      <c r="AA23" s="12">
        <v>1268.4666161953025</v>
      </c>
      <c r="AB23" s="10">
        <v>1281.3776557699102</v>
      </c>
      <c r="AC23" s="11"/>
      <c r="AD23" s="11"/>
      <c r="AE23" s="12">
        <v>1276.8578500006249</v>
      </c>
      <c r="AF23" s="10">
        <v>1261.3937652813015</v>
      </c>
      <c r="AG23" s="11"/>
      <c r="AH23" s="11"/>
      <c r="AI23" s="12">
        <v>1268.7468813903415</v>
      </c>
      <c r="AJ23" s="10">
        <v>1265.5315653177299</v>
      </c>
      <c r="AK23" s="11"/>
      <c r="AL23" s="11"/>
      <c r="AM23" s="12">
        <v>1260.7496767812595</v>
      </c>
      <c r="AN23" s="10">
        <v>1264.4550269050912</v>
      </c>
      <c r="AO23" s="11"/>
      <c r="AP23" s="11"/>
      <c r="AQ23" s="12">
        <v>1261.6088398308418</v>
      </c>
      <c r="AR23" s="10">
        <v>1718.8717500131502</v>
      </c>
      <c r="AS23" s="11"/>
      <c r="AT23" s="11"/>
      <c r="AU23" s="12">
        <v>1639.0088934460707</v>
      </c>
      <c r="AV23" s="10">
        <v>1780.3035684025087</v>
      </c>
      <c r="AW23" s="11"/>
      <c r="AX23" s="11"/>
      <c r="AY23" s="12">
        <v>1770.710675995603</v>
      </c>
      <c r="AZ23" s="10">
        <v>1762.2428803794828</v>
      </c>
      <c r="BA23" s="11"/>
      <c r="BB23" s="11"/>
      <c r="BC23" s="12">
        <v>1762.4619119080673</v>
      </c>
      <c r="BD23" s="10">
        <v>1705.2356288919163</v>
      </c>
      <c r="BE23" s="11"/>
      <c r="BF23" s="11"/>
      <c r="BG23" s="12">
        <v>1833.2519727517231</v>
      </c>
      <c r="BH23" s="10">
        <v>1799.7011696526627</v>
      </c>
      <c r="BI23" s="11"/>
      <c r="BJ23" s="11"/>
      <c r="BK23" s="12">
        <v>1795.2884930149994</v>
      </c>
      <c r="BL23" s="10">
        <v>1649.9033331630264</v>
      </c>
      <c r="BM23" s="11"/>
      <c r="BN23" s="11"/>
      <c r="BO23" s="12">
        <v>1752.657269702122</v>
      </c>
      <c r="BP23" s="10">
        <v>1706.4715987476154</v>
      </c>
      <c r="BQ23" s="11"/>
      <c r="BR23" s="11"/>
      <c r="BS23" s="12">
        <v>1698.5001457762146</v>
      </c>
      <c r="BT23" s="10">
        <v>1819.0008939495717</v>
      </c>
      <c r="BU23" s="11"/>
      <c r="BV23" s="11"/>
      <c r="BW23" s="12">
        <v>1736.1119634826725</v>
      </c>
      <c r="BX23" s="10">
        <v>1823.8176177813364</v>
      </c>
      <c r="BY23" s="11"/>
      <c r="BZ23" s="11"/>
      <c r="CA23" s="12">
        <v>1856.2417611387636</v>
      </c>
      <c r="CB23" s="10">
        <v>1701.4823603999005</v>
      </c>
      <c r="CC23" s="11"/>
      <c r="CD23" s="11"/>
      <c r="CE23" s="12">
        <v>1711.1489920275815</v>
      </c>
      <c r="CF23" s="10">
        <v>1751.7414775259924</v>
      </c>
      <c r="CG23" s="11"/>
      <c r="CH23" s="11"/>
      <c r="CI23" s="12">
        <v>1679.6601528173724</v>
      </c>
      <c r="CJ23" s="10">
        <v>1790.7347042981505</v>
      </c>
      <c r="CK23" s="11"/>
      <c r="CL23" s="11"/>
      <c r="CM23" s="12">
        <v>1840.6254272844274</v>
      </c>
      <c r="CN23" s="10">
        <v>1796.7531787552475</v>
      </c>
      <c r="CO23" s="11"/>
      <c r="CP23" s="11"/>
      <c r="CQ23" s="12">
        <v>1758.970064754651</v>
      </c>
      <c r="CR23" s="10">
        <v>1731.0829974309113</v>
      </c>
      <c r="CS23" s="11"/>
      <c r="CT23" s="11"/>
      <c r="CU23" s="12">
        <v>1751.0101088469214</v>
      </c>
      <c r="CV23" s="10">
        <v>1745.2703332948106</v>
      </c>
      <c r="CW23" s="11"/>
      <c r="CX23" s="11"/>
      <c r="CY23" s="12">
        <v>1586.5990130722282</v>
      </c>
      <c r="CZ23" s="10">
        <v>1665.5494133835853</v>
      </c>
      <c r="DA23" s="11"/>
      <c r="DB23" s="11"/>
      <c r="DC23" s="12">
        <v>1773.2937446279086</v>
      </c>
      <c r="DD23" s="10">
        <v>1728.9159181936316</v>
      </c>
      <c r="DE23" s="11"/>
      <c r="DF23" s="11"/>
      <c r="DG23" s="12">
        <v>1784.4803738486171</v>
      </c>
      <c r="DH23" s="10">
        <v>1732.8727644951166</v>
      </c>
      <c r="DI23" s="11"/>
      <c r="DJ23" s="11"/>
      <c r="DK23" s="12">
        <v>1764.0676031359817</v>
      </c>
      <c r="DL23" s="10">
        <v>1768.5003878501229</v>
      </c>
      <c r="DM23" s="11"/>
      <c r="DN23" s="11"/>
      <c r="DO23" s="12">
        <v>1772.9888283726928</v>
      </c>
      <c r="DP23" s="10">
        <v>1752.7477951394255</v>
      </c>
      <c r="DQ23" s="11"/>
      <c r="DR23" s="11"/>
      <c r="DS23" s="12">
        <v>1673.2879921442577</v>
      </c>
      <c r="DT23" s="10">
        <v>1654.0692282280961</v>
      </c>
      <c r="DU23" s="11"/>
      <c r="DV23" s="11"/>
      <c r="DW23" s="12">
        <v>1679.4234785851761</v>
      </c>
      <c r="DX23" s="10">
        <v>1730.6157140607202</v>
      </c>
      <c r="DY23" s="11"/>
      <c r="DZ23" s="11"/>
      <c r="EA23" s="12">
        <v>1704.9840601860722</v>
      </c>
      <c r="EB23" s="10">
        <v>1611.257074038436</v>
      </c>
      <c r="EC23" s="11"/>
      <c r="ED23" s="11"/>
      <c r="EE23" s="12">
        <v>1671.4221154095733</v>
      </c>
      <c r="EF23" s="10">
        <v>1731.7276858331629</v>
      </c>
      <c r="EG23" s="11"/>
      <c r="EH23" s="11"/>
      <c r="EI23" s="12">
        <v>1698.8807551253815</v>
      </c>
      <c r="EJ23" s="10">
        <v>1680.0666235496381</v>
      </c>
      <c r="EK23" s="11"/>
      <c r="EL23" s="11"/>
      <c r="EM23" s="12">
        <v>1796.7302681355823</v>
      </c>
      <c r="EN23" s="10">
        <v>1660.5663671622181</v>
      </c>
      <c r="EO23" s="11"/>
      <c r="EP23" s="11"/>
      <c r="EQ23" s="12">
        <v>1689.2329289948075</v>
      </c>
      <c r="ER23" s="10">
        <v>1619.8324562529772</v>
      </c>
      <c r="ES23" s="10">
        <v>1627.8746216026645</v>
      </c>
      <c r="ET23" s="10">
        <v>1615.708490315573</v>
      </c>
      <c r="EU23" s="10">
        <v>1271.1076943223502</v>
      </c>
      <c r="EV23" s="10">
        <v>1263.7811378713229</v>
      </c>
      <c r="EW23" s="10">
        <v>1267.5870290589419</v>
      </c>
      <c r="EX23" s="10">
        <v>1729.7303708831503</v>
      </c>
      <c r="EY23" s="10">
        <v>1794.7915532286841</v>
      </c>
      <c r="EZ23" s="10">
        <v>1777.9016602524025</v>
      </c>
      <c r="FA23" s="10">
        <v>1791.317938311593</v>
      </c>
      <c r="FB23" s="10">
        <v>1850.0794887022746</v>
      </c>
      <c r="FC23" s="10">
        <v>1814.4734891976557</v>
      </c>
      <c r="FD23" s="10">
        <v>1776.2461330609542</v>
      </c>
      <c r="FE23" s="10">
        <v>1750.8428906331762</v>
      </c>
      <c r="FF23" s="10">
        <v>1702.7544435391403</v>
      </c>
      <c r="FG23" s="24">
        <v>1627.2143516760809</v>
      </c>
    </row>
    <row r="24" spans="1:163" x14ac:dyDescent="0.25">
      <c r="A24" s="8">
        <v>42603</v>
      </c>
      <c r="B24" s="8">
        <v>42604</v>
      </c>
      <c r="C24" s="16">
        <v>8.0455804841518397</v>
      </c>
      <c r="D24" s="7">
        <v>2446.328908949657</v>
      </c>
      <c r="E24" s="9"/>
      <c r="F24" s="9"/>
      <c r="G24" s="9">
        <v>2462.3002852342302</v>
      </c>
      <c r="H24" s="10">
        <v>2464.5160542986296</v>
      </c>
      <c r="I24" s="11"/>
      <c r="J24" s="11"/>
      <c r="K24" s="12">
        <v>2467.6267150027584</v>
      </c>
      <c r="L24" s="10">
        <v>2457.5321898524094</v>
      </c>
      <c r="M24" s="11"/>
      <c r="N24" s="11"/>
      <c r="O24" s="12">
        <v>2462.623826795771</v>
      </c>
      <c r="P24" s="10">
        <v>2475.2682406575482</v>
      </c>
      <c r="Q24" s="11"/>
      <c r="R24" s="11"/>
      <c r="S24" s="12">
        <v>2461.2958902584178</v>
      </c>
      <c r="T24" s="10">
        <v>2474.3088734260691</v>
      </c>
      <c r="U24" s="11"/>
      <c r="V24" s="11"/>
      <c r="W24" s="12">
        <v>2495.3722023285109</v>
      </c>
      <c r="X24" s="10">
        <v>2404.6906046631407</v>
      </c>
      <c r="Y24" s="11"/>
      <c r="Z24" s="11"/>
      <c r="AA24" s="12">
        <v>2402.6030499018689</v>
      </c>
      <c r="AB24" s="10">
        <v>2432.8233866543178</v>
      </c>
      <c r="AC24" s="11"/>
      <c r="AD24" s="11"/>
      <c r="AE24" s="12">
        <v>2428.901458103604</v>
      </c>
      <c r="AF24" s="10">
        <v>2404.4543796474454</v>
      </c>
      <c r="AG24" s="11"/>
      <c r="AH24" s="11"/>
      <c r="AI24" s="12">
        <v>2428.3865353351998</v>
      </c>
      <c r="AJ24" s="10">
        <v>2412.6131032460457</v>
      </c>
      <c r="AK24" s="11"/>
      <c r="AL24" s="11"/>
      <c r="AM24" s="12">
        <v>2411.9274559922446</v>
      </c>
      <c r="AN24" s="10">
        <v>2434.7439568793916</v>
      </c>
      <c r="AO24" s="11"/>
      <c r="AP24" s="11"/>
      <c r="AQ24" s="12">
        <v>2425.8573591650406</v>
      </c>
      <c r="AR24" s="10">
        <v>1966.5202946404327</v>
      </c>
      <c r="AS24" s="11"/>
      <c r="AT24" s="11"/>
      <c r="AU24" s="12">
        <v>1896.2095132413062</v>
      </c>
      <c r="AV24" s="10">
        <v>2004.3071443457923</v>
      </c>
      <c r="AW24" s="11"/>
      <c r="AX24" s="11"/>
      <c r="AY24" s="12">
        <v>1990.6781470716969</v>
      </c>
      <c r="AZ24" s="10">
        <v>1993.1022554551948</v>
      </c>
      <c r="BA24" s="11"/>
      <c r="BB24" s="11"/>
      <c r="BC24" s="12">
        <v>1987.5844358818044</v>
      </c>
      <c r="BD24" s="10">
        <v>1931.3340546523752</v>
      </c>
      <c r="BE24" s="11"/>
      <c r="BF24" s="11"/>
      <c r="BG24" s="12">
        <v>2033.9147651121634</v>
      </c>
      <c r="BH24" s="10">
        <v>2011.9770450277847</v>
      </c>
      <c r="BI24" s="11"/>
      <c r="BJ24" s="11"/>
      <c r="BK24" s="12">
        <v>1975.7768757891772</v>
      </c>
      <c r="BL24" s="10">
        <v>1883.2395184721408</v>
      </c>
      <c r="BM24" s="11"/>
      <c r="BN24" s="11"/>
      <c r="BO24" s="12">
        <v>1968.817247754766</v>
      </c>
      <c r="BP24" s="10">
        <v>1929.3607915047248</v>
      </c>
      <c r="BQ24" s="11"/>
      <c r="BR24" s="11"/>
      <c r="BS24" s="12">
        <v>1914.1870525398415</v>
      </c>
      <c r="BT24" s="10">
        <v>2021.6154320796118</v>
      </c>
      <c r="BU24" s="11"/>
      <c r="BV24" s="11"/>
      <c r="BW24" s="12">
        <v>1951.2593912945088</v>
      </c>
      <c r="BX24" s="10">
        <v>2024.0490890524609</v>
      </c>
      <c r="BY24" s="11"/>
      <c r="BZ24" s="11"/>
      <c r="CA24" s="12">
        <v>2045.2651051662083</v>
      </c>
      <c r="CB24" s="10">
        <v>1914.0163867711831</v>
      </c>
      <c r="CC24" s="11"/>
      <c r="CD24" s="11"/>
      <c r="CE24" s="12">
        <v>1926.1762492985481</v>
      </c>
      <c r="CF24" s="10">
        <v>1958.3204995159501</v>
      </c>
      <c r="CG24" s="11"/>
      <c r="CH24" s="11"/>
      <c r="CI24" s="12">
        <v>1899.7414744617065</v>
      </c>
      <c r="CJ24" s="10">
        <v>1823.8689262271216</v>
      </c>
      <c r="CK24" s="11"/>
      <c r="CL24" s="11"/>
      <c r="CM24" s="12">
        <v>2031.9988178815754</v>
      </c>
      <c r="CN24" s="10">
        <v>1997.9452455679127</v>
      </c>
      <c r="CO24" s="11"/>
      <c r="CP24" s="11"/>
      <c r="CQ24" s="12">
        <v>1965.2195445959469</v>
      </c>
      <c r="CR24" s="10">
        <v>1947.6145720510126</v>
      </c>
      <c r="CS24" s="11"/>
      <c r="CT24" s="11"/>
      <c r="CU24" s="12">
        <v>1957.4240279643932</v>
      </c>
      <c r="CV24" s="10">
        <v>1957.5394721851812</v>
      </c>
      <c r="CW24" s="11"/>
      <c r="CX24" s="11"/>
      <c r="CY24" s="12">
        <v>1865.6265928726189</v>
      </c>
      <c r="CZ24" s="10">
        <v>1895.9731501505344</v>
      </c>
      <c r="DA24" s="11"/>
      <c r="DB24" s="11"/>
      <c r="DC24" s="12">
        <v>1993.9461861503123</v>
      </c>
      <c r="DD24" s="10">
        <v>1948.6649411281123</v>
      </c>
      <c r="DE24" s="11"/>
      <c r="DF24" s="11"/>
      <c r="DG24" s="12">
        <v>1996.8588530599584</v>
      </c>
      <c r="DH24" s="10">
        <v>1955.6715494759151</v>
      </c>
      <c r="DI24" s="11"/>
      <c r="DJ24" s="11"/>
      <c r="DK24" s="12">
        <v>1977.9182137233854</v>
      </c>
      <c r="DL24" s="10">
        <v>1985.8799062188459</v>
      </c>
      <c r="DM24" s="11"/>
      <c r="DN24" s="11"/>
      <c r="DO24" s="12">
        <v>1979.2459934989074</v>
      </c>
      <c r="DP24" s="10">
        <v>1983.6375048420605</v>
      </c>
      <c r="DQ24" s="11"/>
      <c r="DR24" s="11"/>
      <c r="DS24" s="12">
        <v>1901.7964780834268</v>
      </c>
      <c r="DT24" s="10">
        <v>1903.163365908516</v>
      </c>
      <c r="DU24" s="11"/>
      <c r="DV24" s="11"/>
      <c r="DW24" s="12">
        <v>1907.9484221685923</v>
      </c>
      <c r="DX24" s="10">
        <v>1959.1831599748832</v>
      </c>
      <c r="DY24" s="11"/>
      <c r="DZ24" s="11"/>
      <c r="EA24" s="12">
        <v>1926.3079511904982</v>
      </c>
      <c r="EB24" s="10">
        <v>1858.1512078368871</v>
      </c>
      <c r="EC24" s="11"/>
      <c r="ED24" s="11"/>
      <c r="EE24" s="12">
        <v>1905.1296987369615</v>
      </c>
      <c r="EF24" s="10">
        <v>1953.9831520116281</v>
      </c>
      <c r="EG24" s="11"/>
      <c r="EH24" s="11"/>
      <c r="EI24" s="12">
        <v>1921.0698507020527</v>
      </c>
      <c r="EJ24" s="10">
        <v>1913.5006240216935</v>
      </c>
      <c r="EK24" s="11"/>
      <c r="EL24" s="11"/>
      <c r="EM24" s="12">
        <v>2009.6380046822314</v>
      </c>
      <c r="EN24" s="10">
        <v>1890.712228193916</v>
      </c>
      <c r="EO24" s="11"/>
      <c r="EP24" s="11"/>
      <c r="EQ24" s="12">
        <v>1912.1553773805554</v>
      </c>
      <c r="ER24" s="10">
        <v>2465.9540945556096</v>
      </c>
      <c r="ES24" s="10">
        <v>2481.3622353474552</v>
      </c>
      <c r="ET24" s="10">
        <v>2476.7669307330571</v>
      </c>
      <c r="EU24" s="10">
        <v>2431.1054533828501</v>
      </c>
      <c r="EV24" s="10">
        <v>2422.3955853272982</v>
      </c>
      <c r="EW24" s="10">
        <v>2432.1834296645757</v>
      </c>
      <c r="EX24" s="10">
        <v>1826.1157621345826</v>
      </c>
      <c r="EY24" s="10">
        <v>2000.1789692772793</v>
      </c>
      <c r="EZ24" s="10">
        <v>1994.2212493421421</v>
      </c>
      <c r="FA24" s="10">
        <v>1992.3117760770572</v>
      </c>
      <c r="FB24" s="10">
        <v>2038.1558968528577</v>
      </c>
      <c r="FC24" s="10">
        <v>2005.201360588688</v>
      </c>
      <c r="FD24" s="10">
        <v>1977.6756871506993</v>
      </c>
      <c r="FE24" s="10">
        <v>1962.7942001372508</v>
      </c>
      <c r="FF24" s="10">
        <v>1924.1483375014741</v>
      </c>
      <c r="FG24" s="24">
        <v>1863.1430440598181</v>
      </c>
    </row>
    <row r="25" spans="1:163" x14ac:dyDescent="0.25">
      <c r="A25" s="8">
        <v>42604</v>
      </c>
      <c r="B25" s="8">
        <v>42605</v>
      </c>
      <c r="C25" s="16">
        <v>6.1159194936752321</v>
      </c>
      <c r="D25" s="7">
        <v>1716.5372708201298</v>
      </c>
      <c r="E25" s="9"/>
      <c r="F25" s="9"/>
      <c r="G25" s="9">
        <v>1775.093388300734</v>
      </c>
      <c r="H25" s="10">
        <v>1709.5137238278364</v>
      </c>
      <c r="I25" s="11"/>
      <c r="J25" s="11"/>
      <c r="K25" s="12">
        <v>1722.4753628189242</v>
      </c>
      <c r="L25" s="10">
        <v>1750.9385591241387</v>
      </c>
      <c r="M25" s="11"/>
      <c r="N25" s="11"/>
      <c r="O25" s="12">
        <v>1706.6860898695204</v>
      </c>
      <c r="P25" s="10">
        <v>1711.3289173739884</v>
      </c>
      <c r="Q25" s="11"/>
      <c r="R25" s="11"/>
      <c r="S25" s="12">
        <v>1707.7103753176966</v>
      </c>
      <c r="T25" s="10">
        <v>1705.7439664151798</v>
      </c>
      <c r="U25" s="11"/>
      <c r="V25" s="11"/>
      <c r="W25" s="12">
        <v>1727.8525557250784</v>
      </c>
      <c r="X25" s="10">
        <v>1716.2037716397153</v>
      </c>
      <c r="Y25" s="11"/>
      <c r="Z25" s="11"/>
      <c r="AA25" s="12">
        <v>1717.7711569179128</v>
      </c>
      <c r="AB25" s="10">
        <v>1740.6120975730412</v>
      </c>
      <c r="AC25" s="11"/>
      <c r="AD25" s="11"/>
      <c r="AE25" s="12">
        <v>1734.6232634478865</v>
      </c>
      <c r="AF25" s="10">
        <v>1698.4630553423106</v>
      </c>
      <c r="AG25" s="11"/>
      <c r="AH25" s="11"/>
      <c r="AI25" s="12">
        <v>1724.8962551968989</v>
      </c>
      <c r="AJ25" s="10">
        <v>1707.110444805214</v>
      </c>
      <c r="AK25" s="11"/>
      <c r="AL25" s="11"/>
      <c r="AM25" s="12">
        <v>1709.8619086911585</v>
      </c>
      <c r="AN25" s="10">
        <v>1720.7586592946056</v>
      </c>
      <c r="AO25" s="11"/>
      <c r="AP25" s="11"/>
      <c r="AQ25" s="12">
        <v>1713.3940250426911</v>
      </c>
      <c r="AR25" s="10">
        <v>1824.2158467905176</v>
      </c>
      <c r="AS25" s="11"/>
      <c r="AT25" s="11"/>
      <c r="AU25" s="12">
        <v>1723.9729079451047</v>
      </c>
      <c r="AV25" s="10">
        <v>1857.0517904722647</v>
      </c>
      <c r="AW25" s="11"/>
      <c r="AX25" s="11"/>
      <c r="AY25" s="12">
        <v>1845.1981567157211</v>
      </c>
      <c r="AZ25" s="10">
        <v>1858.5540667896312</v>
      </c>
      <c r="BA25" s="11"/>
      <c r="BB25" s="11"/>
      <c r="BC25" s="12">
        <v>1833.244220177839</v>
      </c>
      <c r="BD25" s="10">
        <v>1777.8402686468412</v>
      </c>
      <c r="BE25" s="11"/>
      <c r="BF25" s="11"/>
      <c r="BG25" s="12">
        <v>1893.0327351248586</v>
      </c>
      <c r="BH25" s="10">
        <v>1863.3853633687404</v>
      </c>
      <c r="BI25" s="11"/>
      <c r="BJ25" s="11"/>
      <c r="BK25" s="12">
        <v>1793.2575504017284</v>
      </c>
      <c r="BL25" s="10">
        <v>1694.1702368584859</v>
      </c>
      <c r="BM25" s="11"/>
      <c r="BN25" s="11"/>
      <c r="BO25" s="12">
        <v>1795.0573221379536</v>
      </c>
      <c r="BP25" s="10">
        <v>1747.8358117645641</v>
      </c>
      <c r="BQ25" s="11"/>
      <c r="BR25" s="11"/>
      <c r="BS25" s="12">
        <v>1739.2986236065005</v>
      </c>
      <c r="BT25" s="10">
        <v>1866.2526492748875</v>
      </c>
      <c r="BU25" s="11"/>
      <c r="BV25" s="11"/>
      <c r="BW25" s="12">
        <v>1773.332067290924</v>
      </c>
      <c r="BX25" s="10">
        <v>1867.1083845002202</v>
      </c>
      <c r="BY25" s="11"/>
      <c r="BZ25" s="11"/>
      <c r="CA25" s="12">
        <v>1888.3226118851985</v>
      </c>
      <c r="CB25" s="10">
        <v>1734.8383586418138</v>
      </c>
      <c r="CC25" s="11"/>
      <c r="CD25" s="11"/>
      <c r="CE25" s="12">
        <v>1732.5785124726988</v>
      </c>
      <c r="CF25" s="10">
        <v>1776.493182532879</v>
      </c>
      <c r="CG25" s="11"/>
      <c r="CH25" s="11"/>
      <c r="CI25" s="12">
        <v>1698.2031597806265</v>
      </c>
      <c r="CJ25" s="10">
        <v>1755.6971128640489</v>
      </c>
      <c r="CK25" s="11"/>
      <c r="CL25" s="11"/>
      <c r="CM25" s="12">
        <v>1867.6368350401472</v>
      </c>
      <c r="CN25" s="10">
        <v>1833.531913075688</v>
      </c>
      <c r="CO25" s="11"/>
      <c r="CP25" s="11"/>
      <c r="CQ25" s="12">
        <v>1787.6300952801273</v>
      </c>
      <c r="CR25" s="10">
        <v>1775.4278288720318</v>
      </c>
      <c r="CS25" s="11"/>
      <c r="CT25" s="11"/>
      <c r="CU25" s="12">
        <v>1786.9942858171828</v>
      </c>
      <c r="CV25" s="10">
        <v>1783.3349731124911</v>
      </c>
      <c r="CW25" s="11"/>
      <c r="CX25" s="11"/>
      <c r="CY25" s="12">
        <v>1732.3168485093504</v>
      </c>
      <c r="CZ25" s="10">
        <v>1708.8283493982642</v>
      </c>
      <c r="DA25" s="11"/>
      <c r="DB25" s="11"/>
      <c r="DC25" s="12">
        <v>1827.1243176089677</v>
      </c>
      <c r="DD25" s="10">
        <v>1773.1899679617736</v>
      </c>
      <c r="DE25" s="11"/>
      <c r="DF25" s="11"/>
      <c r="DG25" s="12">
        <v>1828.8654761947298</v>
      </c>
      <c r="DH25" s="10">
        <v>1794.9583904318542</v>
      </c>
      <c r="DI25" s="11"/>
      <c r="DJ25" s="11"/>
      <c r="DK25" s="12">
        <v>1812.1104892213193</v>
      </c>
      <c r="DL25" s="10">
        <v>1837.4053313126662</v>
      </c>
      <c r="DM25" s="11"/>
      <c r="DN25" s="11"/>
      <c r="DO25" s="12">
        <v>1813.7315404578187</v>
      </c>
      <c r="DP25" s="10">
        <v>1823.1215240505317</v>
      </c>
      <c r="DQ25" s="11"/>
      <c r="DR25" s="11"/>
      <c r="DS25" s="12">
        <v>1665.0169175782635</v>
      </c>
      <c r="DT25" s="10">
        <v>1742.1055712755904</v>
      </c>
      <c r="DU25" s="11"/>
      <c r="DV25" s="11"/>
      <c r="DW25" s="12">
        <v>1742.9057803685007</v>
      </c>
      <c r="DX25" s="10">
        <v>1829.5906159896356</v>
      </c>
      <c r="DY25" s="11"/>
      <c r="DZ25" s="11"/>
      <c r="EA25" s="12">
        <v>1782.9397745711756</v>
      </c>
      <c r="EB25" s="10">
        <v>1698.2427160747925</v>
      </c>
      <c r="EC25" s="11"/>
      <c r="ED25" s="11"/>
      <c r="EE25" s="12">
        <v>1756.6705885406425</v>
      </c>
      <c r="EF25" s="10">
        <v>1836.8357895077613</v>
      </c>
      <c r="EG25" s="11"/>
      <c r="EH25" s="11"/>
      <c r="EI25" s="12">
        <v>1780.0558193176391</v>
      </c>
      <c r="EJ25" s="10">
        <v>1789.3393235322947</v>
      </c>
      <c r="EK25" s="11"/>
      <c r="EL25" s="11"/>
      <c r="EM25" s="12">
        <v>1899.6681098640099</v>
      </c>
      <c r="EN25" s="10">
        <v>1765.8200336997884</v>
      </c>
      <c r="EO25" s="11"/>
      <c r="EP25" s="11"/>
      <c r="EQ25" s="12">
        <v>1802.1093334353081</v>
      </c>
      <c r="ER25" s="10">
        <v>1716.9203376536707</v>
      </c>
      <c r="ES25" s="10">
        <v>1720.511991287158</v>
      </c>
      <c r="ET25" s="10">
        <v>1713.8261633180996</v>
      </c>
      <c r="EU25" s="10">
        <v>1735.8504975538294</v>
      </c>
      <c r="EV25" s="10">
        <v>1718.5666423571893</v>
      </c>
      <c r="EW25" s="10">
        <v>1717.6672054131811</v>
      </c>
      <c r="EX25" s="10">
        <v>1747.2920843548798</v>
      </c>
      <c r="EY25" s="10">
        <v>1846.0742123455248</v>
      </c>
      <c r="EZ25" s="10">
        <v>1838.2882444989361</v>
      </c>
      <c r="FA25" s="10">
        <v>1824.6144148281728</v>
      </c>
      <c r="FB25" s="10">
        <v>1878.4817412387392</v>
      </c>
      <c r="FC25" s="10">
        <v>1833.8694944298377</v>
      </c>
      <c r="FD25" s="10">
        <v>1807.9454491595654</v>
      </c>
      <c r="FE25" s="10">
        <v>1787.5228323910756</v>
      </c>
      <c r="FF25" s="10">
        <v>1780.6734623592508</v>
      </c>
      <c r="FG25" s="24">
        <v>1733.6231449124239</v>
      </c>
    </row>
    <row r="26" spans="1:163" x14ac:dyDescent="0.25">
      <c r="A26" s="8">
        <v>42605</v>
      </c>
      <c r="B26" s="8">
        <v>42606</v>
      </c>
      <c r="C26" s="16">
        <v>7.75256200158596</v>
      </c>
      <c r="D26" s="7">
        <v>1816.0346921965029</v>
      </c>
      <c r="E26" s="9"/>
      <c r="F26" s="9"/>
      <c r="G26" s="9">
        <v>1861.3880315512743</v>
      </c>
      <c r="H26" s="10">
        <v>1812.2658206578531</v>
      </c>
      <c r="I26" s="11"/>
      <c r="J26" s="11"/>
      <c r="K26" s="12">
        <v>1815.7636314591648</v>
      </c>
      <c r="L26" s="10">
        <v>1844.8556697408344</v>
      </c>
      <c r="M26" s="11"/>
      <c r="N26" s="11"/>
      <c r="O26" s="12">
        <v>1805.3583070843561</v>
      </c>
      <c r="P26" s="10">
        <v>1810.0464745145878</v>
      </c>
      <c r="Q26" s="11"/>
      <c r="R26" s="11"/>
      <c r="S26" s="12">
        <v>1804.5761781357878</v>
      </c>
      <c r="T26" s="10">
        <v>1806.0118690271547</v>
      </c>
      <c r="U26" s="11"/>
      <c r="V26" s="11"/>
      <c r="W26" s="12">
        <v>1824.2628542817488</v>
      </c>
      <c r="X26" s="10">
        <v>1814.9262239015268</v>
      </c>
      <c r="Y26" s="11"/>
      <c r="Z26" s="11"/>
      <c r="AA26" s="12">
        <v>1809.0082597744699</v>
      </c>
      <c r="AB26" s="10">
        <v>1827.245569332166</v>
      </c>
      <c r="AC26" s="11"/>
      <c r="AD26" s="11"/>
      <c r="AE26" s="12">
        <v>1829.3302255866345</v>
      </c>
      <c r="AF26" s="10">
        <v>1802.4370390458298</v>
      </c>
      <c r="AG26" s="11"/>
      <c r="AH26" s="11"/>
      <c r="AI26" s="12">
        <v>1823.554550839081</v>
      </c>
      <c r="AJ26" s="10">
        <v>1803.4674506129918</v>
      </c>
      <c r="AK26" s="11"/>
      <c r="AL26" s="11"/>
      <c r="AM26" s="12">
        <v>1806.0443609572574</v>
      </c>
      <c r="AN26" s="10">
        <v>1814.6004922388249</v>
      </c>
      <c r="AO26" s="11"/>
      <c r="AP26" s="11"/>
      <c r="AQ26" s="12">
        <v>1810.9395991187423</v>
      </c>
      <c r="AR26" s="10">
        <v>1898.1352920554682</v>
      </c>
      <c r="AS26" s="11"/>
      <c r="AT26" s="11"/>
      <c r="AU26" s="12">
        <v>1816.8080594078845</v>
      </c>
      <c r="AV26" s="10">
        <v>1923.711282851338</v>
      </c>
      <c r="AW26" s="11"/>
      <c r="AX26" s="11"/>
      <c r="AY26" s="12">
        <v>1909.2416737484621</v>
      </c>
      <c r="AZ26" s="10">
        <v>1928.8905934103836</v>
      </c>
      <c r="BA26" s="11"/>
      <c r="BB26" s="11"/>
      <c r="BC26" s="12">
        <v>1901.1728824202276</v>
      </c>
      <c r="BD26" s="10">
        <v>1863.8341281491621</v>
      </c>
      <c r="BE26" s="11"/>
      <c r="BF26" s="11"/>
      <c r="BG26" s="12">
        <v>1953.3007182349581</v>
      </c>
      <c r="BH26" s="10">
        <v>1934.1246607571454</v>
      </c>
      <c r="BI26" s="11"/>
      <c r="BJ26" s="11"/>
      <c r="BK26" s="12">
        <v>1900.559240333301</v>
      </c>
      <c r="BL26" s="10">
        <v>1793.2018065122768</v>
      </c>
      <c r="BM26" s="11"/>
      <c r="BN26" s="11"/>
      <c r="BO26" s="12">
        <v>1878.54778542741</v>
      </c>
      <c r="BP26" s="10">
        <v>1834.6529550124112</v>
      </c>
      <c r="BQ26" s="11"/>
      <c r="BR26" s="11"/>
      <c r="BS26" s="12">
        <v>1822.5711152717181</v>
      </c>
      <c r="BT26" s="10">
        <v>1934.0072234872439</v>
      </c>
      <c r="BU26" s="11"/>
      <c r="BV26" s="11"/>
      <c r="BW26" s="12">
        <v>1857.5869511787826</v>
      </c>
      <c r="BX26" s="10">
        <v>1934.3863848058306</v>
      </c>
      <c r="BY26" s="11"/>
      <c r="BZ26" s="11"/>
      <c r="CA26" s="12">
        <v>1949.1343367808249</v>
      </c>
      <c r="CB26" s="10">
        <v>1825.4732574609839</v>
      </c>
      <c r="CC26" s="11"/>
      <c r="CD26" s="11"/>
      <c r="CE26" s="12">
        <v>1827.8265233022512</v>
      </c>
      <c r="CF26" s="10">
        <v>1856.5021361170768</v>
      </c>
      <c r="CG26" s="11"/>
      <c r="CH26" s="11"/>
      <c r="CI26" s="12">
        <v>1794.1828912753128</v>
      </c>
      <c r="CJ26" s="10">
        <v>1893.9474518284865</v>
      </c>
      <c r="CK26" s="11"/>
      <c r="CL26" s="11"/>
      <c r="CM26" s="12">
        <v>1929.4189506437465</v>
      </c>
      <c r="CN26" s="10">
        <v>1896.0356926388536</v>
      </c>
      <c r="CO26" s="11"/>
      <c r="CP26" s="11"/>
      <c r="CQ26" s="12">
        <v>1860.089296733473</v>
      </c>
      <c r="CR26" s="10">
        <v>1852.0616774057289</v>
      </c>
      <c r="CS26" s="11"/>
      <c r="CT26" s="11"/>
      <c r="CU26" s="12">
        <v>1859.2185768983099</v>
      </c>
      <c r="CV26" s="10">
        <v>1865.2862509752952</v>
      </c>
      <c r="CW26" s="11"/>
      <c r="CX26" s="11"/>
      <c r="CY26" s="12">
        <v>1820.5033259527493</v>
      </c>
      <c r="CZ26" s="10">
        <v>1802.9511621860381</v>
      </c>
      <c r="DA26" s="11"/>
      <c r="DB26" s="11"/>
      <c r="DC26" s="12">
        <v>1893.1622083540246</v>
      </c>
      <c r="DD26" s="10">
        <v>1855.1527346296939</v>
      </c>
      <c r="DE26" s="11"/>
      <c r="DF26" s="11"/>
      <c r="DG26" s="12">
        <v>1898.2265113232588</v>
      </c>
      <c r="DH26" s="10">
        <v>1871.4752559455799</v>
      </c>
      <c r="DI26" s="11"/>
      <c r="DJ26" s="11"/>
      <c r="DK26" s="12">
        <v>1886.130143340557</v>
      </c>
      <c r="DL26" s="10">
        <v>1899.8065464836939</v>
      </c>
      <c r="DM26" s="11"/>
      <c r="DN26" s="11"/>
      <c r="DO26" s="12">
        <v>1889.5804618623667</v>
      </c>
      <c r="DP26" s="10">
        <v>1904.0090497895555</v>
      </c>
      <c r="DQ26" s="11"/>
      <c r="DR26" s="11"/>
      <c r="DS26" s="12">
        <v>1798.8680013593867</v>
      </c>
      <c r="DT26" s="10">
        <v>1833.4544697762178</v>
      </c>
      <c r="DU26" s="11"/>
      <c r="DV26" s="11"/>
      <c r="DW26" s="12">
        <v>1837.7000741630893</v>
      </c>
      <c r="DX26" s="10">
        <v>1906.9014926885695</v>
      </c>
      <c r="DY26" s="11"/>
      <c r="DZ26" s="11"/>
      <c r="EA26" s="12">
        <v>1861.8021298847016</v>
      </c>
      <c r="EB26" s="10">
        <v>1801.2631830510165</v>
      </c>
      <c r="EC26" s="11"/>
      <c r="ED26" s="11"/>
      <c r="EE26" s="12">
        <v>1849.3271695531312</v>
      </c>
      <c r="EF26" s="10">
        <v>1910.476947599371</v>
      </c>
      <c r="EG26" s="11"/>
      <c r="EH26" s="11"/>
      <c r="EI26" s="12">
        <v>1864.4493040586547</v>
      </c>
      <c r="EJ26" s="10">
        <v>1872.734077132113</v>
      </c>
      <c r="EK26" s="11"/>
      <c r="EL26" s="11"/>
      <c r="EM26" s="12">
        <v>1965.3104665105311</v>
      </c>
      <c r="EN26" s="10">
        <v>1852.1164568020627</v>
      </c>
      <c r="EO26" s="11"/>
      <c r="EP26" s="11"/>
      <c r="EQ26" s="12">
        <v>1879.5487578402508</v>
      </c>
      <c r="ER26" s="10">
        <v>1812.3939558721588</v>
      </c>
      <c r="ES26" s="10">
        <v>1815.8932743265671</v>
      </c>
      <c r="ET26" s="10">
        <v>1809.2733088832163</v>
      </c>
      <c r="EU26" s="10">
        <v>1824.1163396320758</v>
      </c>
      <c r="EV26" s="10">
        <v>1814.9368091061522</v>
      </c>
      <c r="EW26" s="10">
        <v>1814.959531655016</v>
      </c>
      <c r="EX26" s="10">
        <v>1875.0126229901091</v>
      </c>
      <c r="EY26" s="10">
        <v>1916.2865007071525</v>
      </c>
      <c r="EZ26" s="10">
        <v>1906.397260339844</v>
      </c>
      <c r="FA26" s="10">
        <v>1895.9743986271342</v>
      </c>
      <c r="FB26" s="10">
        <v>1943.3881729990305</v>
      </c>
      <c r="FC26" s="10">
        <v>1907.4964626970493</v>
      </c>
      <c r="FD26" s="10">
        <v>1880.3693258750836</v>
      </c>
      <c r="FE26" s="10">
        <v>1864.6017009206103</v>
      </c>
      <c r="FF26" s="10">
        <v>1860.3947349132898</v>
      </c>
      <c r="FG26" s="24">
        <v>1822.056664554292</v>
      </c>
    </row>
    <row r="27" spans="1:163" x14ac:dyDescent="0.25">
      <c r="A27" s="8">
        <v>42606</v>
      </c>
      <c r="B27" s="8">
        <v>42607</v>
      </c>
      <c r="C27" s="16">
        <v>8.3570223971605309</v>
      </c>
      <c r="D27" s="7">
        <v>1912.8448184575093</v>
      </c>
      <c r="E27" s="9"/>
      <c r="F27" s="9"/>
      <c r="G27" s="9">
        <v>1964.1882176889762</v>
      </c>
      <c r="H27" s="10">
        <v>1908.7333414050556</v>
      </c>
      <c r="I27" s="11"/>
      <c r="J27" s="11"/>
      <c r="K27" s="12">
        <v>1909.2039053410708</v>
      </c>
      <c r="L27" s="10">
        <v>1950.5049833693736</v>
      </c>
      <c r="M27" s="11"/>
      <c r="N27" s="11"/>
      <c r="O27" s="12">
        <v>1899.9242451245148</v>
      </c>
      <c r="P27" s="10">
        <v>1909.5635184152966</v>
      </c>
      <c r="Q27" s="11"/>
      <c r="R27" s="11"/>
      <c r="S27" s="12">
        <v>1896.9678305193916</v>
      </c>
      <c r="T27" s="10">
        <v>1901.1714390784125</v>
      </c>
      <c r="U27" s="11"/>
      <c r="V27" s="11"/>
      <c r="W27" s="12">
        <v>1919.173003884654</v>
      </c>
      <c r="X27" s="10">
        <v>1909.0821478493549</v>
      </c>
      <c r="Y27" s="11"/>
      <c r="Z27" s="11"/>
      <c r="AA27" s="12">
        <v>1904.6513002806987</v>
      </c>
      <c r="AB27" s="10">
        <v>1927.8453717059317</v>
      </c>
      <c r="AC27" s="11"/>
      <c r="AD27" s="11"/>
      <c r="AE27" s="12">
        <v>1924.5376513206961</v>
      </c>
      <c r="AF27" s="10">
        <v>1904.4878524043297</v>
      </c>
      <c r="AG27" s="11"/>
      <c r="AH27" s="11"/>
      <c r="AI27" s="12">
        <v>1918.6161515115573</v>
      </c>
      <c r="AJ27" s="10">
        <v>1907.6931989828277</v>
      </c>
      <c r="AK27" s="11"/>
      <c r="AL27" s="11"/>
      <c r="AM27" s="12">
        <v>1901.5861944976359</v>
      </c>
      <c r="AN27" s="10">
        <v>1918.3537849195109</v>
      </c>
      <c r="AO27" s="11"/>
      <c r="AP27" s="11"/>
      <c r="AQ27" s="12">
        <v>1906.1234751818929</v>
      </c>
      <c r="AR27" s="10">
        <v>2012.680802911219</v>
      </c>
      <c r="AS27" s="11"/>
      <c r="AT27" s="11"/>
      <c r="AU27" s="12">
        <v>1912.5412544439966</v>
      </c>
      <c r="AV27" s="10">
        <v>2045.8163681770388</v>
      </c>
      <c r="AW27" s="11"/>
      <c r="AX27" s="11"/>
      <c r="AY27" s="12">
        <v>2024.2256211003605</v>
      </c>
      <c r="AZ27" s="10">
        <v>2043.65520548568</v>
      </c>
      <c r="BA27" s="11"/>
      <c r="BB27" s="11"/>
      <c r="BC27" s="12">
        <v>2016.4157357575682</v>
      </c>
      <c r="BD27" s="10">
        <v>1956.7544773849872</v>
      </c>
      <c r="BE27" s="11"/>
      <c r="BF27" s="11"/>
      <c r="BG27" s="12">
        <v>2077.524153842021</v>
      </c>
      <c r="BH27" s="10">
        <v>2043.725528916304</v>
      </c>
      <c r="BI27" s="11"/>
      <c r="BJ27" s="11"/>
      <c r="BK27" s="12">
        <v>2042.2963198261518</v>
      </c>
      <c r="BL27" s="10">
        <v>1887.2230637087582</v>
      </c>
      <c r="BM27" s="11"/>
      <c r="BN27" s="11"/>
      <c r="BO27" s="12">
        <v>1984.6324736595507</v>
      </c>
      <c r="BP27" s="10">
        <v>1931.9301969177086</v>
      </c>
      <c r="BQ27" s="11"/>
      <c r="BR27" s="11"/>
      <c r="BS27" s="12">
        <v>1916.1017607870635</v>
      </c>
      <c r="BT27" s="10">
        <v>2048.9584612460467</v>
      </c>
      <c r="BU27" s="11"/>
      <c r="BV27" s="11"/>
      <c r="BW27" s="12">
        <v>1962.3087160482955</v>
      </c>
      <c r="BX27" s="10">
        <v>2053.1158500534366</v>
      </c>
      <c r="BY27" s="11"/>
      <c r="BZ27" s="11"/>
      <c r="CA27" s="12">
        <v>2070.9152361293809</v>
      </c>
      <c r="CB27" s="10">
        <v>1915.3803316628566</v>
      </c>
      <c r="CC27" s="11"/>
      <c r="CD27" s="11"/>
      <c r="CE27" s="12">
        <v>1917.2144408677439</v>
      </c>
      <c r="CF27" s="10">
        <v>1952.8555475096043</v>
      </c>
      <c r="CG27" s="11"/>
      <c r="CH27" s="11"/>
      <c r="CI27" s="12">
        <v>1876.5006491638344</v>
      </c>
      <c r="CJ27" s="10">
        <v>1998.58240433009</v>
      </c>
      <c r="CK27" s="11"/>
      <c r="CL27" s="11"/>
      <c r="CM27" s="12">
        <v>2038.1429841020392</v>
      </c>
      <c r="CN27" s="10">
        <v>2005.7381720634451</v>
      </c>
      <c r="CO27" s="11"/>
      <c r="CP27" s="11"/>
      <c r="CQ27" s="12">
        <v>1959.986786519675</v>
      </c>
      <c r="CR27" s="10">
        <v>1951.7580012255396</v>
      </c>
      <c r="CS27" s="11"/>
      <c r="CT27" s="11"/>
      <c r="CU27" s="12">
        <v>1959.4514918056607</v>
      </c>
      <c r="CV27" s="10">
        <v>1966.9055899757636</v>
      </c>
      <c r="CW27" s="11"/>
      <c r="CX27" s="11"/>
      <c r="CY27" s="12">
        <v>1910.0270999542004</v>
      </c>
      <c r="CZ27" s="10">
        <v>1892.9127284703211</v>
      </c>
      <c r="DA27" s="11"/>
      <c r="DB27" s="11"/>
      <c r="DC27" s="12">
        <v>1997.8090283876941</v>
      </c>
      <c r="DD27" s="10">
        <v>1957.370117801097</v>
      </c>
      <c r="DE27" s="11"/>
      <c r="DF27" s="11"/>
      <c r="DG27" s="12">
        <v>2002.8132895148256</v>
      </c>
      <c r="DH27" s="10">
        <v>1971.9919382743963</v>
      </c>
      <c r="DI27" s="11"/>
      <c r="DJ27" s="11"/>
      <c r="DK27" s="12">
        <v>1989.1871752747418</v>
      </c>
      <c r="DL27" s="10">
        <v>2005.0739319004542</v>
      </c>
      <c r="DM27" s="11"/>
      <c r="DN27" s="11"/>
      <c r="DO27" s="12">
        <v>1996.5998653121028</v>
      </c>
      <c r="DP27" s="10">
        <v>2014.3620461013161</v>
      </c>
      <c r="DQ27" s="11"/>
      <c r="DR27" s="11"/>
      <c r="DS27" s="12">
        <v>1914.3600148759976</v>
      </c>
      <c r="DT27" s="10">
        <v>1929.3473171865023</v>
      </c>
      <c r="DU27" s="11"/>
      <c r="DV27" s="11"/>
      <c r="DW27" s="12">
        <v>1937.4768002953354</v>
      </c>
      <c r="DX27" s="10">
        <v>2014.7748599621439</v>
      </c>
      <c r="DY27" s="11"/>
      <c r="DZ27" s="11"/>
      <c r="EA27" s="12">
        <v>1965.476188735149</v>
      </c>
      <c r="EB27" s="10">
        <v>1892.3823530819905</v>
      </c>
      <c r="EC27" s="11"/>
      <c r="ED27" s="11"/>
      <c r="EE27" s="12">
        <v>1945.4053860259921</v>
      </c>
      <c r="EF27" s="10">
        <v>2020.3795346454435</v>
      </c>
      <c r="EG27" s="11"/>
      <c r="EH27" s="11"/>
      <c r="EI27" s="12">
        <v>1964.1759299834555</v>
      </c>
      <c r="EJ27" s="10">
        <v>1973.9618917542782</v>
      </c>
      <c r="EK27" s="11"/>
      <c r="EL27" s="11"/>
      <c r="EM27" s="12">
        <v>2076.2622816414219</v>
      </c>
      <c r="EN27" s="10">
        <v>1949.1748337936142</v>
      </c>
      <c r="EO27" s="11"/>
      <c r="EP27" s="11"/>
      <c r="EQ27" s="12">
        <v>1968.8404660665312</v>
      </c>
      <c r="ER27" s="10">
        <v>1901.8590191416508</v>
      </c>
      <c r="ES27" s="10">
        <v>1913.1478061229732</v>
      </c>
      <c r="ET27" s="10">
        <v>1902.7998655450046</v>
      </c>
      <c r="EU27" s="10">
        <v>1918.4072205118987</v>
      </c>
      <c r="EV27" s="10">
        <v>1910.7434989411861</v>
      </c>
      <c r="EW27" s="10">
        <v>1914.4162404484418</v>
      </c>
      <c r="EX27" s="10">
        <v>1982.0982175749971</v>
      </c>
      <c r="EY27" s="10">
        <v>2033.0130019354197</v>
      </c>
      <c r="EZ27" s="10">
        <v>2014.6264099363073</v>
      </c>
      <c r="FA27" s="10">
        <v>2009.3752755482592</v>
      </c>
      <c r="FB27" s="10">
        <v>2061.960288165089</v>
      </c>
      <c r="FC27" s="10">
        <v>2017.8678213567352</v>
      </c>
      <c r="FD27" s="10">
        <v>1984.611518280203</v>
      </c>
      <c r="FE27" s="10">
        <v>1966.2128362594369</v>
      </c>
      <c r="FF27" s="10">
        <v>1959.5858940815901</v>
      </c>
      <c r="FG27" s="24">
        <v>1904.5735649867124</v>
      </c>
    </row>
    <row r="28" spans="1:163" x14ac:dyDescent="0.25">
      <c r="A28" s="8">
        <v>42607</v>
      </c>
      <c r="B28" s="8">
        <v>42608</v>
      </c>
      <c r="C28" s="16">
        <v>6.7465826520919796</v>
      </c>
      <c r="D28" s="7">
        <v>1761.1218678836935</v>
      </c>
      <c r="E28" s="9"/>
      <c r="F28" s="9"/>
      <c r="G28" s="9">
        <v>1819.985237092545</v>
      </c>
      <c r="H28" s="10">
        <v>1744.8969574816003</v>
      </c>
      <c r="I28" s="11"/>
      <c r="J28" s="11"/>
      <c r="K28" s="12">
        <v>1758.2395850457451</v>
      </c>
      <c r="L28" s="10">
        <v>1814.9640422436353</v>
      </c>
      <c r="M28" s="11"/>
      <c r="N28" s="11"/>
      <c r="O28" s="12">
        <v>1752.8166932686615</v>
      </c>
      <c r="P28" s="10">
        <v>1765.260931380712</v>
      </c>
      <c r="Q28" s="11"/>
      <c r="R28" s="11"/>
      <c r="S28" s="12">
        <v>1745.2110712428018</v>
      </c>
      <c r="T28" s="10">
        <v>1747.2804597024433</v>
      </c>
      <c r="U28" s="11"/>
      <c r="V28" s="11"/>
      <c r="W28" s="12">
        <v>1760.1070176845112</v>
      </c>
      <c r="X28" s="10">
        <v>1759.3327206376089</v>
      </c>
      <c r="Y28" s="11"/>
      <c r="Z28" s="11"/>
      <c r="AA28" s="12">
        <v>1765.509030164236</v>
      </c>
      <c r="AB28" s="10">
        <v>1787.4153793154444</v>
      </c>
      <c r="AC28" s="11"/>
      <c r="AD28" s="11"/>
      <c r="AE28" s="12">
        <v>1793.7498917720345</v>
      </c>
      <c r="AF28" s="10">
        <v>1766.8185923797391</v>
      </c>
      <c r="AG28" s="11"/>
      <c r="AH28" s="11"/>
      <c r="AI28" s="12">
        <v>1789.8814843857433</v>
      </c>
      <c r="AJ28" s="10">
        <v>1775.9025926425584</v>
      </c>
      <c r="AK28" s="11"/>
      <c r="AL28" s="11"/>
      <c r="AM28" s="12">
        <v>1760.5241052579952</v>
      </c>
      <c r="AN28" s="10">
        <v>1799.2195135270804</v>
      </c>
      <c r="AO28" s="11"/>
      <c r="AP28" s="11"/>
      <c r="AQ28" s="12">
        <v>1789.1519118402116</v>
      </c>
      <c r="AR28" s="10">
        <v>1892.8205569128652</v>
      </c>
      <c r="AS28" s="11"/>
      <c r="AT28" s="11"/>
      <c r="AU28" s="12">
        <v>1790.9920906166335</v>
      </c>
      <c r="AV28" s="10">
        <v>1921.4357189050434</v>
      </c>
      <c r="AW28" s="11"/>
      <c r="AX28" s="11"/>
      <c r="AY28" s="12">
        <v>1896.1351241272637</v>
      </c>
      <c r="AZ28" s="10">
        <v>1923.2883376006721</v>
      </c>
      <c r="BA28" s="11"/>
      <c r="BB28" s="11"/>
      <c r="BC28" s="12">
        <v>1896.8970239453038</v>
      </c>
      <c r="BD28" s="10">
        <v>1846.7144363485932</v>
      </c>
      <c r="BE28" s="11"/>
      <c r="BF28" s="11"/>
      <c r="BG28" s="12">
        <v>1957.9386225486239</v>
      </c>
      <c r="BH28" s="10">
        <v>1922.8261045561389</v>
      </c>
      <c r="BI28" s="11"/>
      <c r="BJ28" s="11"/>
      <c r="BK28" s="12">
        <v>1929.5673726293394</v>
      </c>
      <c r="BL28" s="10">
        <v>1764.8323030199929</v>
      </c>
      <c r="BM28" s="11"/>
      <c r="BN28" s="11"/>
      <c r="BO28" s="12">
        <v>1857.7782958293103</v>
      </c>
      <c r="BP28" s="10">
        <v>1812.6992828205</v>
      </c>
      <c r="BQ28" s="11"/>
      <c r="BR28" s="11"/>
      <c r="BS28" s="12">
        <v>1805.715830279278</v>
      </c>
      <c r="BT28" s="10">
        <v>1922.0422037673231</v>
      </c>
      <c r="BU28" s="11"/>
      <c r="BV28" s="11"/>
      <c r="BW28" s="12">
        <v>1840.9341874336285</v>
      </c>
      <c r="BX28" s="10">
        <v>1925.7759343291732</v>
      </c>
      <c r="BY28" s="11"/>
      <c r="BZ28" s="11"/>
      <c r="CA28" s="12">
        <v>1951.9252494569098</v>
      </c>
      <c r="CB28" s="10">
        <v>1794.8208037131922</v>
      </c>
      <c r="CC28" s="11"/>
      <c r="CD28" s="11"/>
      <c r="CE28" s="12">
        <v>1794.8523775888459</v>
      </c>
      <c r="CF28" s="10">
        <v>1818.9806899993928</v>
      </c>
      <c r="CG28" s="11"/>
      <c r="CH28" s="11"/>
      <c r="CI28" s="12">
        <v>1727.4023266852184</v>
      </c>
      <c r="CJ28" s="10">
        <v>1864.8607417743515</v>
      </c>
      <c r="CK28" s="11"/>
      <c r="CL28" s="11"/>
      <c r="CM28" s="12">
        <v>1896.3011958002451</v>
      </c>
      <c r="CN28" s="10">
        <v>1876.1510142944533</v>
      </c>
      <c r="CO28" s="11"/>
      <c r="CP28" s="11"/>
      <c r="CQ28" s="12">
        <v>1821.8321922821779</v>
      </c>
      <c r="CR28" s="10">
        <v>1834.7350723524482</v>
      </c>
      <c r="CS28" s="11"/>
      <c r="CT28" s="11"/>
      <c r="CU28" s="12">
        <v>1825.8964407854116</v>
      </c>
      <c r="CV28" s="10">
        <v>1851.4988461978169</v>
      </c>
      <c r="CW28" s="11"/>
      <c r="CX28" s="11"/>
      <c r="CY28" s="12">
        <v>1783.1866128831246</v>
      </c>
      <c r="CZ28" s="10">
        <v>1775.900645075669</v>
      </c>
      <c r="DA28" s="11"/>
      <c r="DB28" s="11"/>
      <c r="DC28" s="12">
        <v>1885.4104546202529</v>
      </c>
      <c r="DD28" s="10">
        <v>1840.4294421526276</v>
      </c>
      <c r="DE28" s="11"/>
      <c r="DF28" s="11"/>
      <c r="DG28" s="12">
        <v>1878.0849550198511</v>
      </c>
      <c r="DH28" s="10">
        <v>1848.0594289603698</v>
      </c>
      <c r="DI28" s="11"/>
      <c r="DJ28" s="11"/>
      <c r="DK28" s="12">
        <v>1857.6361490119918</v>
      </c>
      <c r="DL28" s="10">
        <v>1876.6830993727388</v>
      </c>
      <c r="DM28" s="11"/>
      <c r="DN28" s="11"/>
      <c r="DO28" s="12">
        <v>1868.232017556895</v>
      </c>
      <c r="DP28" s="10">
        <v>1884.1623351037024</v>
      </c>
      <c r="DQ28" s="11"/>
      <c r="DR28" s="11"/>
      <c r="DS28" s="12">
        <v>1789.4698226938983</v>
      </c>
      <c r="DT28" s="10">
        <v>1802.7484688663749</v>
      </c>
      <c r="DU28" s="11"/>
      <c r="DV28" s="11"/>
      <c r="DW28" s="12">
        <v>1813.5014402588035</v>
      </c>
      <c r="DX28" s="10">
        <v>1885.310115335106</v>
      </c>
      <c r="DY28" s="11"/>
      <c r="DZ28" s="11"/>
      <c r="EA28" s="12">
        <v>1848.8163049105892</v>
      </c>
      <c r="EB28" s="10">
        <v>1757.8418328080268</v>
      </c>
      <c r="EC28" s="11"/>
      <c r="ED28" s="11"/>
      <c r="EE28" s="12">
        <v>1816.4545817736964</v>
      </c>
      <c r="EF28" s="10">
        <v>1881.9597375068511</v>
      </c>
      <c r="EG28" s="11"/>
      <c r="EH28" s="11"/>
      <c r="EI28" s="12">
        <v>1841.7776373135853</v>
      </c>
      <c r="EJ28" s="10">
        <v>1828.750812168141</v>
      </c>
      <c r="EK28" s="11"/>
      <c r="EL28" s="11"/>
      <c r="EM28" s="12">
        <v>1952.1840684114766</v>
      </c>
      <c r="EN28" s="10">
        <v>1790.3232975559667</v>
      </c>
      <c r="EO28" s="11"/>
      <c r="EP28" s="11"/>
      <c r="EQ28" s="12">
        <v>1824.1299312366541</v>
      </c>
      <c r="ER28" s="10">
        <v>1745.6400315797036</v>
      </c>
      <c r="ES28" s="10">
        <v>1761.9527894092087</v>
      </c>
      <c r="ET28" s="10">
        <v>1755.1889850287073</v>
      </c>
      <c r="EU28" s="10">
        <v>1791.6143741662256</v>
      </c>
      <c r="EV28" s="10">
        <v>1785.5044066328155</v>
      </c>
      <c r="EW28" s="10">
        <v>1793.7290123605303</v>
      </c>
      <c r="EX28" s="10">
        <v>1863.0582145412886</v>
      </c>
      <c r="EY28" s="10">
        <v>1916.8861905545316</v>
      </c>
      <c r="EZ28" s="10">
        <v>1896.2405462321208</v>
      </c>
      <c r="FA28" s="10">
        <v>1890.1365548892657</v>
      </c>
      <c r="FB28" s="10">
        <v>1950.0190675006691</v>
      </c>
      <c r="FC28" s="10">
        <v>1891.7114947314187</v>
      </c>
      <c r="FD28" s="10">
        <v>1846.5727700811638</v>
      </c>
      <c r="FE28" s="10">
        <v>1841.1520563099284</v>
      </c>
      <c r="FF28" s="10">
        <v>1842.6915978276127</v>
      </c>
      <c r="FG28" s="24">
        <v>1769.5283720077102</v>
      </c>
    </row>
    <row r="29" spans="1:163" x14ac:dyDescent="0.25">
      <c r="A29" s="8">
        <v>42608</v>
      </c>
      <c r="B29" s="8">
        <v>42609</v>
      </c>
      <c r="C29" s="16">
        <v>6.0828540529012676</v>
      </c>
      <c r="D29" s="7">
        <v>1563.9855163960472</v>
      </c>
      <c r="E29" s="9"/>
      <c r="F29" s="9"/>
      <c r="G29" s="9">
        <v>1617.1980333822009</v>
      </c>
      <c r="H29" s="10">
        <v>1567.8356064973586</v>
      </c>
      <c r="I29" s="11"/>
      <c r="J29" s="11"/>
      <c r="K29" s="12">
        <v>1564.4351579353206</v>
      </c>
      <c r="L29" s="10">
        <v>1611.255883994867</v>
      </c>
      <c r="M29" s="11"/>
      <c r="N29" s="11"/>
      <c r="O29" s="12">
        <v>1554.5414823999988</v>
      </c>
      <c r="P29" s="10">
        <v>1567.8692267533468</v>
      </c>
      <c r="Q29" s="11"/>
      <c r="R29" s="11"/>
      <c r="S29" s="12">
        <v>1559.5707543622661</v>
      </c>
      <c r="T29" s="10">
        <v>1549.7817243473091</v>
      </c>
      <c r="U29" s="11"/>
      <c r="V29" s="11"/>
      <c r="W29" s="12">
        <v>1570.5941703407059</v>
      </c>
      <c r="X29" s="10">
        <v>1551.5225752997792</v>
      </c>
      <c r="Y29" s="11"/>
      <c r="Z29" s="11"/>
      <c r="AA29" s="12">
        <v>1557.6917114175169</v>
      </c>
      <c r="AB29" s="10">
        <v>1581.3590628643517</v>
      </c>
      <c r="AC29" s="11"/>
      <c r="AD29" s="11"/>
      <c r="AE29" s="12">
        <v>1589.5056112851635</v>
      </c>
      <c r="AF29" s="10">
        <v>1541.7313222256446</v>
      </c>
      <c r="AG29" s="11"/>
      <c r="AH29" s="11"/>
      <c r="AI29" s="12">
        <v>1559.2489104851252</v>
      </c>
      <c r="AJ29" s="10">
        <v>1538.2996458663549</v>
      </c>
      <c r="AK29" s="11"/>
      <c r="AL29" s="11"/>
      <c r="AM29" s="12">
        <v>1536.1621945268075</v>
      </c>
      <c r="AN29" s="10">
        <v>1548.7866497053406</v>
      </c>
      <c r="AO29" s="11"/>
      <c r="AP29" s="11"/>
      <c r="AQ29" s="12">
        <v>1536.2237729815702</v>
      </c>
      <c r="AR29" s="10">
        <v>1635.6269807561071</v>
      </c>
      <c r="AS29" s="11"/>
      <c r="AT29" s="11"/>
      <c r="AU29" s="12">
        <v>1535.4231672286376</v>
      </c>
      <c r="AV29" s="10">
        <v>1661.6314227690041</v>
      </c>
      <c r="AW29" s="11"/>
      <c r="AX29" s="11"/>
      <c r="AY29" s="12">
        <v>1632.7208660087852</v>
      </c>
      <c r="AZ29" s="10">
        <v>1654.6773575431596</v>
      </c>
      <c r="BA29" s="11"/>
      <c r="BB29" s="11"/>
      <c r="BC29" s="12">
        <v>1628.7123166484723</v>
      </c>
      <c r="BD29" s="10">
        <v>1583.887678084528</v>
      </c>
      <c r="BE29" s="11"/>
      <c r="BF29" s="11"/>
      <c r="BG29" s="12">
        <v>1684.2990589124095</v>
      </c>
      <c r="BH29" s="10">
        <v>1653.288352590431</v>
      </c>
      <c r="BI29" s="11"/>
      <c r="BJ29" s="11"/>
      <c r="BK29" s="12">
        <v>1657.2366223304298</v>
      </c>
      <c r="BL29" s="10">
        <v>1515.2470892838483</v>
      </c>
      <c r="BM29" s="11"/>
      <c r="BN29" s="11"/>
      <c r="BO29" s="12">
        <v>1599.5772948518429</v>
      </c>
      <c r="BP29" s="10">
        <v>1560.1403932610044</v>
      </c>
      <c r="BQ29" s="11"/>
      <c r="BR29" s="11"/>
      <c r="BS29" s="12">
        <v>1545.5213677122392</v>
      </c>
      <c r="BT29" s="10">
        <v>1648.0232948513053</v>
      </c>
      <c r="BU29" s="11"/>
      <c r="BV29" s="11"/>
      <c r="BW29" s="12">
        <v>1571.2472686875399</v>
      </c>
      <c r="BX29" s="10">
        <v>1647.5420900436864</v>
      </c>
      <c r="BY29" s="11"/>
      <c r="BZ29" s="11"/>
      <c r="CA29" s="12">
        <v>1678.0017215646844</v>
      </c>
      <c r="CB29" s="10">
        <v>1512.8858619457717</v>
      </c>
      <c r="CC29" s="11"/>
      <c r="CD29" s="11"/>
      <c r="CE29" s="12">
        <v>1535.9470815513869</v>
      </c>
      <c r="CF29" s="10">
        <v>1585.5328216857849</v>
      </c>
      <c r="CG29" s="11"/>
      <c r="CH29" s="11"/>
      <c r="CI29" s="12">
        <v>1502.1308807682321</v>
      </c>
      <c r="CJ29" s="10">
        <v>1633.8907289572398</v>
      </c>
      <c r="CK29" s="11"/>
      <c r="CL29" s="11"/>
      <c r="CM29" s="12">
        <v>1660.1624315730128</v>
      </c>
      <c r="CN29" s="10">
        <v>1634.5243184505134</v>
      </c>
      <c r="CO29" s="11"/>
      <c r="CP29" s="11"/>
      <c r="CQ29" s="12">
        <v>1608.0358589364337</v>
      </c>
      <c r="CR29" s="10">
        <v>1586.2641479636304</v>
      </c>
      <c r="CS29" s="11"/>
      <c r="CT29" s="11"/>
      <c r="CU29" s="12">
        <v>1596.3724886294679</v>
      </c>
      <c r="CV29" s="10">
        <v>1598.9211294808956</v>
      </c>
      <c r="CW29" s="11"/>
      <c r="CX29" s="11"/>
      <c r="CY29" s="12">
        <v>1548.8026661937495</v>
      </c>
      <c r="CZ29" s="10">
        <v>1529.1344059628436</v>
      </c>
      <c r="DA29" s="11"/>
      <c r="DB29" s="11"/>
      <c r="DC29" s="12">
        <v>1637.8929184566066</v>
      </c>
      <c r="DD29" s="10">
        <v>1581.7366785387972</v>
      </c>
      <c r="DE29" s="11"/>
      <c r="DF29" s="11"/>
      <c r="DG29" s="12">
        <v>1623.2013968432777</v>
      </c>
      <c r="DH29" s="10">
        <v>1603.1373246312576</v>
      </c>
      <c r="DI29" s="11"/>
      <c r="DJ29" s="11"/>
      <c r="DK29" s="12">
        <v>1617.0445912437235</v>
      </c>
      <c r="DL29" s="10">
        <v>1641.7791260721003</v>
      </c>
      <c r="DM29" s="11"/>
      <c r="DN29" s="11"/>
      <c r="DO29" s="12">
        <v>1631.7733164469166</v>
      </c>
      <c r="DP29" s="10">
        <v>1655.7729942026037</v>
      </c>
      <c r="DQ29" s="11"/>
      <c r="DR29" s="11"/>
      <c r="DS29" s="12">
        <v>1576.8936164591948</v>
      </c>
      <c r="DT29" s="10">
        <v>1583.6631286671429</v>
      </c>
      <c r="DU29" s="11"/>
      <c r="DV29" s="11"/>
      <c r="DW29" s="12">
        <v>1596.1359837471639</v>
      </c>
      <c r="DX29" s="10">
        <v>1670.5039361385043</v>
      </c>
      <c r="DY29" s="11"/>
      <c r="DZ29" s="11"/>
      <c r="EA29" s="12">
        <v>1626.3998391708487</v>
      </c>
      <c r="EB29" s="10">
        <v>1557.0446423140427</v>
      </c>
      <c r="EC29" s="11"/>
      <c r="ED29" s="11"/>
      <c r="EE29" s="12">
        <v>1610.8506408515159</v>
      </c>
      <c r="EF29" s="10">
        <v>1676.7927287979942</v>
      </c>
      <c r="EG29" s="11"/>
      <c r="EH29" s="11"/>
      <c r="EI29" s="12">
        <v>1625.2625488446354</v>
      </c>
      <c r="EJ29" s="10">
        <v>1627.6263720044335</v>
      </c>
      <c r="EK29" s="11"/>
      <c r="EL29" s="11"/>
      <c r="EM29" s="12">
        <v>1732.6345454844559</v>
      </c>
      <c r="EN29" s="10">
        <v>1596.5811378076135</v>
      </c>
      <c r="EO29" s="11"/>
      <c r="EP29" s="11"/>
      <c r="EQ29" s="12">
        <v>1614.8825145187816</v>
      </c>
      <c r="ER29" s="10">
        <v>1566.1358411281287</v>
      </c>
      <c r="ES29" s="10">
        <v>1573.6743258466688</v>
      </c>
      <c r="ET29" s="10">
        <v>1562.9128623770173</v>
      </c>
      <c r="EU29" s="10">
        <v>1566.7296384650456</v>
      </c>
      <c r="EV29" s="10">
        <v>1553.336379031492</v>
      </c>
      <c r="EW29" s="10">
        <v>1547.0494852493036</v>
      </c>
      <c r="EX29" s="10">
        <v>1596.5942251345912</v>
      </c>
      <c r="EY29" s="10">
        <v>1646.7616578727257</v>
      </c>
      <c r="EZ29" s="10">
        <v>1628.7323606720984</v>
      </c>
      <c r="FA29" s="10">
        <v>1619.6106523195203</v>
      </c>
      <c r="FB29" s="10">
        <v>1683.4119053957636</v>
      </c>
      <c r="FC29" s="10">
        <v>1627.5177780099507</v>
      </c>
      <c r="FD29" s="10">
        <v>1619.5772651095215</v>
      </c>
      <c r="FE29" s="10">
        <v>1601.9517736797732</v>
      </c>
      <c r="FF29" s="10">
        <v>1624.0337596425939</v>
      </c>
      <c r="FG29" s="24">
        <v>1567.494136698177</v>
      </c>
    </row>
    <row r="30" spans="1:163" x14ac:dyDescent="0.25">
      <c r="A30" s="8">
        <v>42609</v>
      </c>
      <c r="B30" s="8">
        <v>42610</v>
      </c>
      <c r="C30" s="16">
        <v>7.5279827651977538</v>
      </c>
      <c r="D30" s="7">
        <v>1841.3555178034442</v>
      </c>
      <c r="E30" s="9"/>
      <c r="F30" s="9"/>
      <c r="G30" s="9">
        <v>1888.555318672039</v>
      </c>
      <c r="H30" s="10">
        <v>1841.4854697643416</v>
      </c>
      <c r="I30" s="11"/>
      <c r="J30" s="11"/>
      <c r="K30" s="12">
        <v>1834.5992710418088</v>
      </c>
      <c r="L30" s="10">
        <v>1871.7023714799982</v>
      </c>
      <c r="M30" s="11"/>
      <c r="N30" s="11"/>
      <c r="O30" s="12">
        <v>1823.6130978291098</v>
      </c>
      <c r="P30" s="10">
        <v>1836.2949788215014</v>
      </c>
      <c r="Q30" s="11"/>
      <c r="R30" s="11"/>
      <c r="S30" s="12">
        <v>1823.3378048479226</v>
      </c>
      <c r="T30" s="10">
        <v>1827.0670317604113</v>
      </c>
      <c r="U30" s="11"/>
      <c r="V30" s="11"/>
      <c r="W30" s="12">
        <v>1839.795138052531</v>
      </c>
      <c r="X30" s="10">
        <v>1830.5998074373172</v>
      </c>
      <c r="Y30" s="11"/>
      <c r="Z30" s="11"/>
      <c r="AA30" s="12">
        <v>1826.5574181858594</v>
      </c>
      <c r="AB30" s="10">
        <v>1844.6389255082688</v>
      </c>
      <c r="AC30" s="11"/>
      <c r="AD30" s="11"/>
      <c r="AE30" s="12">
        <v>1842.1663704875218</v>
      </c>
      <c r="AF30" s="10">
        <v>1815.2880639635528</v>
      </c>
      <c r="AG30" s="11"/>
      <c r="AH30" s="11"/>
      <c r="AI30" s="12">
        <v>1830.6771839765909</v>
      </c>
      <c r="AJ30" s="10">
        <v>1787.838115248911</v>
      </c>
      <c r="AK30" s="11"/>
      <c r="AL30" s="11"/>
      <c r="AM30" s="12">
        <v>1821.1784562277235</v>
      </c>
      <c r="AN30" s="10">
        <v>1827.8812196983115</v>
      </c>
      <c r="AO30" s="11"/>
      <c r="AP30" s="11"/>
      <c r="AQ30" s="12">
        <v>1816.1266839359621</v>
      </c>
      <c r="AR30" s="10">
        <v>1907.3015681082941</v>
      </c>
      <c r="AS30" s="11"/>
      <c r="AT30" s="11"/>
      <c r="AU30" s="12">
        <v>1826.50973692357</v>
      </c>
      <c r="AV30" s="10">
        <v>1924.8899841810564</v>
      </c>
      <c r="AW30" s="11"/>
      <c r="AX30" s="11"/>
      <c r="AY30" s="12">
        <v>1902.6515994773065</v>
      </c>
      <c r="AZ30" s="10">
        <v>1932.601822794657</v>
      </c>
      <c r="BA30" s="11"/>
      <c r="BB30" s="11"/>
      <c r="BC30" s="12">
        <v>1900.8168996750285</v>
      </c>
      <c r="BD30" s="10">
        <v>1856.9164470885219</v>
      </c>
      <c r="BE30" s="11"/>
      <c r="BF30" s="11"/>
      <c r="BG30" s="12">
        <v>1941.7233911138107</v>
      </c>
      <c r="BH30" s="10">
        <v>1919.3721228473023</v>
      </c>
      <c r="BI30" s="11"/>
      <c r="BJ30" s="11"/>
      <c r="BK30" s="12">
        <v>1920.8448849475233</v>
      </c>
      <c r="BL30" s="10">
        <v>1795.1589651816985</v>
      </c>
      <c r="BM30" s="11"/>
      <c r="BN30" s="11"/>
      <c r="BO30" s="12">
        <v>1869.2950512913119</v>
      </c>
      <c r="BP30" s="10">
        <v>1828.8681891747865</v>
      </c>
      <c r="BQ30" s="11"/>
      <c r="BR30" s="11"/>
      <c r="BS30" s="12">
        <v>1818.9420367035632</v>
      </c>
      <c r="BT30" s="10">
        <v>1915.9170492997475</v>
      </c>
      <c r="BU30" s="11"/>
      <c r="BV30" s="11"/>
      <c r="BW30" s="12">
        <v>1848.5690188517453</v>
      </c>
      <c r="BX30" s="10">
        <v>1918.3883854457124</v>
      </c>
      <c r="BY30" s="11"/>
      <c r="BZ30" s="11"/>
      <c r="CA30" s="12">
        <v>1935.6616336052432</v>
      </c>
      <c r="CB30" s="10">
        <v>1807.8003454749071</v>
      </c>
      <c r="CC30" s="11"/>
      <c r="CD30" s="11"/>
      <c r="CE30" s="12">
        <v>1819.161648000043</v>
      </c>
      <c r="CF30" s="10">
        <v>1857.758495581081</v>
      </c>
      <c r="CG30" s="11"/>
      <c r="CH30" s="11"/>
      <c r="CI30" s="12">
        <v>1795.4937156977576</v>
      </c>
      <c r="CJ30" s="10">
        <v>1890.5344062666802</v>
      </c>
      <c r="CK30" s="11"/>
      <c r="CL30" s="11"/>
      <c r="CM30" s="12">
        <v>1924.3370344634698</v>
      </c>
      <c r="CN30" s="10">
        <v>1889.5492397765411</v>
      </c>
      <c r="CO30" s="11"/>
      <c r="CP30" s="11"/>
      <c r="CQ30" s="12">
        <v>1862.1018161062145</v>
      </c>
      <c r="CR30" s="10">
        <v>1848.716971727094</v>
      </c>
      <c r="CS30" s="11"/>
      <c r="CT30" s="11"/>
      <c r="CU30" s="12">
        <v>1856.0512679973317</v>
      </c>
      <c r="CV30" s="10">
        <v>1854.1934917456581</v>
      </c>
      <c r="CW30" s="11"/>
      <c r="CX30" s="11"/>
      <c r="CY30" s="12">
        <v>1818.2026607384284</v>
      </c>
      <c r="CZ30" s="10">
        <v>1797.2296629405853</v>
      </c>
      <c r="DA30" s="11"/>
      <c r="DB30" s="11"/>
      <c r="DC30" s="12">
        <v>1890.3243826045214</v>
      </c>
      <c r="DD30" s="10">
        <v>1853.0547058735185</v>
      </c>
      <c r="DE30" s="11"/>
      <c r="DF30" s="11"/>
      <c r="DG30" s="12">
        <v>1884.2158310778582</v>
      </c>
      <c r="DH30" s="10">
        <v>1870.3580339830849</v>
      </c>
      <c r="DI30" s="11"/>
      <c r="DJ30" s="11"/>
      <c r="DK30" s="12">
        <v>1877.0624352577861</v>
      </c>
      <c r="DL30" s="10">
        <v>1905.4370318591871</v>
      </c>
      <c r="DM30" s="11"/>
      <c r="DN30" s="11"/>
      <c r="DO30" s="12">
        <v>1886.8879171500764</v>
      </c>
      <c r="DP30" s="10">
        <v>1907.864821135609</v>
      </c>
      <c r="DQ30" s="11"/>
      <c r="DR30" s="11"/>
      <c r="DS30" s="12">
        <v>1831.8542524219915</v>
      </c>
      <c r="DT30" s="10">
        <v>1844.8183614185066</v>
      </c>
      <c r="DU30" s="11"/>
      <c r="DV30" s="11"/>
      <c r="DW30" s="12">
        <v>1851.9289165066552</v>
      </c>
      <c r="DX30" s="10">
        <v>1914.9299017789865</v>
      </c>
      <c r="DY30" s="11"/>
      <c r="DZ30" s="11"/>
      <c r="EA30" s="12">
        <v>1875.8875448021251</v>
      </c>
      <c r="EB30" s="10">
        <v>1810.8647484430214</v>
      </c>
      <c r="EC30" s="11"/>
      <c r="ED30" s="11"/>
      <c r="EE30" s="12">
        <v>1856.3517474021346</v>
      </c>
      <c r="EF30" s="10">
        <v>1923.6303844386769</v>
      </c>
      <c r="EG30" s="11"/>
      <c r="EH30" s="11"/>
      <c r="EI30" s="12">
        <v>1874.3541286532177</v>
      </c>
      <c r="EJ30" s="10">
        <v>1881.8147544723874</v>
      </c>
      <c r="EK30" s="11"/>
      <c r="EL30" s="11"/>
      <c r="EM30" s="12">
        <v>1975.9083965783889</v>
      </c>
      <c r="EN30" s="10">
        <v>1864.1761738896985</v>
      </c>
      <c r="EO30" s="11"/>
      <c r="EP30" s="11"/>
      <c r="EQ30" s="12">
        <v>1880.7596008797518</v>
      </c>
      <c r="ER30" s="10">
        <v>1828.8144557865821</v>
      </c>
      <c r="ES30" s="10">
        <v>1833.5765487993008</v>
      </c>
      <c r="ET30" s="10">
        <v>1826.4402154842578</v>
      </c>
      <c r="EU30" s="10">
        <v>1835.6106852972223</v>
      </c>
      <c r="EV30" s="10">
        <v>1827.6019605452257</v>
      </c>
      <c r="EW30" s="10">
        <v>1821.3267375177609</v>
      </c>
      <c r="EX30" s="10">
        <v>1871.7269900320932</v>
      </c>
      <c r="EY30" s="10">
        <v>1906.1778972185555</v>
      </c>
      <c r="EZ30" s="10">
        <v>1840.209109617947</v>
      </c>
      <c r="FA30" s="10">
        <v>1883.1177706048434</v>
      </c>
      <c r="FB30" s="10">
        <v>1931.4890547809882</v>
      </c>
      <c r="FC30" s="10">
        <v>1895.9468502271766</v>
      </c>
      <c r="FD30" s="10">
        <v>1869.4899307517592</v>
      </c>
      <c r="FE30" s="10">
        <v>1862.5353534173723</v>
      </c>
      <c r="FF30" s="10">
        <v>1874.4912488777081</v>
      </c>
      <c r="FG30" s="24">
        <v>1828.4414026879508</v>
      </c>
    </row>
    <row r="31" spans="1:163" x14ac:dyDescent="0.25">
      <c r="A31" s="8">
        <v>42610</v>
      </c>
      <c r="B31" s="8">
        <v>42611</v>
      </c>
      <c r="C31" s="16">
        <v>7.9252770882472392</v>
      </c>
      <c r="D31" s="7">
        <v>1947.8604024759366</v>
      </c>
      <c r="E31" s="9"/>
      <c r="F31" s="9"/>
      <c r="G31" s="9">
        <v>2005.3660862765284</v>
      </c>
      <c r="H31" s="10">
        <v>1946.7365691422292</v>
      </c>
      <c r="I31" s="11"/>
      <c r="J31" s="11"/>
      <c r="K31" s="12">
        <v>1942.6117128060951</v>
      </c>
      <c r="L31" s="10">
        <v>1988.7135711013871</v>
      </c>
      <c r="M31" s="11"/>
      <c r="N31" s="11"/>
      <c r="O31" s="12">
        <v>1935.6946731557107</v>
      </c>
      <c r="P31" s="10">
        <v>1947.3022918421761</v>
      </c>
      <c r="Q31" s="11"/>
      <c r="R31" s="11"/>
      <c r="S31" s="12">
        <v>1933.4376401564302</v>
      </c>
      <c r="T31" s="10">
        <v>1938.7743866783112</v>
      </c>
      <c r="U31" s="11"/>
      <c r="V31" s="11"/>
      <c r="W31" s="12">
        <v>1951.0345432283309</v>
      </c>
      <c r="X31" s="10">
        <v>1941.3056606445457</v>
      </c>
      <c r="Y31" s="11"/>
      <c r="Z31" s="11"/>
      <c r="AA31" s="12">
        <v>1941.7576929095098</v>
      </c>
      <c r="AB31" s="10">
        <v>1962.6755435030893</v>
      </c>
      <c r="AC31" s="11"/>
      <c r="AD31" s="11"/>
      <c r="AE31" s="12">
        <v>1962.2634726826661</v>
      </c>
      <c r="AF31" s="10">
        <v>1933.8644699179561</v>
      </c>
      <c r="AG31" s="11"/>
      <c r="AH31" s="11"/>
      <c r="AI31" s="12">
        <v>1951.8903614118908</v>
      </c>
      <c r="AJ31" s="10">
        <v>1925.0379244684259</v>
      </c>
      <c r="AK31" s="11"/>
      <c r="AL31" s="11"/>
      <c r="AM31" s="12">
        <v>1939.9134354816149</v>
      </c>
      <c r="AN31" s="10">
        <v>1952.9116762915371</v>
      </c>
      <c r="AO31" s="11"/>
      <c r="AP31" s="11"/>
      <c r="AQ31" s="12">
        <v>1941.7330339308303</v>
      </c>
      <c r="AR31" s="10">
        <v>2047.5248439982868</v>
      </c>
      <c r="AS31" s="11"/>
      <c r="AT31" s="11"/>
      <c r="AU31" s="12">
        <v>1945.9700300880165</v>
      </c>
      <c r="AV31" s="10">
        <v>2077.5452009436949</v>
      </c>
      <c r="AW31" s="11"/>
      <c r="AX31" s="11"/>
      <c r="AY31" s="12">
        <v>2056.4224122858827</v>
      </c>
      <c r="AZ31" s="10">
        <v>2077.6342335180179</v>
      </c>
      <c r="BA31" s="11"/>
      <c r="BB31" s="11"/>
      <c r="BC31" s="12">
        <v>2055.27485824939</v>
      </c>
      <c r="BD31" s="10">
        <v>1993.7500002454369</v>
      </c>
      <c r="BE31" s="11"/>
      <c r="BF31" s="11"/>
      <c r="BG31" s="12">
        <v>2111.3707515869201</v>
      </c>
      <c r="BH31" s="10">
        <v>2084.2761897028217</v>
      </c>
      <c r="BI31" s="11"/>
      <c r="BJ31" s="11"/>
      <c r="BK31" s="12">
        <v>2081.5320539550962</v>
      </c>
      <c r="BL31" s="10">
        <v>1920.4017111472981</v>
      </c>
      <c r="BM31" s="11"/>
      <c r="BN31" s="11"/>
      <c r="BO31" s="12">
        <v>2018.833044519477</v>
      </c>
      <c r="BP31" s="10">
        <v>1967.5537116288767</v>
      </c>
      <c r="BQ31" s="11"/>
      <c r="BR31" s="11"/>
      <c r="BS31" s="12">
        <v>1951.6978041632901</v>
      </c>
      <c r="BT31" s="10">
        <v>2085.4662580943796</v>
      </c>
      <c r="BU31" s="11"/>
      <c r="BV31" s="11"/>
      <c r="BW31" s="12">
        <v>1990.0711845881106</v>
      </c>
      <c r="BX31" s="10">
        <v>2087.4215338145991</v>
      </c>
      <c r="BY31" s="11"/>
      <c r="BZ31" s="11"/>
      <c r="CA31" s="12">
        <v>2100.4409225204167</v>
      </c>
      <c r="CB31" s="10">
        <v>1947.0961393333978</v>
      </c>
      <c r="CC31" s="11"/>
      <c r="CD31" s="11"/>
      <c r="CE31" s="12">
        <v>1950.0115997336575</v>
      </c>
      <c r="CF31" s="10">
        <v>1986.6169405837454</v>
      </c>
      <c r="CG31" s="11"/>
      <c r="CH31" s="11"/>
      <c r="CI31" s="12">
        <v>1905.5088228696134</v>
      </c>
      <c r="CJ31" s="10">
        <v>2027.7528270377177</v>
      </c>
      <c r="CK31" s="11"/>
      <c r="CL31" s="11"/>
      <c r="CM31" s="12">
        <v>2067.1063623125419</v>
      </c>
      <c r="CN31" s="10">
        <v>2038.4241503687119</v>
      </c>
      <c r="CO31" s="11"/>
      <c r="CP31" s="11"/>
      <c r="CQ31" s="12">
        <v>1992.5519891680201</v>
      </c>
      <c r="CR31" s="10">
        <v>1982.9103006357893</v>
      </c>
      <c r="CS31" s="11"/>
      <c r="CT31" s="11"/>
      <c r="CU31" s="12">
        <v>1989.5892840645965</v>
      </c>
      <c r="CV31" s="10">
        <v>1998.4921184388597</v>
      </c>
      <c r="CW31" s="11"/>
      <c r="CX31" s="11"/>
      <c r="CY31" s="12">
        <v>1939.2647963152649</v>
      </c>
      <c r="CZ31" s="10">
        <v>1920.3828018635622</v>
      </c>
      <c r="DA31" s="11"/>
      <c r="DB31" s="11"/>
      <c r="DC31" s="12">
        <v>2030.5600126856582</v>
      </c>
      <c r="DD31" s="10">
        <v>1989.0610112429365</v>
      </c>
      <c r="DE31" s="11"/>
      <c r="DF31" s="11"/>
      <c r="DG31" s="12">
        <v>2032.6721255810148</v>
      </c>
      <c r="DH31" s="10">
        <v>2004.1240694553837</v>
      </c>
      <c r="DI31" s="11"/>
      <c r="DJ31" s="11"/>
      <c r="DK31" s="12">
        <v>2020.9044491174011</v>
      </c>
      <c r="DL31" s="10">
        <v>2042.0786635913628</v>
      </c>
      <c r="DM31" s="11"/>
      <c r="DN31" s="11"/>
      <c r="DO31" s="12">
        <v>2032.2521251065173</v>
      </c>
      <c r="DP31" s="10">
        <v>2046.0050265814177</v>
      </c>
      <c r="DQ31" s="11"/>
      <c r="DR31" s="11"/>
      <c r="DS31" s="12">
        <v>1952.3932284539289</v>
      </c>
      <c r="DT31" s="10">
        <v>1965.0448430979934</v>
      </c>
      <c r="DU31" s="11"/>
      <c r="DV31" s="11"/>
      <c r="DW31" s="12">
        <v>1971.2390244338296</v>
      </c>
      <c r="DX31" s="10">
        <v>2051.1358456715921</v>
      </c>
      <c r="DY31" s="11"/>
      <c r="DZ31" s="11"/>
      <c r="EA31" s="12">
        <v>2006.5154410587174</v>
      </c>
      <c r="EB31" s="10">
        <v>1926.7076073558567</v>
      </c>
      <c r="EC31" s="11"/>
      <c r="ED31" s="11"/>
      <c r="EE31" s="12">
        <v>1978.5758424676071</v>
      </c>
      <c r="EF31" s="10">
        <v>2056.8072889331097</v>
      </c>
      <c r="EG31" s="11"/>
      <c r="EH31" s="11"/>
      <c r="EI31" s="12">
        <v>1999.9984428224161</v>
      </c>
      <c r="EJ31" s="10">
        <v>2006.6497979851174</v>
      </c>
      <c r="EK31" s="11"/>
      <c r="EL31" s="11"/>
      <c r="EM31" s="12">
        <v>2113.3429688916081</v>
      </c>
      <c r="EN31" s="10">
        <v>1979.5270793051432</v>
      </c>
      <c r="EO31" s="11"/>
      <c r="EP31" s="11"/>
      <c r="EQ31" s="12">
        <v>2002.2501223445174</v>
      </c>
      <c r="ER31" s="10">
        <v>1938.6761344330014</v>
      </c>
      <c r="ES31" s="10">
        <v>1945.8174267750503</v>
      </c>
      <c r="ET31" s="10">
        <v>1938.4356775562428</v>
      </c>
      <c r="EU31" s="10">
        <v>1953.4542010525352</v>
      </c>
      <c r="EV31" s="10">
        <v>1946.1559964746084</v>
      </c>
      <c r="EW31" s="10">
        <v>1945.3027899764888</v>
      </c>
      <c r="EX31" s="10">
        <v>2020.233855804011</v>
      </c>
      <c r="EY31" s="10">
        <v>2063.1640058899734</v>
      </c>
      <c r="EZ31" s="10">
        <v>2032.6262215256509</v>
      </c>
      <c r="FA31" s="10">
        <v>2042.6452904013847</v>
      </c>
      <c r="FB31" s="10">
        <v>2098.8021706352829</v>
      </c>
      <c r="FC31" s="10">
        <v>2048.0143312189457</v>
      </c>
      <c r="FD31" s="10">
        <v>2013.5165463408707</v>
      </c>
      <c r="FE31" s="10">
        <v>1997.7374050878898</v>
      </c>
      <c r="FF31" s="10">
        <v>1998.6988668559677</v>
      </c>
      <c r="FG31" s="24">
        <v>1938.0778327046482</v>
      </c>
    </row>
    <row r="32" spans="1:163" x14ac:dyDescent="0.25">
      <c r="A32" s="8">
        <v>42611</v>
      </c>
      <c r="B32" s="8">
        <v>42612</v>
      </c>
      <c r="C32" s="16">
        <v>7.9332180632948877</v>
      </c>
      <c r="D32" s="7">
        <v>1944.3177717484095</v>
      </c>
      <c r="E32" s="9"/>
      <c r="F32" s="9"/>
      <c r="G32" s="9">
        <v>1999.6222134245766</v>
      </c>
      <c r="H32" s="10">
        <v>1818.9018568439378</v>
      </c>
      <c r="I32" s="11"/>
      <c r="J32" s="11"/>
      <c r="K32" s="12">
        <v>1939.6073708001766</v>
      </c>
      <c r="L32" s="10">
        <v>1981.717392273883</v>
      </c>
      <c r="M32" s="11"/>
      <c r="N32" s="11"/>
      <c r="O32" s="12">
        <v>1932.7293895414709</v>
      </c>
      <c r="P32" s="10">
        <v>1941.0323917866663</v>
      </c>
      <c r="Q32" s="11"/>
      <c r="R32" s="11"/>
      <c r="S32" s="12">
        <v>1929.6423208220599</v>
      </c>
      <c r="T32" s="10">
        <v>1934.7726120617058</v>
      </c>
      <c r="U32" s="11"/>
      <c r="V32" s="11"/>
      <c r="W32" s="12">
        <v>1953.3628048887401</v>
      </c>
      <c r="X32" s="10">
        <v>1943.037099710152</v>
      </c>
      <c r="Y32" s="11"/>
      <c r="Z32" s="11"/>
      <c r="AA32" s="12">
        <v>1941.4323282005641</v>
      </c>
      <c r="AB32" s="10">
        <v>1962.1293807858394</v>
      </c>
      <c r="AC32" s="11"/>
      <c r="AD32" s="11"/>
      <c r="AE32" s="12">
        <v>1959.1675697096821</v>
      </c>
      <c r="AF32" s="10">
        <v>1932.6650185532717</v>
      </c>
      <c r="AG32" s="11"/>
      <c r="AH32" s="11"/>
      <c r="AI32" s="12">
        <v>1950.7830705176586</v>
      </c>
      <c r="AJ32" s="10">
        <v>1911.2045177496127</v>
      </c>
      <c r="AK32" s="11"/>
      <c r="AL32" s="11"/>
      <c r="AM32" s="12">
        <v>1938.6655198374362</v>
      </c>
      <c r="AN32" s="10">
        <v>1952.3587978812327</v>
      </c>
      <c r="AO32" s="11"/>
      <c r="AP32" s="11"/>
      <c r="AQ32" s="12">
        <v>1940.6122312432844</v>
      </c>
      <c r="AR32" s="10">
        <v>2046.5652974557809</v>
      </c>
      <c r="AS32" s="11"/>
      <c r="AT32" s="11"/>
      <c r="AU32" s="12">
        <v>1942.8368459777978</v>
      </c>
      <c r="AV32" s="10">
        <v>2077.2383555961151</v>
      </c>
      <c r="AW32" s="11"/>
      <c r="AX32" s="11"/>
      <c r="AY32" s="12">
        <v>2058.6879380317569</v>
      </c>
      <c r="AZ32" s="10">
        <v>2077.3111659893275</v>
      </c>
      <c r="BA32" s="11"/>
      <c r="BB32" s="11"/>
      <c r="BC32" s="12">
        <v>2051.4623665664612</v>
      </c>
      <c r="BD32" s="10">
        <v>1990.8510572877772</v>
      </c>
      <c r="BE32" s="11"/>
      <c r="BF32" s="11"/>
      <c r="BG32" s="12">
        <v>2115.2355776093909</v>
      </c>
      <c r="BH32" s="10">
        <v>2081.6341362691965</v>
      </c>
      <c r="BI32" s="11"/>
      <c r="BJ32" s="11"/>
      <c r="BK32" s="12">
        <v>2078.9602074128115</v>
      </c>
      <c r="BL32" s="10">
        <v>1918.3270550432787</v>
      </c>
      <c r="BM32" s="11"/>
      <c r="BN32" s="11"/>
      <c r="BO32" s="12">
        <v>2018.4635183429532</v>
      </c>
      <c r="BP32" s="10">
        <v>1967.8747211875598</v>
      </c>
      <c r="BQ32" s="11"/>
      <c r="BR32" s="11"/>
      <c r="BS32" s="12">
        <v>1951.695888011441</v>
      </c>
      <c r="BT32" s="10">
        <v>2084.0302507904403</v>
      </c>
      <c r="BU32" s="11"/>
      <c r="BV32" s="11"/>
      <c r="BW32" s="12">
        <v>1992.4437955109713</v>
      </c>
      <c r="BX32" s="10">
        <v>2085.8186817385872</v>
      </c>
      <c r="BY32" s="11"/>
      <c r="BZ32" s="11"/>
      <c r="CA32" s="12">
        <v>2100.9281208118691</v>
      </c>
      <c r="CB32" s="10">
        <v>1946.0259491124107</v>
      </c>
      <c r="CC32" s="11"/>
      <c r="CD32" s="11"/>
      <c r="CE32" s="12">
        <v>1944.2481987763626</v>
      </c>
      <c r="CF32" s="10">
        <v>1976.6272376753784</v>
      </c>
      <c r="CG32" s="11"/>
      <c r="CH32" s="11"/>
      <c r="CI32" s="12">
        <v>1897.9647173650217</v>
      </c>
      <c r="CJ32" s="10">
        <v>2024.1022335354394</v>
      </c>
      <c r="CK32" s="11"/>
      <c r="CL32" s="11"/>
      <c r="CM32" s="12">
        <v>2066.4620894592144</v>
      </c>
      <c r="CN32" s="10">
        <v>2036.6518188859716</v>
      </c>
      <c r="CO32" s="11"/>
      <c r="CP32" s="11"/>
      <c r="CQ32" s="12">
        <v>1988.0092052302928</v>
      </c>
      <c r="CR32" s="10">
        <v>1981.3385987007462</v>
      </c>
      <c r="CS32" s="11"/>
      <c r="CT32" s="11"/>
      <c r="CU32" s="12">
        <v>1989.4192761171382</v>
      </c>
      <c r="CV32" s="10">
        <v>1998.6924159408243</v>
      </c>
      <c r="CW32" s="11"/>
      <c r="CX32" s="11"/>
      <c r="CY32" s="12">
        <v>1937.6444274219205</v>
      </c>
      <c r="CZ32" s="10">
        <v>1918.7774765345198</v>
      </c>
      <c r="DA32" s="11"/>
      <c r="DB32" s="11"/>
      <c r="DC32" s="12">
        <v>2035.577691068592</v>
      </c>
      <c r="DD32" s="10">
        <v>1984.6112558836276</v>
      </c>
      <c r="DE32" s="11"/>
      <c r="DF32" s="11"/>
      <c r="DG32" s="12">
        <v>2034.6290101100526</v>
      </c>
      <c r="DH32" s="10">
        <v>2004.6363297745102</v>
      </c>
      <c r="DI32" s="11"/>
      <c r="DJ32" s="11"/>
      <c r="DK32" s="12">
        <v>2019.054641087565</v>
      </c>
      <c r="DL32" s="10">
        <v>2038.7803800600582</v>
      </c>
      <c r="DM32" s="11"/>
      <c r="DN32" s="11"/>
      <c r="DO32" s="12">
        <v>2030.9354917053365</v>
      </c>
      <c r="DP32" s="10">
        <v>2047.7519448464611</v>
      </c>
      <c r="DQ32" s="11"/>
      <c r="DR32" s="11"/>
      <c r="DS32" s="12">
        <v>1945.1061819163524</v>
      </c>
      <c r="DT32" s="10">
        <v>1961.5448779767723</v>
      </c>
      <c r="DU32" s="11"/>
      <c r="DV32" s="11"/>
      <c r="DW32" s="12">
        <v>1968.6982053333556</v>
      </c>
      <c r="DX32" s="10">
        <v>2049.6673520445329</v>
      </c>
      <c r="DY32" s="11"/>
      <c r="DZ32" s="11"/>
      <c r="EA32" s="12">
        <v>1999.3086415332141</v>
      </c>
      <c r="EB32" s="10">
        <v>1925.3471977730419</v>
      </c>
      <c r="EC32" s="11"/>
      <c r="ED32" s="11"/>
      <c r="EE32" s="12">
        <v>1981.2853934552518</v>
      </c>
      <c r="EF32" s="10">
        <v>2054.6043310674031</v>
      </c>
      <c r="EG32" s="11"/>
      <c r="EH32" s="11"/>
      <c r="EI32" s="12">
        <v>2002.3715492354388</v>
      </c>
      <c r="EJ32" s="10">
        <v>2005.0428042223084</v>
      </c>
      <c r="EK32" s="11"/>
      <c r="EL32" s="11"/>
      <c r="EM32" s="12">
        <v>2108.2927820370883</v>
      </c>
      <c r="EN32" s="10">
        <v>1979.5552746845599</v>
      </c>
      <c r="EO32" s="11"/>
      <c r="EP32" s="11"/>
      <c r="EQ32" s="12">
        <v>2002.1011053527423</v>
      </c>
      <c r="ER32" s="10">
        <v>1933.8545068365536</v>
      </c>
      <c r="ES32" s="10">
        <v>1945.9784851129202</v>
      </c>
      <c r="ET32" s="10">
        <v>1936.6803342254223</v>
      </c>
      <c r="EU32" s="10">
        <v>1952.107149824996</v>
      </c>
      <c r="EV32" s="10">
        <v>1944.3910908348028</v>
      </c>
      <c r="EW32" s="10">
        <v>1944.5345018601097</v>
      </c>
      <c r="EX32" s="10">
        <v>2017.9206983792819</v>
      </c>
      <c r="EY32" s="10">
        <v>2067.7483729081277</v>
      </c>
      <c r="EZ32" s="10">
        <v>2057.6135234497797</v>
      </c>
      <c r="FA32" s="10">
        <v>2043.4905592409607</v>
      </c>
      <c r="FB32" s="10">
        <v>2096.8996675430062</v>
      </c>
      <c r="FC32" s="10">
        <v>2045.3785095872688</v>
      </c>
      <c r="FD32" s="10">
        <v>2014.2586809654499</v>
      </c>
      <c r="FE32" s="10">
        <v>1996.0538283390056</v>
      </c>
      <c r="FF32" s="10">
        <v>1995.8874264981578</v>
      </c>
      <c r="FG32" s="24">
        <v>1935.4996606319121</v>
      </c>
    </row>
    <row r="33" spans="1:163" x14ac:dyDescent="0.25">
      <c r="A33" s="8">
        <v>42612</v>
      </c>
      <c r="B33" s="8">
        <v>42613</v>
      </c>
      <c r="C33" s="16">
        <v>7.8992199544236064</v>
      </c>
      <c r="D33" s="7">
        <v>1944.7965481481476</v>
      </c>
      <c r="E33" s="9"/>
      <c r="F33" s="9"/>
      <c r="G33" s="9">
        <v>1992.6284542908761</v>
      </c>
      <c r="H33" s="10">
        <v>1893.0109299588169</v>
      </c>
      <c r="I33" s="11"/>
      <c r="J33" s="11"/>
      <c r="K33" s="12">
        <v>1932.7687414815578</v>
      </c>
      <c r="L33" s="10">
        <v>1981.4330740779094</v>
      </c>
      <c r="M33" s="11"/>
      <c r="N33" s="11"/>
      <c r="O33" s="12">
        <v>1927.6162908949352</v>
      </c>
      <c r="P33" s="10">
        <v>1938.2572544209045</v>
      </c>
      <c r="Q33" s="11"/>
      <c r="R33" s="11"/>
      <c r="S33" s="12">
        <v>1924.7617721763675</v>
      </c>
      <c r="T33" s="10">
        <v>1931.4460007693854</v>
      </c>
      <c r="U33" s="11"/>
      <c r="V33" s="11"/>
      <c r="W33" s="12">
        <v>1948.2258630562685</v>
      </c>
      <c r="X33" s="10">
        <v>1933.2866609653652</v>
      </c>
      <c r="Y33" s="11"/>
      <c r="Z33" s="11"/>
      <c r="AA33" s="12">
        <v>1932.8676467125649</v>
      </c>
      <c r="AB33" s="10">
        <v>1950.4071932558622</v>
      </c>
      <c r="AC33" s="11"/>
      <c r="AD33" s="11"/>
      <c r="AE33" s="12">
        <v>1952.6779099799944</v>
      </c>
      <c r="AF33" s="10">
        <v>1922.4309937951596</v>
      </c>
      <c r="AG33" s="11"/>
      <c r="AH33" s="11"/>
      <c r="AI33" s="12">
        <v>1940.0483765531876</v>
      </c>
      <c r="AJ33" s="10">
        <v>1856.7942323599511</v>
      </c>
      <c r="AK33" s="11"/>
      <c r="AL33" s="11"/>
      <c r="AM33" s="12">
        <v>1911.4120186722062</v>
      </c>
      <c r="AN33" s="10">
        <v>1935.0352899082591</v>
      </c>
      <c r="AO33" s="11"/>
      <c r="AP33" s="11"/>
      <c r="AQ33" s="12">
        <v>1924.598781998706</v>
      </c>
      <c r="AR33" s="10">
        <v>2020.6045292832064</v>
      </c>
      <c r="AS33" s="11"/>
      <c r="AT33" s="11"/>
      <c r="AU33" s="12">
        <v>1924.5977109187427</v>
      </c>
      <c r="AV33" s="10">
        <v>2054.6628643205445</v>
      </c>
      <c r="AW33" s="11"/>
      <c r="AX33" s="11"/>
      <c r="AY33" s="12">
        <v>2038.4580032380188</v>
      </c>
      <c r="AZ33" s="10">
        <v>2048.2752428898057</v>
      </c>
      <c r="BA33" s="11"/>
      <c r="BB33" s="11"/>
      <c r="BC33" s="12">
        <v>2030.6284432552548</v>
      </c>
      <c r="BD33" s="10">
        <v>1965.1649771774432</v>
      </c>
      <c r="BE33" s="11"/>
      <c r="BF33" s="11"/>
      <c r="BG33" s="12">
        <v>2084.0442885089938</v>
      </c>
      <c r="BH33" s="10">
        <v>2053.2591876669408</v>
      </c>
      <c r="BI33" s="11"/>
      <c r="BJ33" s="11"/>
      <c r="BK33" s="12">
        <v>2051.046462835086</v>
      </c>
      <c r="BL33" s="10">
        <v>1888.0906776339589</v>
      </c>
      <c r="BM33" s="11"/>
      <c r="BN33" s="11"/>
      <c r="BO33" s="12">
        <v>1990.3190861316577</v>
      </c>
      <c r="BP33" s="10">
        <v>1943.5137925575605</v>
      </c>
      <c r="BQ33" s="11"/>
      <c r="BR33" s="11"/>
      <c r="BS33" s="12">
        <v>1925.1804500581634</v>
      </c>
      <c r="BT33" s="10">
        <v>2055.4220178873056</v>
      </c>
      <c r="BU33" s="11"/>
      <c r="BV33" s="11"/>
      <c r="BW33" s="12">
        <v>1965.310576851725</v>
      </c>
      <c r="BX33" s="10">
        <v>2058.2607418000512</v>
      </c>
      <c r="BY33" s="11"/>
      <c r="BZ33" s="11"/>
      <c r="CA33" s="12">
        <v>2073.7542290403403</v>
      </c>
      <c r="CB33" s="10">
        <v>1916.8572411476234</v>
      </c>
      <c r="CC33" s="11"/>
      <c r="CD33" s="11"/>
      <c r="CE33" s="12">
        <v>1919.4190638671839</v>
      </c>
      <c r="CF33" s="10">
        <v>1961.7397076656973</v>
      </c>
      <c r="CG33" s="11"/>
      <c r="CH33" s="11"/>
      <c r="CI33" s="12">
        <v>1884.7482843402738</v>
      </c>
      <c r="CJ33" s="10">
        <v>2002.6549779368629</v>
      </c>
      <c r="CK33" s="11"/>
      <c r="CL33" s="11"/>
      <c r="CM33" s="12">
        <v>2051.7872632845679</v>
      </c>
      <c r="CN33" s="10">
        <v>2017.0593301392485</v>
      </c>
      <c r="CO33" s="11"/>
      <c r="CP33" s="11"/>
      <c r="CQ33" s="12">
        <v>1974.4696231087848</v>
      </c>
      <c r="CR33" s="10">
        <v>1961.173253085647</v>
      </c>
      <c r="CS33" s="11"/>
      <c r="CT33" s="11"/>
      <c r="CU33" s="12">
        <v>1975.3208581708816</v>
      </c>
      <c r="CV33" s="10">
        <v>1978.3517126937845</v>
      </c>
      <c r="CW33" s="11"/>
      <c r="CX33" s="11"/>
      <c r="CY33" s="12">
        <v>1926.8720457894722</v>
      </c>
      <c r="CZ33" s="10">
        <v>1902.3976098134365</v>
      </c>
      <c r="DA33" s="11"/>
      <c r="DB33" s="11"/>
      <c r="DC33" s="12">
        <v>2019.3390895879265</v>
      </c>
      <c r="DD33" s="10">
        <v>1971.242170743129</v>
      </c>
      <c r="DE33" s="11"/>
      <c r="DF33" s="11"/>
      <c r="DG33" s="12">
        <v>2019.4605672680266</v>
      </c>
      <c r="DH33" s="10">
        <v>1987.1693316877586</v>
      </c>
      <c r="DI33" s="11"/>
      <c r="DJ33" s="11"/>
      <c r="DK33" s="12">
        <v>2008.2038768891975</v>
      </c>
      <c r="DL33" s="10">
        <v>2024.637760032168</v>
      </c>
      <c r="DM33" s="11"/>
      <c r="DN33" s="11"/>
      <c r="DO33" s="12">
        <v>2021.5224531389829</v>
      </c>
      <c r="DP33" s="10">
        <v>2035.4747986614991</v>
      </c>
      <c r="DQ33" s="11"/>
      <c r="DR33" s="11"/>
      <c r="DS33" s="12">
        <v>1935.4087945566803</v>
      </c>
      <c r="DT33" s="10">
        <v>1955.2036977841205</v>
      </c>
      <c r="DU33" s="11"/>
      <c r="DV33" s="11"/>
      <c r="DW33" s="12">
        <v>1958.7409416275736</v>
      </c>
      <c r="DX33" s="10">
        <v>2041.1742345799091</v>
      </c>
      <c r="DY33" s="11"/>
      <c r="DZ33" s="11"/>
      <c r="EA33" s="12">
        <v>1993.8763617598672</v>
      </c>
      <c r="EB33" s="10">
        <v>1921.4685944538144</v>
      </c>
      <c r="EC33" s="11"/>
      <c r="ED33" s="11"/>
      <c r="EE33" s="12">
        <v>1971.8908094139017</v>
      </c>
      <c r="EF33" s="10">
        <v>2050.3147651470404</v>
      </c>
      <c r="EG33" s="11"/>
      <c r="EH33" s="11"/>
      <c r="EI33" s="12">
        <v>1994.5486452956991</v>
      </c>
      <c r="EJ33" s="10">
        <v>2001.5894081678393</v>
      </c>
      <c r="EK33" s="11"/>
      <c r="EL33" s="11"/>
      <c r="EM33" s="12">
        <v>2103.8624983942887</v>
      </c>
      <c r="EN33" s="10">
        <v>1973.041922607986</v>
      </c>
      <c r="EO33" s="11"/>
      <c r="EP33" s="11"/>
      <c r="EQ33" s="12">
        <v>1997.2395072320876</v>
      </c>
      <c r="ER33" s="10">
        <v>1929.8902374499712</v>
      </c>
      <c r="ES33" s="10">
        <v>1940.0514592415736</v>
      </c>
      <c r="ET33" s="10">
        <v>1930.7844035198484</v>
      </c>
      <c r="EU33" s="10">
        <v>1940.6654204406741</v>
      </c>
      <c r="EV33" s="10">
        <v>1928.9065614536664</v>
      </c>
      <c r="EW33" s="10">
        <v>1924.6822365917335</v>
      </c>
      <c r="EX33" s="10">
        <v>1997.4866264361474</v>
      </c>
      <c r="EY33" s="10">
        <v>2039.2611564578119</v>
      </c>
      <c r="EZ33" s="10">
        <v>2029.72955337443</v>
      </c>
      <c r="FA33" s="10">
        <v>2014.1571128754649</v>
      </c>
      <c r="FB33" s="10">
        <v>2071.7553852693923</v>
      </c>
      <c r="FC33" s="10">
        <v>2016.3717610074684</v>
      </c>
      <c r="FD33" s="10">
        <v>2001.9723645499087</v>
      </c>
      <c r="FE33" s="10">
        <v>1987.0956928439027</v>
      </c>
      <c r="FF33" s="10">
        <v>1988.9763396220071</v>
      </c>
      <c r="FG33" s="24">
        <v>1931.1714841064277</v>
      </c>
    </row>
    <row r="34" spans="1:163" ht="15.75" thickBot="1" x14ac:dyDescent="0.3">
      <c r="A34" s="8">
        <v>42613</v>
      </c>
      <c r="B34" s="8">
        <v>42614</v>
      </c>
      <c r="C34" s="16">
        <v>7.468858908735216</v>
      </c>
      <c r="D34" s="42">
        <v>1822.6752066698143</v>
      </c>
      <c r="E34" s="43"/>
      <c r="F34" s="43"/>
      <c r="G34" s="43">
        <v>1880.5083733801262</v>
      </c>
      <c r="H34" s="19">
        <v>1825.6481169440742</v>
      </c>
      <c r="I34" s="27"/>
      <c r="J34" s="27"/>
      <c r="K34" s="20">
        <v>1823.3094369181836</v>
      </c>
      <c r="L34" s="19">
        <v>1858.8815536124534</v>
      </c>
      <c r="M34" s="27"/>
      <c r="N34" s="27"/>
      <c r="O34" s="20">
        <v>1812.8975681461179</v>
      </c>
      <c r="P34" s="19">
        <v>1816.0757203243618</v>
      </c>
      <c r="Q34" s="27"/>
      <c r="R34" s="27"/>
      <c r="S34" s="20">
        <v>1809.751960343513</v>
      </c>
      <c r="T34" s="19">
        <v>1809.9885692190228</v>
      </c>
      <c r="U34" s="27"/>
      <c r="V34" s="27"/>
      <c r="W34" s="20">
        <v>1831.0738071684209</v>
      </c>
      <c r="X34" s="19">
        <v>1813.8706445161681</v>
      </c>
      <c r="Y34" s="27"/>
      <c r="Z34" s="27"/>
      <c r="AA34" s="20">
        <v>1818.5619872952477</v>
      </c>
      <c r="AB34" s="19">
        <v>1835.6942750617616</v>
      </c>
      <c r="AC34" s="27"/>
      <c r="AD34" s="27"/>
      <c r="AE34" s="20">
        <v>1842.8838650764969</v>
      </c>
      <c r="AF34" s="19">
        <v>1807.1957540803603</v>
      </c>
      <c r="AG34" s="27"/>
      <c r="AH34" s="27"/>
      <c r="AI34" s="20">
        <v>1829.2180803383001</v>
      </c>
      <c r="AJ34" s="19">
        <v>1786.6462287238853</v>
      </c>
      <c r="AK34" s="27"/>
      <c r="AL34" s="27"/>
      <c r="AM34" s="20">
        <v>1811.7540722169638</v>
      </c>
      <c r="AN34" s="19">
        <v>1821.4103474161952</v>
      </c>
      <c r="AO34" s="27"/>
      <c r="AP34" s="27"/>
      <c r="AQ34" s="20">
        <v>1814.4678876700625</v>
      </c>
      <c r="AR34" s="19">
        <v>1909.762890343693</v>
      </c>
      <c r="AS34" s="27"/>
      <c r="AT34" s="27"/>
      <c r="AU34" s="20">
        <v>1815.4462788475023</v>
      </c>
      <c r="AV34" s="19">
        <v>1950.1868963411264</v>
      </c>
      <c r="AW34" s="27"/>
      <c r="AX34" s="27"/>
      <c r="AY34" s="20">
        <v>1942.1085263088798</v>
      </c>
      <c r="AZ34" s="19">
        <v>1945.8520811434541</v>
      </c>
      <c r="BA34" s="27"/>
      <c r="BB34" s="27"/>
      <c r="BC34" s="20">
        <v>1926.5541502181386</v>
      </c>
      <c r="BD34" s="19">
        <v>1864.8944820331458</v>
      </c>
      <c r="BE34" s="27"/>
      <c r="BF34" s="27"/>
      <c r="BG34" s="20">
        <v>1986.2478128997589</v>
      </c>
      <c r="BH34" s="19">
        <v>1954.1837896627967</v>
      </c>
      <c r="BI34" s="27"/>
      <c r="BJ34" s="27"/>
      <c r="BK34" s="20">
        <v>1952.3310697337588</v>
      </c>
      <c r="BL34" s="19">
        <v>1798.7303272493928</v>
      </c>
      <c r="BM34" s="27"/>
      <c r="BN34" s="27"/>
      <c r="BO34" s="20">
        <v>1899.5943180264253</v>
      </c>
      <c r="BP34" s="19">
        <v>1854.4782044775757</v>
      </c>
      <c r="BQ34" s="27"/>
      <c r="BR34" s="27"/>
      <c r="BS34" s="20">
        <v>1842.6879587496621</v>
      </c>
      <c r="BT34" s="19">
        <v>1966.2846443122812</v>
      </c>
      <c r="BU34" s="27"/>
      <c r="BV34" s="27"/>
      <c r="BW34" s="20">
        <v>1884.0529488348113</v>
      </c>
      <c r="BX34" s="19">
        <v>1975.895458131446</v>
      </c>
      <c r="BY34" s="27"/>
      <c r="BZ34" s="27"/>
      <c r="CA34" s="20">
        <v>1995.6329598410696</v>
      </c>
      <c r="CB34" s="19">
        <v>1838.6653948180979</v>
      </c>
      <c r="CC34" s="27"/>
      <c r="CD34" s="27"/>
      <c r="CE34" s="20">
        <v>1848.3074337044807</v>
      </c>
      <c r="CF34" s="19">
        <v>1885.9366118156051</v>
      </c>
      <c r="CG34" s="27"/>
      <c r="CH34" s="27"/>
      <c r="CI34" s="20">
        <v>1809.1119774183878</v>
      </c>
      <c r="CJ34" s="19">
        <v>1927.7606037972625</v>
      </c>
      <c r="CK34" s="27"/>
      <c r="CL34" s="27"/>
      <c r="CM34" s="20">
        <v>1970.1787337158978</v>
      </c>
      <c r="CN34" s="19">
        <v>1938.0192327073869</v>
      </c>
      <c r="CO34" s="27"/>
      <c r="CP34" s="27"/>
      <c r="CQ34" s="20">
        <v>1889.9975632623148</v>
      </c>
      <c r="CR34" s="19">
        <v>1881.647856655173</v>
      </c>
      <c r="CS34" s="27"/>
      <c r="CT34" s="27"/>
      <c r="CU34" s="20">
        <v>1887.6603663734454</v>
      </c>
      <c r="CV34" s="19">
        <v>1891.5579056049041</v>
      </c>
      <c r="CW34" s="27"/>
      <c r="CX34" s="27"/>
      <c r="CY34" s="20">
        <v>1833.2989300385464</v>
      </c>
      <c r="CZ34" s="19">
        <v>1815.442895273467</v>
      </c>
      <c r="DA34" s="27"/>
      <c r="DB34" s="27"/>
      <c r="DC34" s="20">
        <v>1923.2237232815405</v>
      </c>
      <c r="DD34" s="19">
        <v>1874.0720865186897</v>
      </c>
      <c r="DE34" s="27"/>
      <c r="DF34" s="27"/>
      <c r="DG34" s="20">
        <v>1921.9543775715706</v>
      </c>
      <c r="DH34" s="19">
        <v>1894.9994742686902</v>
      </c>
      <c r="DI34" s="27"/>
      <c r="DJ34" s="27"/>
      <c r="DK34" s="20">
        <v>1908.5285709632865</v>
      </c>
      <c r="DL34" s="19">
        <v>1918.0594502329755</v>
      </c>
      <c r="DM34" s="27"/>
      <c r="DN34" s="27"/>
      <c r="DO34" s="20">
        <v>1920.0909167377974</v>
      </c>
      <c r="DP34" s="19">
        <v>1927.4229383133456</v>
      </c>
      <c r="DQ34" s="27"/>
      <c r="DR34" s="27"/>
      <c r="DS34" s="20">
        <v>1706.4408517027123</v>
      </c>
      <c r="DT34" s="19">
        <v>1842.948506634094</v>
      </c>
      <c r="DU34" s="27"/>
      <c r="DV34" s="27"/>
      <c r="DW34" s="20">
        <v>1854.1300769666655</v>
      </c>
      <c r="DX34" s="19">
        <v>1930.7564099953424</v>
      </c>
      <c r="DY34" s="27"/>
      <c r="DZ34" s="27"/>
      <c r="EA34" s="20">
        <v>1891.096476032219</v>
      </c>
      <c r="EB34" s="19">
        <v>1810.935690585243</v>
      </c>
      <c r="EC34" s="27"/>
      <c r="ED34" s="27"/>
      <c r="EE34" s="20">
        <v>1867.8913120889301</v>
      </c>
      <c r="EF34" s="19">
        <v>1939.1570311682106</v>
      </c>
      <c r="EG34" s="27"/>
      <c r="EH34" s="27"/>
      <c r="EI34" s="20">
        <v>1887.7124622235481</v>
      </c>
      <c r="EJ34" s="19">
        <v>1889.476892278278</v>
      </c>
      <c r="EK34" s="27"/>
      <c r="EL34" s="27"/>
      <c r="EM34" s="20">
        <v>1994.1524361850243</v>
      </c>
      <c r="EN34" s="19">
        <v>1862.1421735603458</v>
      </c>
      <c r="EO34" s="27"/>
      <c r="EP34" s="27"/>
      <c r="EQ34" s="20">
        <v>1893.1389939861303</v>
      </c>
      <c r="ER34" s="19">
        <v>1817.4638555098325</v>
      </c>
      <c r="ES34" s="19">
        <v>1827.961070323503</v>
      </c>
      <c r="ET34" s="19">
        <v>1815.5947830271814</v>
      </c>
      <c r="EU34" s="19">
        <v>1831.2836002652782</v>
      </c>
      <c r="EV34" s="19">
        <v>1820.5411697118361</v>
      </c>
      <c r="EW34" s="19">
        <v>1813.0560750586978</v>
      </c>
      <c r="EX34" s="19">
        <v>1896.1974325125843</v>
      </c>
      <c r="EY34" s="19">
        <v>1943.8453573996298</v>
      </c>
      <c r="EZ34" s="19">
        <v>1935.931983979887</v>
      </c>
      <c r="FA34" s="19">
        <v>1933.7791646378028</v>
      </c>
      <c r="FB34" s="19">
        <v>1987.5170822960188</v>
      </c>
      <c r="FC34" s="19">
        <v>1947.525223033532</v>
      </c>
      <c r="FD34" s="19">
        <v>1912.2057684852928</v>
      </c>
      <c r="FE34" s="19">
        <v>1884.3460312830464</v>
      </c>
      <c r="FF34" s="19">
        <v>1887.9220681342151</v>
      </c>
      <c r="FG34" s="25">
        <v>1828.4386365752771</v>
      </c>
    </row>
  </sheetData>
  <mergeCells count="37">
    <mergeCell ref="A1:C1"/>
    <mergeCell ref="EN2:EQ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CR2:CU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AV2:AY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</mergeCells>
  <conditionalFormatting sqref="D4:FG4">
    <cfRule type="top10" dxfId="1436" priority="91" percent="1" bottom="1" rank="20"/>
    <cfRule type="aboveAverage" dxfId="1435" priority="92" aboveAverage="0"/>
    <cfRule type="aboveAverage" dxfId="1434" priority="93"/>
  </conditionalFormatting>
  <conditionalFormatting sqref="D5:FH5">
    <cfRule type="top10" dxfId="1433" priority="88" percent="1" bottom="1" rank="20"/>
    <cfRule type="aboveAverage" dxfId="1432" priority="89" aboveAverage="0"/>
    <cfRule type="aboveAverage" dxfId="1431" priority="90"/>
  </conditionalFormatting>
  <conditionalFormatting sqref="D6:FG6">
    <cfRule type="top10" dxfId="1430" priority="85" percent="1" bottom="1" rank="20"/>
    <cfRule type="aboveAverage" dxfId="1429" priority="86" aboveAverage="0"/>
    <cfRule type="aboveAverage" dxfId="1428" priority="87"/>
  </conditionalFormatting>
  <conditionalFormatting sqref="D7:FG7">
    <cfRule type="top10" dxfId="1427" priority="82" percent="1" bottom="1" rank="20"/>
    <cfRule type="aboveAverage" dxfId="1426" priority="83" aboveAverage="0"/>
    <cfRule type="aboveAverage" dxfId="1425" priority="84"/>
  </conditionalFormatting>
  <conditionalFormatting sqref="D8:FG8">
    <cfRule type="top10" dxfId="1424" priority="79" percent="1" bottom="1" rank="20"/>
    <cfRule type="aboveAverage" dxfId="1423" priority="80" aboveAverage="0"/>
    <cfRule type="aboveAverage" dxfId="1422" priority="81"/>
  </conditionalFormatting>
  <conditionalFormatting sqref="D9:FG9">
    <cfRule type="top10" dxfId="1421" priority="76" percent="1" bottom="1" rank="20"/>
    <cfRule type="aboveAverage" dxfId="1420" priority="77" aboveAverage="0"/>
    <cfRule type="aboveAverage" dxfId="1419" priority="78"/>
  </conditionalFormatting>
  <conditionalFormatting sqref="D10:FG10">
    <cfRule type="top10" dxfId="1418" priority="73" percent="1" bottom="1" rank="20"/>
    <cfRule type="aboveAverage" dxfId="1417" priority="74" aboveAverage="0"/>
    <cfRule type="aboveAverage" dxfId="1416" priority="75"/>
  </conditionalFormatting>
  <conditionalFormatting sqref="D11:FG11">
    <cfRule type="top10" dxfId="1415" priority="70" percent="1" bottom="1" rank="20"/>
    <cfRule type="aboveAverage" dxfId="1414" priority="71" aboveAverage="0"/>
    <cfRule type="aboveAverage" dxfId="1413" priority="72"/>
  </conditionalFormatting>
  <conditionalFormatting sqref="D12:FG12">
    <cfRule type="top10" dxfId="1412" priority="67" percent="1" bottom="1" rank="20"/>
    <cfRule type="aboveAverage" dxfId="1411" priority="68" aboveAverage="0"/>
    <cfRule type="aboveAverage" dxfId="1410" priority="69"/>
  </conditionalFormatting>
  <conditionalFormatting sqref="D13:FG13">
    <cfRule type="top10" dxfId="1409" priority="64" percent="1" bottom="1" rank="20"/>
    <cfRule type="aboveAverage" dxfId="1408" priority="65" aboveAverage="0"/>
    <cfRule type="aboveAverage" dxfId="1407" priority="66"/>
  </conditionalFormatting>
  <conditionalFormatting sqref="D14:FG14">
    <cfRule type="top10" dxfId="1406" priority="61" percent="1" bottom="1" rank="20"/>
    <cfRule type="aboveAverage" dxfId="1405" priority="62" aboveAverage="0"/>
    <cfRule type="aboveAverage" dxfId="1404" priority="63"/>
  </conditionalFormatting>
  <conditionalFormatting sqref="D15:FG15">
    <cfRule type="top10" dxfId="1403" priority="58" percent="1" bottom="1" rank="20"/>
    <cfRule type="aboveAverage" dxfId="1402" priority="59" aboveAverage="0"/>
    <cfRule type="aboveAverage" dxfId="1401" priority="60"/>
  </conditionalFormatting>
  <conditionalFormatting sqref="D16:FG16">
    <cfRule type="top10" dxfId="1400" priority="55" percent="1" bottom="1" rank="20"/>
    <cfRule type="aboveAverage" dxfId="1399" priority="56" aboveAverage="0"/>
    <cfRule type="aboveAverage" dxfId="1398" priority="57"/>
  </conditionalFormatting>
  <conditionalFormatting sqref="D17:FG17">
    <cfRule type="top10" dxfId="1397" priority="52" percent="1" bottom="1" rank="20"/>
    <cfRule type="aboveAverage" dxfId="1396" priority="53" aboveAverage="0"/>
    <cfRule type="aboveAverage" dxfId="1395" priority="54"/>
  </conditionalFormatting>
  <conditionalFormatting sqref="D18:FG18">
    <cfRule type="top10" dxfId="1394" priority="49" percent="1" bottom="1" rank="20"/>
    <cfRule type="aboveAverage" dxfId="1393" priority="50" aboveAverage="0"/>
    <cfRule type="aboveAverage" dxfId="1392" priority="51"/>
  </conditionalFormatting>
  <conditionalFormatting sqref="D19:FG19">
    <cfRule type="top10" dxfId="1391" priority="46" percent="1" bottom="1" rank="20"/>
    <cfRule type="aboveAverage" dxfId="1390" priority="47" aboveAverage="0"/>
    <cfRule type="aboveAverage" dxfId="1389" priority="48"/>
  </conditionalFormatting>
  <conditionalFormatting sqref="D20:FG20">
    <cfRule type="top10" dxfId="1388" priority="43" percent="1" bottom="1" rank="20"/>
    <cfRule type="aboveAverage" dxfId="1387" priority="44" aboveAverage="0"/>
    <cfRule type="aboveAverage" dxfId="1386" priority="45"/>
  </conditionalFormatting>
  <conditionalFormatting sqref="D21:FG21">
    <cfRule type="top10" dxfId="1385" priority="40" percent="1" bottom="1" rank="20"/>
    <cfRule type="aboveAverage" dxfId="1384" priority="41" aboveAverage="0"/>
    <cfRule type="aboveAverage" dxfId="1383" priority="42"/>
  </conditionalFormatting>
  <conditionalFormatting sqref="D22:FG22">
    <cfRule type="top10" dxfId="1382" priority="37" percent="1" bottom="1" rank="20"/>
    <cfRule type="aboveAverage" dxfId="1381" priority="38" aboveAverage="0"/>
    <cfRule type="aboveAverage" dxfId="1380" priority="39"/>
  </conditionalFormatting>
  <conditionalFormatting sqref="D23:FG23">
    <cfRule type="top10" dxfId="1379" priority="34" percent="1" bottom="1" rank="20"/>
    <cfRule type="aboveAverage" dxfId="1378" priority="35" aboveAverage="0"/>
    <cfRule type="aboveAverage" dxfId="1377" priority="36"/>
  </conditionalFormatting>
  <conditionalFormatting sqref="D24:FG24">
    <cfRule type="top10" dxfId="1376" priority="31" percent="1" bottom="1" rank="20"/>
    <cfRule type="aboveAverage" dxfId="1375" priority="32" aboveAverage="0"/>
    <cfRule type="aboveAverage" dxfId="1374" priority="33"/>
  </conditionalFormatting>
  <conditionalFormatting sqref="D25:FG25">
    <cfRule type="top10" dxfId="1373" priority="28" percent="1" bottom="1" rank="20"/>
    <cfRule type="aboveAverage" dxfId="1372" priority="29" aboveAverage="0"/>
    <cfRule type="aboveAverage" dxfId="1371" priority="30"/>
  </conditionalFormatting>
  <conditionalFormatting sqref="D26:FG26">
    <cfRule type="top10" dxfId="1370" priority="25" percent="1" bottom="1" rank="20"/>
    <cfRule type="aboveAverage" dxfId="1369" priority="26" aboveAverage="0"/>
    <cfRule type="aboveAverage" dxfId="1368" priority="27"/>
  </conditionalFormatting>
  <conditionalFormatting sqref="D28:FG28">
    <cfRule type="top10" dxfId="1367" priority="22" percent="1" bottom="1" rank="20"/>
    <cfRule type="aboveAverage" dxfId="1366" priority="23" aboveAverage="0"/>
    <cfRule type="aboveAverage" dxfId="1365" priority="24"/>
  </conditionalFormatting>
  <conditionalFormatting sqref="D27:FG27">
    <cfRule type="top10" dxfId="1364" priority="19" percent="1" bottom="1" rank="20"/>
    <cfRule type="aboveAverage" dxfId="1363" priority="20" aboveAverage="0"/>
    <cfRule type="aboveAverage" dxfId="1362" priority="21"/>
  </conditionalFormatting>
  <conditionalFormatting sqref="D29:FG29">
    <cfRule type="top10" dxfId="1361" priority="16" percent="1" bottom="1" rank="20"/>
    <cfRule type="aboveAverage" dxfId="1360" priority="17" aboveAverage="0"/>
    <cfRule type="aboveAverage" dxfId="1359" priority="18"/>
  </conditionalFormatting>
  <conditionalFormatting sqref="D30:FG30">
    <cfRule type="top10" dxfId="1358" priority="13" percent="1" bottom="1" rank="20"/>
    <cfRule type="aboveAverage" dxfId="1357" priority="14" aboveAverage="0"/>
    <cfRule type="aboveAverage" dxfId="1356" priority="15"/>
  </conditionalFormatting>
  <conditionalFormatting sqref="D31:FG31">
    <cfRule type="top10" dxfId="1355" priority="10" percent="1" bottom="1" rank="20"/>
    <cfRule type="aboveAverage" dxfId="1354" priority="11" aboveAverage="0"/>
    <cfRule type="aboveAverage" dxfId="1353" priority="12"/>
  </conditionalFormatting>
  <conditionalFormatting sqref="D32:FG32">
    <cfRule type="top10" dxfId="1352" priority="7" percent="1" bottom="1" rank="20"/>
    <cfRule type="aboveAverage" dxfId="1351" priority="8" aboveAverage="0"/>
    <cfRule type="aboveAverage" dxfId="1350" priority="9"/>
  </conditionalFormatting>
  <conditionalFormatting sqref="D33:FG33">
    <cfRule type="top10" dxfId="1349" priority="4" percent="1" bottom="1" rank="20"/>
    <cfRule type="aboveAverage" dxfId="1348" priority="5" aboveAverage="0"/>
    <cfRule type="aboveAverage" dxfId="1347" priority="6"/>
  </conditionalFormatting>
  <conditionalFormatting sqref="D34:FG34">
    <cfRule type="top10" dxfId="1346" priority="1" percent="1" bottom="1" rank="20"/>
    <cfRule type="aboveAverage" dxfId="1345" priority="2" aboveAverage="0"/>
    <cfRule type="aboveAverage" dxfId="1344" priority="3"/>
  </conditionalFormatting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4"/>
  <sheetViews>
    <sheetView workbookViewId="0">
      <selection activeCell="B37" sqref="B37:B38"/>
    </sheetView>
  </sheetViews>
  <sheetFormatPr defaultRowHeight="15" x14ac:dyDescent="0.25"/>
  <cols>
    <col min="1" max="1" width="10.5703125" customWidth="1"/>
    <col min="2" max="2" width="11.140625" customWidth="1"/>
    <col min="3" max="3" width="10" customWidth="1"/>
    <col min="4" max="4" width="11.42578125" hidden="1" customWidth="1"/>
    <col min="5" max="5" width="10.42578125" customWidth="1"/>
    <col min="6" max="6" width="9.42578125" customWidth="1"/>
    <col min="7" max="7" width="9.85546875" hidden="1" customWidth="1"/>
    <col min="8" max="8" width="0" hidden="1" customWidth="1"/>
    <col min="11" max="12" width="0" hidden="1" customWidth="1"/>
    <col min="15" max="16" width="0" hidden="1" customWidth="1"/>
    <col min="19" max="20" width="0" hidden="1" customWidth="1"/>
    <col min="23" max="24" width="0" hidden="1" customWidth="1"/>
    <col min="27" max="28" width="0" hidden="1" customWidth="1"/>
    <col min="31" max="32" width="0" hidden="1" customWidth="1"/>
    <col min="35" max="36" width="0" hidden="1" customWidth="1"/>
    <col min="39" max="40" width="0" hidden="1" customWidth="1"/>
    <col min="43" max="44" width="0" hidden="1" customWidth="1"/>
    <col min="47" max="48" width="0" hidden="1" customWidth="1"/>
    <col min="51" max="52" width="0" hidden="1" customWidth="1"/>
    <col min="55" max="56" width="0" hidden="1" customWidth="1"/>
    <col min="59" max="60" width="0" hidden="1" customWidth="1"/>
    <col min="63" max="64" width="0" hidden="1" customWidth="1"/>
    <col min="67" max="68" width="0" hidden="1" customWidth="1"/>
    <col min="71" max="72" width="0" hidden="1" customWidth="1"/>
    <col min="75" max="76" width="0" hidden="1" customWidth="1"/>
    <col min="79" max="80" width="0" hidden="1" customWidth="1"/>
    <col min="83" max="84" width="0" hidden="1" customWidth="1"/>
    <col min="87" max="88" width="0" hidden="1" customWidth="1"/>
    <col min="91" max="92" width="0" hidden="1" customWidth="1"/>
    <col min="95" max="96" width="0" hidden="1" customWidth="1"/>
    <col min="99" max="100" width="0" hidden="1" customWidth="1"/>
    <col min="103" max="104" width="0" hidden="1" customWidth="1"/>
    <col min="107" max="108" width="0" hidden="1" customWidth="1"/>
    <col min="111" max="112" width="0" hidden="1" customWidth="1"/>
    <col min="115" max="116" width="0" hidden="1" customWidth="1"/>
    <col min="119" max="120" width="0" hidden="1" customWidth="1"/>
    <col min="123" max="124" width="0" hidden="1" customWidth="1"/>
    <col min="127" max="128" width="0" hidden="1" customWidth="1"/>
    <col min="131" max="132" width="0" hidden="1" customWidth="1"/>
    <col min="135" max="136" width="0" hidden="1" customWidth="1"/>
    <col min="139" max="140" width="0" hidden="1" customWidth="1"/>
    <col min="143" max="144" width="0" hidden="1" customWidth="1"/>
    <col min="147" max="147" width="0" hidden="1" customWidth="1"/>
  </cols>
  <sheetData>
    <row r="1" spans="1:163" ht="34.5" customHeight="1" thickBot="1" x14ac:dyDescent="0.3">
      <c r="A1" s="37" t="s">
        <v>95</v>
      </c>
      <c r="B1" s="38"/>
      <c r="C1" s="39"/>
    </row>
    <row r="2" spans="1:163" ht="15.75" thickBot="1" x14ac:dyDescent="0.3">
      <c r="D2" s="34" t="s">
        <v>54</v>
      </c>
      <c r="E2" s="35"/>
      <c r="F2" s="35"/>
      <c r="G2" s="36"/>
      <c r="H2" s="34" t="s">
        <v>55</v>
      </c>
      <c r="I2" s="35"/>
      <c r="J2" s="35"/>
      <c r="K2" s="36"/>
      <c r="L2" s="34" t="s">
        <v>56</v>
      </c>
      <c r="M2" s="35"/>
      <c r="N2" s="35"/>
      <c r="O2" s="36"/>
      <c r="P2" s="34" t="s">
        <v>57</v>
      </c>
      <c r="Q2" s="35"/>
      <c r="R2" s="35"/>
      <c r="S2" s="36"/>
      <c r="T2" s="34" t="s">
        <v>58</v>
      </c>
      <c r="U2" s="35"/>
      <c r="V2" s="35"/>
      <c r="W2" s="36"/>
      <c r="X2" s="34" t="s">
        <v>59</v>
      </c>
      <c r="Y2" s="35"/>
      <c r="Z2" s="35"/>
      <c r="AA2" s="36"/>
      <c r="AB2" s="34" t="s">
        <v>60</v>
      </c>
      <c r="AC2" s="35"/>
      <c r="AD2" s="35"/>
      <c r="AE2" s="36"/>
      <c r="AF2" s="34" t="s">
        <v>61</v>
      </c>
      <c r="AG2" s="35"/>
      <c r="AH2" s="35"/>
      <c r="AI2" s="36"/>
      <c r="AJ2" s="34" t="s">
        <v>62</v>
      </c>
      <c r="AK2" s="35"/>
      <c r="AL2" s="35"/>
      <c r="AM2" s="36"/>
      <c r="AN2" s="34" t="s">
        <v>63</v>
      </c>
      <c r="AO2" s="35"/>
      <c r="AP2" s="35"/>
      <c r="AQ2" s="36"/>
      <c r="AR2" s="34" t="s">
        <v>64</v>
      </c>
      <c r="AS2" s="35"/>
      <c r="AT2" s="35"/>
      <c r="AU2" s="36"/>
      <c r="AV2" s="34" t="s">
        <v>65</v>
      </c>
      <c r="AW2" s="35"/>
      <c r="AX2" s="35"/>
      <c r="AY2" s="36"/>
      <c r="AZ2" s="34" t="s">
        <v>66</v>
      </c>
      <c r="BA2" s="35"/>
      <c r="BB2" s="35"/>
      <c r="BC2" s="36"/>
      <c r="BD2" s="34" t="s">
        <v>67</v>
      </c>
      <c r="BE2" s="35"/>
      <c r="BF2" s="35"/>
      <c r="BG2" s="36"/>
      <c r="BH2" s="34" t="s">
        <v>68</v>
      </c>
      <c r="BI2" s="35"/>
      <c r="BJ2" s="35"/>
      <c r="BK2" s="36"/>
      <c r="BL2" s="34" t="s">
        <v>70</v>
      </c>
      <c r="BM2" s="35"/>
      <c r="BN2" s="35"/>
      <c r="BO2" s="36"/>
      <c r="BP2" s="34" t="s">
        <v>71</v>
      </c>
      <c r="BQ2" s="35"/>
      <c r="BR2" s="35"/>
      <c r="BS2" s="36"/>
      <c r="BT2" s="34" t="s">
        <v>72</v>
      </c>
      <c r="BU2" s="35"/>
      <c r="BV2" s="35"/>
      <c r="BW2" s="36"/>
      <c r="BX2" s="34" t="s">
        <v>73</v>
      </c>
      <c r="BY2" s="35"/>
      <c r="BZ2" s="35"/>
      <c r="CA2" s="36"/>
      <c r="CB2" s="34" t="s">
        <v>74</v>
      </c>
      <c r="CC2" s="35"/>
      <c r="CD2" s="35"/>
      <c r="CE2" s="36"/>
      <c r="CF2" s="34" t="s">
        <v>75</v>
      </c>
      <c r="CG2" s="35"/>
      <c r="CH2" s="35"/>
      <c r="CI2" s="36"/>
      <c r="CJ2" s="34" t="s">
        <v>76</v>
      </c>
      <c r="CK2" s="35"/>
      <c r="CL2" s="35"/>
      <c r="CM2" s="36"/>
      <c r="CN2" s="34" t="s">
        <v>77</v>
      </c>
      <c r="CO2" s="35"/>
      <c r="CP2" s="35"/>
      <c r="CQ2" s="36"/>
      <c r="CR2" s="34" t="s">
        <v>78</v>
      </c>
      <c r="CS2" s="35"/>
      <c r="CT2" s="35"/>
      <c r="CU2" s="36"/>
      <c r="CV2" s="34" t="s">
        <v>79</v>
      </c>
      <c r="CW2" s="35"/>
      <c r="CX2" s="35"/>
      <c r="CY2" s="36"/>
      <c r="CZ2" s="34" t="s">
        <v>80</v>
      </c>
      <c r="DA2" s="35"/>
      <c r="DB2" s="35"/>
      <c r="DC2" s="36"/>
      <c r="DD2" s="34" t="s">
        <v>81</v>
      </c>
      <c r="DE2" s="35"/>
      <c r="DF2" s="35"/>
      <c r="DG2" s="36"/>
      <c r="DH2" s="34" t="s">
        <v>82</v>
      </c>
      <c r="DI2" s="35"/>
      <c r="DJ2" s="35"/>
      <c r="DK2" s="36"/>
      <c r="DL2" s="34" t="s">
        <v>83</v>
      </c>
      <c r="DM2" s="35"/>
      <c r="DN2" s="35"/>
      <c r="DO2" s="36"/>
      <c r="DP2" s="34" t="s">
        <v>84</v>
      </c>
      <c r="DQ2" s="35"/>
      <c r="DR2" s="35"/>
      <c r="DS2" s="36"/>
      <c r="DT2" s="34" t="s">
        <v>85</v>
      </c>
      <c r="DU2" s="35"/>
      <c r="DV2" s="35"/>
      <c r="DW2" s="36"/>
      <c r="DX2" s="34" t="s">
        <v>86</v>
      </c>
      <c r="DY2" s="35"/>
      <c r="DZ2" s="35"/>
      <c r="EA2" s="36"/>
      <c r="EB2" s="34" t="s">
        <v>87</v>
      </c>
      <c r="EC2" s="35"/>
      <c r="ED2" s="35"/>
      <c r="EE2" s="36"/>
      <c r="EF2" s="34" t="s">
        <v>88</v>
      </c>
      <c r="EG2" s="35"/>
      <c r="EH2" s="35"/>
      <c r="EI2" s="36"/>
      <c r="EJ2" s="34" t="s">
        <v>89</v>
      </c>
      <c r="EK2" s="35"/>
      <c r="EL2" s="35"/>
      <c r="EM2" s="36"/>
      <c r="EN2" s="34" t="s">
        <v>90</v>
      </c>
      <c r="EO2" s="35"/>
      <c r="EP2" s="35"/>
      <c r="EQ2" s="36"/>
      <c r="ER2" s="17" t="str">
        <f>"004"</f>
        <v>004</v>
      </c>
      <c r="ES2" s="17" t="str">
        <f>"006"</f>
        <v>006</v>
      </c>
      <c r="ET2" s="17" t="str">
        <f>"008"</f>
        <v>008</v>
      </c>
      <c r="EU2" s="17" t="str">
        <f>"012"</f>
        <v>012</v>
      </c>
      <c r="EV2" s="17" t="str">
        <f>"014"</f>
        <v>014</v>
      </c>
      <c r="EW2" s="17" t="str">
        <f>"016"</f>
        <v>016</v>
      </c>
      <c r="EX2" s="17" t="str">
        <f>"20"</f>
        <v>20</v>
      </c>
      <c r="EY2" s="17" t="str">
        <f>"022"</f>
        <v>022</v>
      </c>
      <c r="EZ2" s="17" t="str">
        <f>"024"</f>
        <v>024</v>
      </c>
      <c r="FA2" s="17" t="str">
        <f>"028"</f>
        <v>028</v>
      </c>
      <c r="FB2" s="17" t="str">
        <f>"030"</f>
        <v>030</v>
      </c>
      <c r="FC2" s="17" t="str">
        <f>"032"</f>
        <v>032</v>
      </c>
      <c r="FD2" s="17" t="str">
        <f>"040"</f>
        <v>040</v>
      </c>
      <c r="FE2" s="17" t="str">
        <f>"048"</f>
        <v>048</v>
      </c>
      <c r="FF2" s="17" t="str">
        <f>"056"</f>
        <v>056</v>
      </c>
      <c r="FG2" s="17" t="str">
        <f>"064"</f>
        <v>064</v>
      </c>
    </row>
    <row r="3" spans="1:163" ht="15.75" thickBot="1" x14ac:dyDescent="0.3">
      <c r="A3" s="30" t="s">
        <v>91</v>
      </c>
      <c r="B3" s="30" t="s">
        <v>92</v>
      </c>
      <c r="C3" s="31" t="s">
        <v>93</v>
      </c>
      <c r="D3" s="2"/>
      <c r="E3" s="21" t="s">
        <v>1</v>
      </c>
      <c r="F3" s="22" t="s">
        <v>2</v>
      </c>
      <c r="G3" s="22"/>
      <c r="H3" s="21"/>
      <c r="I3" s="21" t="s">
        <v>1</v>
      </c>
      <c r="J3" s="22" t="s">
        <v>2</v>
      </c>
      <c r="K3" s="22"/>
      <c r="L3" s="21"/>
      <c r="M3" s="21" t="s">
        <v>1</v>
      </c>
      <c r="N3" s="22" t="s">
        <v>2</v>
      </c>
      <c r="O3" s="22"/>
      <c r="P3" s="21"/>
      <c r="Q3" s="21" t="s">
        <v>1</v>
      </c>
      <c r="R3" s="22" t="s">
        <v>2</v>
      </c>
      <c r="S3" s="22"/>
      <c r="T3" s="21"/>
      <c r="U3" s="21" t="s">
        <v>1</v>
      </c>
      <c r="V3" s="22" t="s">
        <v>2</v>
      </c>
      <c r="W3" s="22"/>
      <c r="X3" s="21"/>
      <c r="Y3" s="21" t="s">
        <v>1</v>
      </c>
      <c r="Z3" s="22" t="s">
        <v>2</v>
      </c>
      <c r="AA3" s="22"/>
      <c r="AB3" s="21"/>
      <c r="AC3" s="21" t="s">
        <v>1</v>
      </c>
      <c r="AD3" s="22" t="s">
        <v>2</v>
      </c>
      <c r="AE3" s="22"/>
      <c r="AF3" s="21"/>
      <c r="AG3" s="21" t="s">
        <v>1</v>
      </c>
      <c r="AH3" s="22" t="s">
        <v>2</v>
      </c>
      <c r="AI3" s="22"/>
      <c r="AJ3" s="21"/>
      <c r="AK3" s="21" t="s">
        <v>1</v>
      </c>
      <c r="AL3" s="22" t="s">
        <v>2</v>
      </c>
      <c r="AM3" s="22"/>
      <c r="AN3" s="21"/>
      <c r="AO3" s="21" t="s">
        <v>1</v>
      </c>
      <c r="AP3" s="22" t="s">
        <v>2</v>
      </c>
      <c r="AQ3" s="22"/>
      <c r="AR3" s="21"/>
      <c r="AS3" s="21" t="s">
        <v>1</v>
      </c>
      <c r="AT3" s="22" t="s">
        <v>2</v>
      </c>
      <c r="AU3" s="22"/>
      <c r="AV3" s="21"/>
      <c r="AW3" s="21" t="s">
        <v>1</v>
      </c>
      <c r="AX3" s="22" t="s">
        <v>2</v>
      </c>
      <c r="AY3" s="22"/>
      <c r="AZ3" s="21"/>
      <c r="BA3" s="21" t="s">
        <v>1</v>
      </c>
      <c r="BB3" s="22" t="s">
        <v>2</v>
      </c>
      <c r="BC3" s="22"/>
      <c r="BD3" s="21"/>
      <c r="BE3" s="21" t="s">
        <v>1</v>
      </c>
      <c r="BF3" s="22" t="s">
        <v>2</v>
      </c>
      <c r="BG3" s="22"/>
      <c r="BH3" s="21"/>
      <c r="BI3" s="21" t="s">
        <v>1</v>
      </c>
      <c r="BJ3" s="22" t="s">
        <v>2</v>
      </c>
      <c r="BK3" s="22"/>
      <c r="BL3" s="21"/>
      <c r="BM3" s="21" t="s">
        <v>1</v>
      </c>
      <c r="BN3" s="22" t="s">
        <v>2</v>
      </c>
      <c r="BO3" s="22"/>
      <c r="BP3" s="21"/>
      <c r="BQ3" s="21" t="s">
        <v>1</v>
      </c>
      <c r="BR3" s="22" t="s">
        <v>2</v>
      </c>
      <c r="BS3" s="22"/>
      <c r="BT3" s="21"/>
      <c r="BU3" s="21" t="s">
        <v>1</v>
      </c>
      <c r="BV3" s="22" t="s">
        <v>2</v>
      </c>
      <c r="BW3" s="22"/>
      <c r="BX3" s="21"/>
      <c r="BY3" s="21" t="s">
        <v>1</v>
      </c>
      <c r="BZ3" s="22" t="s">
        <v>2</v>
      </c>
      <c r="CA3" s="22"/>
      <c r="CB3" s="21"/>
      <c r="CC3" s="21" t="s">
        <v>1</v>
      </c>
      <c r="CD3" s="22" t="s">
        <v>2</v>
      </c>
      <c r="CE3" s="22"/>
      <c r="CF3" s="21"/>
      <c r="CG3" s="21" t="s">
        <v>1</v>
      </c>
      <c r="CH3" s="22" t="s">
        <v>2</v>
      </c>
      <c r="CI3" s="22"/>
      <c r="CJ3" s="21"/>
      <c r="CK3" s="21" t="s">
        <v>1</v>
      </c>
      <c r="CL3" s="22" t="s">
        <v>2</v>
      </c>
      <c r="CM3" s="22"/>
      <c r="CN3" s="21"/>
      <c r="CO3" s="21" t="s">
        <v>1</v>
      </c>
      <c r="CP3" s="22" t="s">
        <v>2</v>
      </c>
      <c r="CQ3" s="22"/>
      <c r="CR3" s="21"/>
      <c r="CS3" s="21" t="s">
        <v>1</v>
      </c>
      <c r="CT3" s="22" t="s">
        <v>2</v>
      </c>
      <c r="CU3" s="22"/>
      <c r="CV3" s="21"/>
      <c r="CW3" s="21" t="s">
        <v>1</v>
      </c>
      <c r="CX3" s="22" t="s">
        <v>2</v>
      </c>
      <c r="CY3" s="22"/>
      <c r="CZ3" s="21"/>
      <c r="DA3" s="21" t="s">
        <v>1</v>
      </c>
      <c r="DB3" s="22" t="s">
        <v>2</v>
      </c>
      <c r="DC3" s="22"/>
      <c r="DD3" s="21"/>
      <c r="DE3" s="21" t="s">
        <v>1</v>
      </c>
      <c r="DF3" s="22" t="s">
        <v>2</v>
      </c>
      <c r="DG3" s="22"/>
      <c r="DH3" s="21"/>
      <c r="DI3" s="21" t="s">
        <v>1</v>
      </c>
      <c r="DJ3" s="22" t="s">
        <v>2</v>
      </c>
      <c r="DK3" s="22"/>
      <c r="DL3" s="21"/>
      <c r="DM3" s="21" t="s">
        <v>1</v>
      </c>
      <c r="DN3" s="22" t="s">
        <v>2</v>
      </c>
      <c r="DO3" s="22"/>
      <c r="DP3" s="21"/>
      <c r="DQ3" s="21" t="s">
        <v>1</v>
      </c>
      <c r="DR3" s="22" t="s">
        <v>2</v>
      </c>
      <c r="DS3" s="22"/>
      <c r="DT3" s="21"/>
      <c r="DU3" s="21" t="s">
        <v>1</v>
      </c>
      <c r="DV3" s="22" t="s">
        <v>2</v>
      </c>
      <c r="DW3" s="22"/>
      <c r="DX3" s="21"/>
      <c r="DY3" s="21" t="s">
        <v>1</v>
      </c>
      <c r="DZ3" s="22" t="s">
        <v>2</v>
      </c>
      <c r="EA3" s="22"/>
      <c r="EB3" s="21"/>
      <c r="EC3" s="21" t="s">
        <v>1</v>
      </c>
      <c r="ED3" s="22" t="s">
        <v>2</v>
      </c>
      <c r="EE3" s="22"/>
      <c r="EF3" s="21"/>
      <c r="EG3" s="21" t="s">
        <v>1</v>
      </c>
      <c r="EH3" s="22" t="s">
        <v>2</v>
      </c>
      <c r="EI3" s="22"/>
      <c r="EJ3" s="21"/>
      <c r="EK3" s="21" t="s">
        <v>1</v>
      </c>
      <c r="EL3" s="22" t="s">
        <v>2</v>
      </c>
      <c r="EM3" s="22"/>
      <c r="EN3" s="21"/>
      <c r="EO3" s="21" t="s">
        <v>1</v>
      </c>
      <c r="EP3" s="22" t="s">
        <v>2</v>
      </c>
      <c r="EQ3" s="22"/>
      <c r="ER3" s="26" t="s">
        <v>1</v>
      </c>
      <c r="ES3" s="26" t="s">
        <v>1</v>
      </c>
      <c r="ET3" s="26" t="s">
        <v>1</v>
      </c>
      <c r="EU3" s="26" t="s">
        <v>1</v>
      </c>
      <c r="EV3" s="26" t="s">
        <v>1</v>
      </c>
      <c r="EW3" s="26" t="s">
        <v>1</v>
      </c>
      <c r="EX3" s="26" t="s">
        <v>1</v>
      </c>
      <c r="EY3" s="26" t="s">
        <v>1</v>
      </c>
      <c r="EZ3" s="26" t="s">
        <v>1</v>
      </c>
      <c r="FA3" s="26" t="s">
        <v>1</v>
      </c>
      <c r="FB3" s="26" t="s">
        <v>1</v>
      </c>
      <c r="FC3" s="26" t="s">
        <v>1</v>
      </c>
      <c r="FD3" s="26" t="s">
        <v>1</v>
      </c>
      <c r="FE3" s="26" t="s">
        <v>1</v>
      </c>
      <c r="FF3" s="26" t="s">
        <v>1</v>
      </c>
      <c r="FG3" s="26" t="s">
        <v>1</v>
      </c>
    </row>
    <row r="4" spans="1:163" ht="15.75" customHeight="1" x14ac:dyDescent="0.25">
      <c r="A4" s="32">
        <v>42583</v>
      </c>
      <c r="B4" s="32">
        <v>42584</v>
      </c>
      <c r="C4" s="33">
        <v>7.8739856944084163</v>
      </c>
      <c r="D4" s="7"/>
      <c r="E4" s="7">
        <v>1813.4011907206259</v>
      </c>
      <c r="F4" s="18">
        <v>1821.3388129860029</v>
      </c>
      <c r="G4" s="9"/>
      <c r="H4" s="10"/>
      <c r="I4" s="10">
        <v>1779.2444120924315</v>
      </c>
      <c r="J4" s="12">
        <v>1785.4043808553115</v>
      </c>
      <c r="K4" s="12"/>
      <c r="L4" s="10"/>
      <c r="M4" s="10">
        <v>1764.0863404441313</v>
      </c>
      <c r="N4" s="12">
        <v>1764.4684618725428</v>
      </c>
      <c r="O4" s="12"/>
      <c r="P4" s="10"/>
      <c r="Q4" s="10">
        <v>1764.9792942923771</v>
      </c>
      <c r="R4" s="12">
        <v>1778.4139494963754</v>
      </c>
      <c r="S4" s="12"/>
      <c r="T4" s="10"/>
      <c r="U4" s="10">
        <v>1762.2521264103584</v>
      </c>
      <c r="V4" s="12">
        <v>1761.7900277135764</v>
      </c>
      <c r="W4" s="12"/>
      <c r="X4" s="10"/>
      <c r="Y4" s="10">
        <v>1748.2100894948974</v>
      </c>
      <c r="Z4" s="12">
        <v>1761.1061926930774</v>
      </c>
      <c r="AA4" s="12"/>
      <c r="AB4" s="10"/>
      <c r="AC4" s="10">
        <v>1779.1443254267908</v>
      </c>
      <c r="AD4" s="12">
        <v>1777.6060365890205</v>
      </c>
      <c r="AE4" s="12"/>
      <c r="AF4" s="10"/>
      <c r="AG4" s="10">
        <v>1773.4643075541087</v>
      </c>
      <c r="AH4" s="12">
        <v>1756.5731401272546</v>
      </c>
      <c r="AI4" s="12"/>
      <c r="AJ4" s="10"/>
      <c r="AK4" s="10">
        <v>1755.7809106446794</v>
      </c>
      <c r="AL4" s="12">
        <v>1761.0596487275652</v>
      </c>
      <c r="AM4" s="12"/>
      <c r="AN4" s="10"/>
      <c r="AO4" s="10">
        <v>1756.5445834088214</v>
      </c>
      <c r="AP4" s="12">
        <v>1758.0361436177684</v>
      </c>
      <c r="AQ4" s="12"/>
      <c r="AR4" s="10"/>
      <c r="AS4" s="10">
        <v>1847.9692315940388</v>
      </c>
      <c r="AT4" s="12">
        <v>1801.7722197585581</v>
      </c>
      <c r="AU4" s="12"/>
      <c r="AV4" s="10"/>
      <c r="AW4" s="10">
        <v>1857.7160585811978</v>
      </c>
      <c r="AX4" s="12">
        <v>1792.4636464528378</v>
      </c>
      <c r="AY4" s="12"/>
      <c r="AZ4" s="10"/>
      <c r="BA4" s="10">
        <v>1848.2057756871736</v>
      </c>
      <c r="BB4" s="12">
        <v>1785.7336387615371</v>
      </c>
      <c r="BC4" s="12"/>
      <c r="BD4" s="10"/>
      <c r="BE4" s="10">
        <v>1890.1389806996158</v>
      </c>
      <c r="BF4" s="12">
        <v>1826.1145446101125</v>
      </c>
      <c r="BG4" s="12"/>
      <c r="BH4" s="10"/>
      <c r="BI4" s="10">
        <v>1869.4189778874174</v>
      </c>
      <c r="BJ4" s="12" t="s">
        <v>69</v>
      </c>
      <c r="BK4" s="12"/>
      <c r="BL4" s="10"/>
      <c r="BM4" s="10">
        <v>1836.9217835418053</v>
      </c>
      <c r="BN4" s="12">
        <v>1810.9065127680365</v>
      </c>
      <c r="BO4" s="12"/>
      <c r="BP4" s="10"/>
      <c r="BQ4" s="10">
        <v>1825.7807049929186</v>
      </c>
      <c r="BR4" s="12">
        <v>1780.7112364101074</v>
      </c>
      <c r="BS4" s="12"/>
      <c r="BT4" s="10"/>
      <c r="BU4" s="10">
        <v>1944.3168797640819</v>
      </c>
      <c r="BV4" s="12">
        <v>1903.2222885003878</v>
      </c>
      <c r="BW4" s="12"/>
      <c r="BX4" s="10"/>
      <c r="BY4" s="10">
        <v>1893.8186063434493</v>
      </c>
      <c r="BZ4" s="12">
        <v>1857.6372805170786</v>
      </c>
      <c r="CA4" s="12"/>
      <c r="CB4" s="10"/>
      <c r="CC4" s="10">
        <v>1755.9888881740867</v>
      </c>
      <c r="CD4" s="12">
        <v>1770.0244923871126</v>
      </c>
      <c r="CE4" s="12"/>
      <c r="CF4" s="10"/>
      <c r="CG4" s="10">
        <v>1796.1737052824415</v>
      </c>
      <c r="CH4" s="12">
        <v>1829.9932450563417</v>
      </c>
      <c r="CI4" s="12"/>
      <c r="CJ4" s="10"/>
      <c r="CK4" s="10">
        <v>1856.020406188029</v>
      </c>
      <c r="CL4" s="12">
        <v>1859.5283070332591</v>
      </c>
      <c r="CM4" s="12"/>
      <c r="CN4" s="10"/>
      <c r="CO4" s="10">
        <v>1786.5146391496185</v>
      </c>
      <c r="CP4" s="12">
        <v>1910.037715706228</v>
      </c>
      <c r="CQ4" s="12"/>
      <c r="CR4" s="10"/>
      <c r="CS4" s="10">
        <v>1772.5550405415283</v>
      </c>
      <c r="CT4" s="12">
        <v>1852.9304440522774</v>
      </c>
      <c r="CU4" s="12"/>
      <c r="CV4" s="10"/>
      <c r="CW4" s="10">
        <v>1896.0691267050058</v>
      </c>
      <c r="CX4" s="12">
        <v>1809.349379417512</v>
      </c>
      <c r="CY4" s="12"/>
      <c r="CZ4" s="10"/>
      <c r="DA4" s="10">
        <v>1805.7465444842442</v>
      </c>
      <c r="DB4" s="12">
        <v>1770.3629435753198</v>
      </c>
      <c r="DC4" s="12"/>
      <c r="DD4" s="10"/>
      <c r="DE4" s="10">
        <v>1846.0685446158357</v>
      </c>
      <c r="DF4" s="12">
        <v>1841.0372597373162</v>
      </c>
      <c r="DG4" s="12"/>
      <c r="DH4" s="10"/>
      <c r="DI4" s="10">
        <v>1836.900223216079</v>
      </c>
      <c r="DJ4" s="12">
        <v>1838.32497759086</v>
      </c>
      <c r="DK4" s="12"/>
      <c r="DL4" s="10"/>
      <c r="DM4" s="10">
        <v>1766.68952118372</v>
      </c>
      <c r="DN4" s="12">
        <v>1826.6720574812473</v>
      </c>
      <c r="DO4" s="12"/>
      <c r="DP4" s="10"/>
      <c r="DQ4" s="10">
        <v>1901.7293476040622</v>
      </c>
      <c r="DR4" s="12">
        <v>1894.9966772457115</v>
      </c>
      <c r="DS4" s="12"/>
      <c r="DT4" s="10"/>
      <c r="DU4" s="10">
        <v>1844.3958105893551</v>
      </c>
      <c r="DV4" s="12">
        <v>1761.3011639800618</v>
      </c>
      <c r="DW4" s="12"/>
      <c r="DX4" s="10"/>
      <c r="DY4" s="10">
        <v>1784.6726404384844</v>
      </c>
      <c r="DZ4" s="12">
        <v>1911.8350956055021</v>
      </c>
      <c r="EA4" s="12"/>
      <c r="EB4" s="10"/>
      <c r="EC4" s="10">
        <v>1823.3267228923421</v>
      </c>
      <c r="ED4" s="12">
        <v>1813.9956223621625</v>
      </c>
      <c r="EE4" s="12"/>
      <c r="EF4" s="10"/>
      <c r="EG4" s="10">
        <v>1769.1316513343511</v>
      </c>
      <c r="EH4" s="12">
        <v>1843.1883592701538</v>
      </c>
      <c r="EI4" s="12"/>
      <c r="EJ4" s="10"/>
      <c r="EK4" s="10">
        <v>1818.8046999097314</v>
      </c>
      <c r="EL4" s="12">
        <v>1804.473855786508</v>
      </c>
      <c r="EM4" s="12"/>
      <c r="EN4" s="10"/>
      <c r="EO4" s="10">
        <v>1868.0182010606343</v>
      </c>
      <c r="EP4" s="12">
        <v>1875.2184645025868</v>
      </c>
      <c r="EQ4" s="12"/>
      <c r="ER4" s="24">
        <v>1765.5063518697393</v>
      </c>
      <c r="ES4" s="24">
        <v>1766.677061355469</v>
      </c>
      <c r="ET4" s="24">
        <v>1767.3558236322924</v>
      </c>
      <c r="EU4" s="24">
        <v>1773.3699946611835</v>
      </c>
      <c r="EV4" s="24">
        <v>1795.3752475537863</v>
      </c>
      <c r="EW4" s="24">
        <v>1784.2308300891634</v>
      </c>
      <c r="EX4" s="24">
        <v>1775.9658608424529</v>
      </c>
      <c r="EY4" s="24">
        <v>1827.2645628092012</v>
      </c>
      <c r="EZ4" s="24">
        <v>1878.3711408886425</v>
      </c>
      <c r="FA4" s="24">
        <v>1735.2270779946211</v>
      </c>
      <c r="FB4" s="24">
        <v>1865.0661824043598</v>
      </c>
      <c r="FC4" s="24">
        <v>1834.8608196007208</v>
      </c>
      <c r="FD4" s="24">
        <v>1883.8952251542767</v>
      </c>
      <c r="FE4" s="24">
        <v>1894.9497674657239</v>
      </c>
      <c r="FF4" s="24">
        <v>1844.8596059978431</v>
      </c>
      <c r="FG4" s="24">
        <v>1845.1806111239357</v>
      </c>
    </row>
    <row r="5" spans="1:163" ht="15.75" customHeight="1" x14ac:dyDescent="0.25">
      <c r="A5" s="32">
        <v>42584</v>
      </c>
      <c r="B5" s="32">
        <v>42585</v>
      </c>
      <c r="C5" s="33">
        <v>7.1203376026153569</v>
      </c>
      <c r="D5" s="7"/>
      <c r="E5" s="7">
        <v>1834.7607858914803</v>
      </c>
      <c r="F5" s="18">
        <v>1843.1258057537736</v>
      </c>
      <c r="G5" s="9"/>
      <c r="H5" s="10"/>
      <c r="I5" s="10">
        <v>1835.0355150981675</v>
      </c>
      <c r="J5" s="12">
        <v>1828.1476122814984</v>
      </c>
      <c r="K5" s="12"/>
      <c r="L5" s="10"/>
      <c r="M5" s="10">
        <v>1822.3634408708897</v>
      </c>
      <c r="N5" s="12">
        <v>1817.5134953591007</v>
      </c>
      <c r="O5" s="12"/>
      <c r="P5" s="10"/>
      <c r="Q5" s="10">
        <v>1812.1960430707493</v>
      </c>
      <c r="R5" s="12">
        <v>1838.1479106590764</v>
      </c>
      <c r="S5" s="12"/>
      <c r="T5" s="10"/>
      <c r="U5" s="10">
        <v>1801.4350698938254</v>
      </c>
      <c r="V5" s="12">
        <v>1804.752981763728</v>
      </c>
      <c r="W5" s="12"/>
      <c r="X5" s="10"/>
      <c r="Y5" s="10">
        <v>1752.5443094813152</v>
      </c>
      <c r="Z5" s="12">
        <v>1775.4102849621102</v>
      </c>
      <c r="AA5" s="12"/>
      <c r="AB5" s="10"/>
      <c r="AC5" s="10">
        <v>1802.3602111947728</v>
      </c>
      <c r="AD5" s="12">
        <v>1796.9850686204375</v>
      </c>
      <c r="AE5" s="12"/>
      <c r="AF5" s="10"/>
      <c r="AG5" s="10">
        <v>1765.4822914282472</v>
      </c>
      <c r="AH5" s="12">
        <v>1752.0283089207269</v>
      </c>
      <c r="AI5" s="12"/>
      <c r="AJ5" s="10"/>
      <c r="AK5" s="10">
        <v>1762.8124907490783</v>
      </c>
      <c r="AL5" s="12">
        <v>1758.9137420405839</v>
      </c>
      <c r="AM5" s="12"/>
      <c r="AN5" s="10"/>
      <c r="AO5" s="10">
        <v>1775.330713886</v>
      </c>
      <c r="AP5" s="12">
        <v>1779.3397843498287</v>
      </c>
      <c r="AQ5" s="12"/>
      <c r="AR5" s="10"/>
      <c r="AS5" s="10">
        <v>1805.6339672438723</v>
      </c>
      <c r="AT5" s="12">
        <v>1790.4662566752693</v>
      </c>
      <c r="AU5" s="12"/>
      <c r="AV5" s="10"/>
      <c r="AW5" s="10">
        <v>1786.0727187077846</v>
      </c>
      <c r="AX5" s="12">
        <v>1788.6360150727317</v>
      </c>
      <c r="AY5" s="12"/>
      <c r="AZ5" s="10"/>
      <c r="BA5" s="10">
        <v>1803.2954038204239</v>
      </c>
      <c r="BB5" s="12">
        <v>1798.8153757216858</v>
      </c>
      <c r="BC5" s="12"/>
      <c r="BD5" s="10"/>
      <c r="BE5" s="10">
        <v>1818.6303242379402</v>
      </c>
      <c r="BF5" s="12">
        <v>1790.5727854783661</v>
      </c>
      <c r="BG5" s="12"/>
      <c r="BH5" s="10"/>
      <c r="BI5" s="10">
        <v>1811.1246948369048</v>
      </c>
      <c r="BJ5" s="12" t="s">
        <v>69</v>
      </c>
      <c r="BK5" s="12"/>
      <c r="BL5" s="10"/>
      <c r="BM5" s="10">
        <v>1847.0923089893183</v>
      </c>
      <c r="BN5" s="12">
        <v>1827.4086320243755</v>
      </c>
      <c r="BO5" s="12"/>
      <c r="BP5" s="10"/>
      <c r="BQ5" s="10">
        <v>1826.8972585378688</v>
      </c>
      <c r="BR5" s="12">
        <v>1829.6614096911546</v>
      </c>
      <c r="BS5" s="12"/>
      <c r="BT5" s="10"/>
      <c r="BU5" s="10">
        <v>1842.3765076467041</v>
      </c>
      <c r="BV5" s="12">
        <v>1835.814643695473</v>
      </c>
      <c r="BW5" s="12"/>
      <c r="BX5" s="10"/>
      <c r="BY5" s="10">
        <v>1833.2842210230469</v>
      </c>
      <c r="BZ5" s="12">
        <v>1833.6692433180103</v>
      </c>
      <c r="CA5" s="12"/>
      <c r="CB5" s="10"/>
      <c r="CC5" s="10">
        <v>1832.1741281938102</v>
      </c>
      <c r="CD5" s="12">
        <v>1856.7692778812698</v>
      </c>
      <c r="CE5" s="12"/>
      <c r="CF5" s="10"/>
      <c r="CG5" s="10">
        <v>1893.2523624102387</v>
      </c>
      <c r="CH5" s="12">
        <v>1865.3508103414251</v>
      </c>
      <c r="CI5" s="12"/>
      <c r="CJ5" s="10"/>
      <c r="CK5" s="10">
        <v>1888.4424584009425</v>
      </c>
      <c r="CL5" s="12">
        <v>1890.2944231596057</v>
      </c>
      <c r="CM5" s="12"/>
      <c r="CN5" s="10"/>
      <c r="CO5" s="10">
        <v>1907.0161104024528</v>
      </c>
      <c r="CP5" s="12">
        <v>1884.5599402938792</v>
      </c>
      <c r="CQ5" s="12"/>
      <c r="CR5" s="10"/>
      <c r="CS5" s="10">
        <v>1876.8518498611627</v>
      </c>
      <c r="CT5" s="12">
        <v>1898.6793332916532</v>
      </c>
      <c r="CU5" s="12"/>
      <c r="CV5" s="10"/>
      <c r="CW5" s="10">
        <v>1874.6610324353474</v>
      </c>
      <c r="CX5" s="12">
        <v>1877.4481478376233</v>
      </c>
      <c r="CY5" s="12"/>
      <c r="CZ5" s="10"/>
      <c r="DA5" s="10">
        <v>1854.7190811912476</v>
      </c>
      <c r="DB5" s="12">
        <v>1858.8221649895008</v>
      </c>
      <c r="DC5" s="12"/>
      <c r="DD5" s="10"/>
      <c r="DE5" s="10">
        <v>1839.2760692372785</v>
      </c>
      <c r="DF5" s="12">
        <v>1842.580525708087</v>
      </c>
      <c r="DG5" s="12"/>
      <c r="DH5" s="10"/>
      <c r="DI5" s="10">
        <v>1830.5740657457591</v>
      </c>
      <c r="DJ5" s="12">
        <v>1831.9110562638411</v>
      </c>
      <c r="DK5" s="12"/>
      <c r="DL5" s="10"/>
      <c r="DM5" s="10">
        <v>1837.9772602804551</v>
      </c>
      <c r="DN5" s="12">
        <v>1830.6560695937555</v>
      </c>
      <c r="DO5" s="12"/>
      <c r="DP5" s="10"/>
      <c r="DQ5" s="10">
        <v>1812.0881603096295</v>
      </c>
      <c r="DR5" s="12">
        <v>1819.6575265332142</v>
      </c>
      <c r="DS5" s="12"/>
      <c r="DT5" s="10"/>
      <c r="DU5" s="10">
        <v>1813.1511280879031</v>
      </c>
      <c r="DV5" s="12">
        <v>1820.1674651570038</v>
      </c>
      <c r="DW5" s="12"/>
      <c r="DX5" s="10"/>
      <c r="DY5" s="10">
        <v>1817.8413841277302</v>
      </c>
      <c r="DZ5" s="12">
        <v>1845.5401094120398</v>
      </c>
      <c r="EA5" s="12"/>
      <c r="EB5" s="10"/>
      <c r="EC5" s="10">
        <v>1834.6296125731649</v>
      </c>
      <c r="ED5" s="12">
        <v>1840.9816850091568</v>
      </c>
      <c r="EE5" s="12"/>
      <c r="EF5" s="10"/>
      <c r="EG5" s="10">
        <v>1825.4044730083633</v>
      </c>
      <c r="EH5" s="12">
        <v>1826.6244683770387</v>
      </c>
      <c r="EI5" s="12"/>
      <c r="EJ5" s="10"/>
      <c r="EK5" s="10">
        <v>1826.6149854907464</v>
      </c>
      <c r="EL5" s="12">
        <v>1850.4851114236158</v>
      </c>
      <c r="EM5" s="12"/>
      <c r="EN5" s="10"/>
      <c r="EO5" s="10">
        <v>1833.3365300414835</v>
      </c>
      <c r="EP5" s="12">
        <v>1835.295573871995</v>
      </c>
      <c r="EQ5" s="12"/>
      <c r="ER5" s="24">
        <v>1809.2658938474294</v>
      </c>
      <c r="ES5" s="24">
        <v>1809.2263594053732</v>
      </c>
      <c r="ET5" s="24">
        <v>1806.8302957234921</v>
      </c>
      <c r="EU5" s="24">
        <v>1781.7301498504412</v>
      </c>
      <c r="EV5" s="24">
        <v>1799.3779055382765</v>
      </c>
      <c r="EW5" s="24">
        <v>1791.6404814786665</v>
      </c>
      <c r="EX5" s="24">
        <v>1810.9305683223072</v>
      </c>
      <c r="EY5" s="24">
        <v>1808.9518312302505</v>
      </c>
      <c r="EZ5" s="24">
        <v>1837.9098142233686</v>
      </c>
      <c r="FA5" s="24">
        <v>1820.6094807808927</v>
      </c>
      <c r="FB5" s="24">
        <v>1827.5558178978913</v>
      </c>
      <c r="FC5" s="24">
        <v>1826.5845653941903</v>
      </c>
      <c r="FD5" s="24">
        <v>1881.6133874367185</v>
      </c>
      <c r="FE5" s="24">
        <v>1857.5375863070537</v>
      </c>
      <c r="FF5" s="24">
        <v>1831.8234406008339</v>
      </c>
      <c r="FG5" s="24">
        <v>1824.1836898186396</v>
      </c>
    </row>
    <row r="6" spans="1:163" ht="15.75" customHeight="1" x14ac:dyDescent="0.25">
      <c r="A6" s="32">
        <v>42585</v>
      </c>
      <c r="B6" s="32">
        <v>42586</v>
      </c>
      <c r="C6" s="33">
        <v>6.4199563636779784</v>
      </c>
      <c r="D6" s="7"/>
      <c r="E6" s="7">
        <v>1485.012191728377</v>
      </c>
      <c r="F6" s="18">
        <v>1497.0315594350307</v>
      </c>
      <c r="G6" s="9"/>
      <c r="H6" s="10"/>
      <c r="I6" s="10">
        <v>1489.9673780545336</v>
      </c>
      <c r="J6" s="12">
        <v>1492.6814807062144</v>
      </c>
      <c r="K6" s="12"/>
      <c r="L6" s="10"/>
      <c r="M6" s="10">
        <v>1483.8286985224411</v>
      </c>
      <c r="N6" s="12">
        <v>1485.4688902391108</v>
      </c>
      <c r="O6" s="12"/>
      <c r="P6" s="10"/>
      <c r="Q6" s="10">
        <v>1483.432410454518</v>
      </c>
      <c r="R6" s="12">
        <v>1502.0501850716253</v>
      </c>
      <c r="S6" s="12"/>
      <c r="T6" s="10"/>
      <c r="U6" s="10">
        <v>1500.1597506554676</v>
      </c>
      <c r="V6" s="12">
        <v>1503.6592229132896</v>
      </c>
      <c r="W6" s="12"/>
      <c r="X6" s="10"/>
      <c r="Y6" s="10">
        <v>1482.847499511153</v>
      </c>
      <c r="Z6" s="12">
        <v>1503.1366979030756</v>
      </c>
      <c r="AA6" s="12"/>
      <c r="AB6" s="10"/>
      <c r="AC6" s="10">
        <v>1510.3386886870273</v>
      </c>
      <c r="AD6" s="12">
        <v>1507.2923548201725</v>
      </c>
      <c r="AE6" s="12"/>
      <c r="AF6" s="10"/>
      <c r="AG6" s="10">
        <v>1503.4651614934448</v>
      </c>
      <c r="AH6" s="12">
        <v>1494.9282692624761</v>
      </c>
      <c r="AI6" s="12"/>
      <c r="AJ6" s="10"/>
      <c r="AK6" s="10">
        <v>1483.3253984646026</v>
      </c>
      <c r="AL6" s="12">
        <v>1490.9896981528852</v>
      </c>
      <c r="AM6" s="12"/>
      <c r="AN6" s="10"/>
      <c r="AO6" s="10">
        <v>1471.4702261395091</v>
      </c>
      <c r="AP6" s="12">
        <v>1481.062270579888</v>
      </c>
      <c r="AQ6" s="12"/>
      <c r="AR6" s="10"/>
      <c r="AS6" s="10">
        <v>1488.4885624989315</v>
      </c>
      <c r="AT6" s="12">
        <v>1484.6940837796437</v>
      </c>
      <c r="AU6" s="12"/>
      <c r="AV6" s="10"/>
      <c r="AW6" s="10">
        <v>1482.9781007575516</v>
      </c>
      <c r="AX6" s="12">
        <v>1484.1006390498089</v>
      </c>
      <c r="AY6" s="12"/>
      <c r="AZ6" s="10"/>
      <c r="BA6" s="10">
        <v>1481.3655553111705</v>
      </c>
      <c r="BB6" s="12">
        <v>1478.9632864104358</v>
      </c>
      <c r="BC6" s="12"/>
      <c r="BD6" s="10"/>
      <c r="BE6" s="10">
        <v>1487.8851361506934</v>
      </c>
      <c r="BF6" s="12">
        <v>1470.5533512966456</v>
      </c>
      <c r="BG6" s="12"/>
      <c r="BH6" s="10"/>
      <c r="BI6" s="10">
        <v>1478.5406017515006</v>
      </c>
      <c r="BJ6" s="12" t="s">
        <v>69</v>
      </c>
      <c r="BK6" s="12"/>
      <c r="BL6" s="10"/>
      <c r="BM6" s="10">
        <v>1492.8540648435937</v>
      </c>
      <c r="BN6" s="12">
        <v>1481.2654857402538</v>
      </c>
      <c r="BO6" s="12"/>
      <c r="BP6" s="10"/>
      <c r="BQ6" s="10">
        <v>1484.651181917875</v>
      </c>
      <c r="BR6" s="12">
        <v>1473.9208254667642</v>
      </c>
      <c r="BS6" s="12"/>
      <c r="BT6" s="10"/>
      <c r="BU6" s="10">
        <v>1495.6788738033677</v>
      </c>
      <c r="BV6" s="12">
        <v>1488.9329140323682</v>
      </c>
      <c r="BW6" s="12"/>
      <c r="BX6" s="10"/>
      <c r="BY6" s="10">
        <v>1490.3807639736156</v>
      </c>
      <c r="BZ6" s="12">
        <v>1485.7430298628769</v>
      </c>
      <c r="CA6" s="12"/>
      <c r="CB6" s="10"/>
      <c r="CC6" s="10">
        <v>1494.7216069544565</v>
      </c>
      <c r="CD6" s="12">
        <v>1505.7608660586843</v>
      </c>
      <c r="CE6" s="12"/>
      <c r="CF6" s="10"/>
      <c r="CG6" s="10">
        <v>1496.2275620040559</v>
      </c>
      <c r="CH6" s="12">
        <v>1467.3608550744405</v>
      </c>
      <c r="CI6" s="12"/>
      <c r="CJ6" s="10"/>
      <c r="CK6" s="10">
        <v>1490.5684734736574</v>
      </c>
      <c r="CL6" s="12">
        <v>1486.2374705099837</v>
      </c>
      <c r="CM6" s="12"/>
      <c r="CN6" s="10"/>
      <c r="CO6" s="10">
        <v>1500.938903801956</v>
      </c>
      <c r="CP6" s="12">
        <v>1477.0870163834322</v>
      </c>
      <c r="CQ6" s="12"/>
      <c r="CR6" s="10"/>
      <c r="CS6" s="10">
        <v>1473.894150483683</v>
      </c>
      <c r="CT6" s="12">
        <v>1484.8196716966611</v>
      </c>
      <c r="CU6" s="12"/>
      <c r="CV6" s="10"/>
      <c r="CW6" s="10">
        <v>1480.66431250859</v>
      </c>
      <c r="CX6" s="12">
        <v>1478.331518662643</v>
      </c>
      <c r="CY6" s="12"/>
      <c r="CZ6" s="10"/>
      <c r="DA6" s="10">
        <v>1493.3683582361703</v>
      </c>
      <c r="DB6" s="12">
        <v>1491.4800903704886</v>
      </c>
      <c r="DC6" s="12"/>
      <c r="DD6" s="10"/>
      <c r="DE6" s="10">
        <v>1494.8374611109712</v>
      </c>
      <c r="DF6" s="12">
        <v>1487.8771215396764</v>
      </c>
      <c r="DG6" s="12"/>
      <c r="DH6" s="10"/>
      <c r="DI6" s="10">
        <v>1499.0151829153635</v>
      </c>
      <c r="DJ6" s="12">
        <v>1492.5490406969707</v>
      </c>
      <c r="DK6" s="12"/>
      <c r="DL6" s="10"/>
      <c r="DM6" s="10">
        <v>1515.9867897083145</v>
      </c>
      <c r="DN6" s="12">
        <v>1490.1340550376747</v>
      </c>
      <c r="DO6" s="12"/>
      <c r="DP6" s="10"/>
      <c r="DQ6" s="10">
        <v>1506.3777808037169</v>
      </c>
      <c r="DR6" s="12">
        <v>1496.6774004558617</v>
      </c>
      <c r="DS6" s="12"/>
      <c r="DT6" s="10"/>
      <c r="DU6" s="10">
        <v>1509.5837593946444</v>
      </c>
      <c r="DV6" s="12">
        <v>1503.4752987946354</v>
      </c>
      <c r="DW6" s="12"/>
      <c r="DX6" s="10"/>
      <c r="DY6" s="10">
        <v>1515.3491172056217</v>
      </c>
      <c r="DZ6" s="12">
        <v>1527.2612416057921</v>
      </c>
      <c r="EA6" s="12"/>
      <c r="EB6" s="10"/>
      <c r="EC6" s="10">
        <v>1511.0531845637008</v>
      </c>
      <c r="ED6" s="12">
        <v>1513.85582228472</v>
      </c>
      <c r="EE6" s="12"/>
      <c r="EF6" s="10"/>
      <c r="EG6" s="10">
        <v>1510.9533511806414</v>
      </c>
      <c r="EH6" s="12">
        <v>1513.3594112526114</v>
      </c>
      <c r="EI6" s="12"/>
      <c r="EJ6" s="10"/>
      <c r="EK6" s="10">
        <v>1518.8287920906118</v>
      </c>
      <c r="EL6" s="12">
        <v>1542.1925518844105</v>
      </c>
      <c r="EM6" s="12"/>
      <c r="EN6" s="10"/>
      <c r="EO6" s="10">
        <v>1518.9494943051607</v>
      </c>
      <c r="EP6" s="12">
        <v>1527.8703755382401</v>
      </c>
      <c r="EQ6" s="12"/>
      <c r="ER6" s="24">
        <v>1494.5924458143413</v>
      </c>
      <c r="ES6" s="24">
        <v>1502.8083791020035</v>
      </c>
      <c r="ET6" s="24">
        <v>1502.2048150891389</v>
      </c>
      <c r="EU6" s="24">
        <v>1509.3914839860718</v>
      </c>
      <c r="EV6" s="24">
        <v>1522.1006301048005</v>
      </c>
      <c r="EW6" s="24">
        <v>1517.9411657063572</v>
      </c>
      <c r="EX6" s="24">
        <v>1486.292406968817</v>
      </c>
      <c r="EY6" s="24">
        <v>1473.2207888853688</v>
      </c>
      <c r="EZ6" s="24">
        <v>1491.9632197743656</v>
      </c>
      <c r="FA6" s="24">
        <v>1473.0146628904156</v>
      </c>
      <c r="FB6" s="24">
        <v>1479.4872597219307</v>
      </c>
      <c r="FC6" s="24">
        <v>1474.392860957103</v>
      </c>
      <c r="FD6" s="24">
        <v>1472.2540418959677</v>
      </c>
      <c r="FE6" s="24">
        <v>1477.950472981129</v>
      </c>
      <c r="FF6" s="24">
        <v>1482.023232128704</v>
      </c>
      <c r="FG6" s="24">
        <v>1537.5435027617023</v>
      </c>
    </row>
    <row r="7" spans="1:163" ht="15.75" customHeight="1" x14ac:dyDescent="0.25">
      <c r="A7" s="32">
        <v>42586</v>
      </c>
      <c r="B7" s="32">
        <v>42587</v>
      </c>
      <c r="C7" s="33">
        <v>7.2486125240325929</v>
      </c>
      <c r="D7" s="7"/>
      <c r="E7" s="7">
        <v>1715.4143576720323</v>
      </c>
      <c r="F7" s="18">
        <v>1731.0603428023167</v>
      </c>
      <c r="G7" s="9"/>
      <c r="H7" s="10"/>
      <c r="I7" s="10">
        <v>1705.1109147031123</v>
      </c>
      <c r="J7" s="12">
        <v>1708.4379803315226</v>
      </c>
      <c r="K7" s="12"/>
      <c r="L7" s="10"/>
      <c r="M7" s="10">
        <v>1688.6004233485751</v>
      </c>
      <c r="N7" s="12">
        <v>1691.4953622880616</v>
      </c>
      <c r="O7" s="12"/>
      <c r="P7" s="10"/>
      <c r="Q7" s="10">
        <v>1701.2120778338669</v>
      </c>
      <c r="R7" s="12">
        <v>1719.4431355852421</v>
      </c>
      <c r="S7" s="12"/>
      <c r="T7" s="10"/>
      <c r="U7" s="10">
        <v>1712.7542946773322</v>
      </c>
      <c r="V7" s="12">
        <v>1716.293017446367</v>
      </c>
      <c r="W7" s="12"/>
      <c r="X7" s="10"/>
      <c r="Y7" s="10">
        <v>1694.0864658970606</v>
      </c>
      <c r="Z7" s="12">
        <v>1717.7282503686208</v>
      </c>
      <c r="AA7" s="12"/>
      <c r="AB7" s="10"/>
      <c r="AC7" s="10">
        <v>1729.5556294790122</v>
      </c>
      <c r="AD7" s="12">
        <v>1729.3278484256696</v>
      </c>
      <c r="AE7" s="12"/>
      <c r="AF7" s="10"/>
      <c r="AG7" s="10">
        <v>1722.6511782577008</v>
      </c>
      <c r="AH7" s="12">
        <v>1713.9355691402764</v>
      </c>
      <c r="AI7" s="12"/>
      <c r="AJ7" s="10"/>
      <c r="AK7" s="10">
        <v>1707.307701540966</v>
      </c>
      <c r="AL7" s="12">
        <v>1715.5660027124409</v>
      </c>
      <c r="AM7" s="12"/>
      <c r="AN7" s="10"/>
      <c r="AO7" s="10">
        <v>1707.2704431445013</v>
      </c>
      <c r="AP7" s="12">
        <v>1712.4080235968358</v>
      </c>
      <c r="AQ7" s="12"/>
      <c r="AR7" s="10"/>
      <c r="AS7" s="10">
        <v>1795.626232834099</v>
      </c>
      <c r="AT7" s="12">
        <v>1753.2541496195017</v>
      </c>
      <c r="AU7" s="12"/>
      <c r="AV7" s="10"/>
      <c r="AW7" s="10">
        <v>1802.5096923966832</v>
      </c>
      <c r="AX7" s="12">
        <v>1752.8433175319219</v>
      </c>
      <c r="AY7" s="12"/>
      <c r="AZ7" s="10"/>
      <c r="BA7" s="10">
        <v>1795.6285899720704</v>
      </c>
      <c r="BB7" s="12">
        <v>1741.5413278328977</v>
      </c>
      <c r="BC7" s="12"/>
      <c r="BD7" s="10"/>
      <c r="BE7" s="10">
        <v>1831.4301653900602</v>
      </c>
      <c r="BF7" s="12">
        <v>1776.1348074664481</v>
      </c>
      <c r="BG7" s="12"/>
      <c r="BH7" s="10"/>
      <c r="BI7" s="10">
        <v>1818.5936857264128</v>
      </c>
      <c r="BJ7" s="12" t="s">
        <v>69</v>
      </c>
      <c r="BK7" s="12"/>
      <c r="BL7" s="10"/>
      <c r="BM7" s="10">
        <v>1800.7405543822899</v>
      </c>
      <c r="BN7" s="12">
        <v>1776.2328121436747</v>
      </c>
      <c r="BO7" s="12"/>
      <c r="BP7" s="10"/>
      <c r="BQ7" s="10">
        <v>1779.1169260384495</v>
      </c>
      <c r="BR7" s="12">
        <v>1743.9243299835116</v>
      </c>
      <c r="BS7" s="12"/>
      <c r="BT7" s="10"/>
      <c r="BU7" s="10">
        <v>1897.3540914770233</v>
      </c>
      <c r="BV7" s="12">
        <v>1859.3106094117313</v>
      </c>
      <c r="BW7" s="12"/>
      <c r="BX7" s="10"/>
      <c r="BY7" s="10">
        <v>1855.2366453875336</v>
      </c>
      <c r="BZ7" s="12">
        <v>1830.1239349174662</v>
      </c>
      <c r="CA7" s="12"/>
      <c r="CB7" s="10"/>
      <c r="CC7" s="10">
        <v>1733.5880499912012</v>
      </c>
      <c r="CD7" s="12">
        <v>1753.2540035513509</v>
      </c>
      <c r="CE7" s="12"/>
      <c r="CF7" s="10"/>
      <c r="CG7" s="10">
        <v>1764.5203212070583</v>
      </c>
      <c r="CH7" s="12">
        <v>1783.3470329416132</v>
      </c>
      <c r="CI7" s="12"/>
      <c r="CJ7" s="10"/>
      <c r="CK7" s="10">
        <v>1811.6698280816411</v>
      </c>
      <c r="CL7" s="12">
        <v>1816.5272110770925</v>
      </c>
      <c r="CM7" s="12"/>
      <c r="CN7" s="10"/>
      <c r="CO7" s="10">
        <v>1744.0016857603614</v>
      </c>
      <c r="CP7" s="12">
        <v>1840.9034272259025</v>
      </c>
      <c r="CQ7" s="12"/>
      <c r="CR7" s="10"/>
      <c r="CS7" s="10">
        <v>1624.3058445866679</v>
      </c>
      <c r="CT7" s="12">
        <v>1796.9036742450246</v>
      </c>
      <c r="CU7" s="12"/>
      <c r="CV7" s="10"/>
      <c r="CW7" s="10">
        <v>1832.8104721957811</v>
      </c>
      <c r="CX7" s="12">
        <v>1763.5440965398498</v>
      </c>
      <c r="CY7" s="12"/>
      <c r="CZ7" s="10"/>
      <c r="DA7" s="10">
        <v>1774.6971659883725</v>
      </c>
      <c r="DB7" s="12">
        <v>1741.3879913920798</v>
      </c>
      <c r="DC7" s="12"/>
      <c r="DD7" s="10"/>
      <c r="DE7" s="10">
        <v>1804.301791060064</v>
      </c>
      <c r="DF7" s="12">
        <v>1791.096582768447</v>
      </c>
      <c r="DG7" s="12"/>
      <c r="DH7" s="10"/>
      <c r="DI7" s="10">
        <v>1787.97561255763</v>
      </c>
      <c r="DJ7" s="12">
        <v>1781.7157973668718</v>
      </c>
      <c r="DK7" s="12"/>
      <c r="DL7" s="10"/>
      <c r="DM7" s="10">
        <v>1739.1698933706591</v>
      </c>
      <c r="DN7" s="12">
        <v>1779.4637180109751</v>
      </c>
      <c r="DO7" s="12"/>
      <c r="DP7" s="10"/>
      <c r="DQ7" s="10">
        <v>1844.2685015501579</v>
      </c>
      <c r="DR7" s="12">
        <v>1845.8568095884607</v>
      </c>
      <c r="DS7" s="12"/>
      <c r="DT7" s="10"/>
      <c r="DU7" s="10">
        <v>1798.9130142604668</v>
      </c>
      <c r="DV7" s="12">
        <v>1727.0313357450614</v>
      </c>
      <c r="DW7" s="12"/>
      <c r="DX7" s="10"/>
      <c r="DY7" s="10">
        <v>1756.9990216102929</v>
      </c>
      <c r="DZ7" s="12">
        <v>1865.1391208696659</v>
      </c>
      <c r="EA7" s="12"/>
      <c r="EB7" s="10"/>
      <c r="EC7" s="10">
        <v>1779.4017452449095</v>
      </c>
      <c r="ED7" s="12">
        <v>1771.7011620084838</v>
      </c>
      <c r="EE7" s="12"/>
      <c r="EF7" s="10"/>
      <c r="EG7" s="10">
        <v>1732.3711371239444</v>
      </c>
      <c r="EH7" s="12">
        <v>1795.6239485540889</v>
      </c>
      <c r="EI7" s="12"/>
      <c r="EJ7" s="10"/>
      <c r="EK7" s="10">
        <v>1760.6310779206938</v>
      </c>
      <c r="EL7" s="12">
        <v>1756.8881321125918</v>
      </c>
      <c r="EM7" s="12"/>
      <c r="EN7" s="10"/>
      <c r="EO7" s="10">
        <v>1800.5276047431787</v>
      </c>
      <c r="EP7" s="12">
        <v>1811.6776129410443</v>
      </c>
      <c r="EQ7" s="12"/>
      <c r="ER7" s="24">
        <v>1702.1749265633541</v>
      </c>
      <c r="ES7" s="24">
        <v>1711.9265870141307</v>
      </c>
      <c r="ET7" s="24">
        <v>1725.7848001543371</v>
      </c>
      <c r="EU7" s="24">
        <v>1729.9716550990063</v>
      </c>
      <c r="EV7" s="24">
        <v>1748.2421563101216</v>
      </c>
      <c r="EW7" s="24">
        <v>1743.6712362629071</v>
      </c>
      <c r="EX7" s="24">
        <v>1730.9769407403448</v>
      </c>
      <c r="EY7" s="24">
        <v>1772.7465104887569</v>
      </c>
      <c r="EZ7" s="24">
        <v>1812.5910245912287</v>
      </c>
      <c r="FA7" s="24">
        <v>1718.0382960754823</v>
      </c>
      <c r="FB7" s="24">
        <v>1839.7895228677746</v>
      </c>
      <c r="FC7" s="24">
        <v>1808.6193172487879</v>
      </c>
      <c r="FD7" s="24">
        <v>1817.13537979188</v>
      </c>
      <c r="FE7" s="24">
        <v>1831.1804432846307</v>
      </c>
      <c r="FF7" s="24">
        <v>1793.3195967294857</v>
      </c>
      <c r="FG7" s="24">
        <v>1793.6917184449533</v>
      </c>
    </row>
    <row r="8" spans="1:163" ht="15.75" customHeight="1" x14ac:dyDescent="0.25">
      <c r="A8" s="32">
        <v>42587</v>
      </c>
      <c r="B8" s="32">
        <v>42588</v>
      </c>
      <c r="C8" s="33">
        <v>6.9139870529174807</v>
      </c>
      <c r="D8" s="7"/>
      <c r="E8" s="7">
        <v>1615.7281371184706</v>
      </c>
      <c r="F8" s="18">
        <v>1627.5865911873732</v>
      </c>
      <c r="G8" s="9"/>
      <c r="H8" s="10"/>
      <c r="I8" s="10">
        <v>1605.2206301819892</v>
      </c>
      <c r="J8" s="12">
        <v>1612.838147354264</v>
      </c>
      <c r="K8" s="12"/>
      <c r="L8" s="10"/>
      <c r="M8" s="10">
        <v>1580.9826215797555</v>
      </c>
      <c r="N8" s="12">
        <v>1576.7012847842409</v>
      </c>
      <c r="O8" s="12"/>
      <c r="P8" s="10"/>
      <c r="Q8" s="10">
        <v>1588.6367788611826</v>
      </c>
      <c r="R8" s="12">
        <v>1604.3221251708778</v>
      </c>
      <c r="S8" s="12"/>
      <c r="T8" s="10"/>
      <c r="U8" s="10">
        <v>1606.9036060496994</v>
      </c>
      <c r="V8" s="12">
        <v>1604.9283967775596</v>
      </c>
      <c r="W8" s="12"/>
      <c r="X8" s="10"/>
      <c r="Y8" s="10">
        <v>1612.8446108007845</v>
      </c>
      <c r="Z8" s="12">
        <v>1626.3884524835937</v>
      </c>
      <c r="AA8" s="12"/>
      <c r="AB8" s="10"/>
      <c r="AC8" s="10">
        <v>1630.5219436190405</v>
      </c>
      <c r="AD8" s="12">
        <v>1629.8645757593022</v>
      </c>
      <c r="AE8" s="12"/>
      <c r="AF8" s="10"/>
      <c r="AG8" s="10">
        <v>1622.4952823168924</v>
      </c>
      <c r="AH8" s="12">
        <v>1613.7133627640173</v>
      </c>
      <c r="AI8" s="12"/>
      <c r="AJ8" s="10"/>
      <c r="AK8" s="10">
        <v>1608.5884318741794</v>
      </c>
      <c r="AL8" s="12">
        <v>1609.4037488848908</v>
      </c>
      <c r="AM8" s="12"/>
      <c r="AN8" s="10"/>
      <c r="AO8" s="10">
        <v>1617.1179163910954</v>
      </c>
      <c r="AP8" s="12">
        <v>1612.9101023904059</v>
      </c>
      <c r="AQ8" s="12"/>
      <c r="AR8" s="10"/>
      <c r="AS8" s="10">
        <v>1720.0992738091504</v>
      </c>
      <c r="AT8" s="12">
        <v>1665.8139525649037</v>
      </c>
      <c r="AU8" s="12"/>
      <c r="AV8" s="10"/>
      <c r="AW8" s="10">
        <v>1713.0743528772155</v>
      </c>
      <c r="AX8" s="12">
        <v>1656.7797474637214</v>
      </c>
      <c r="AY8" s="12"/>
      <c r="AZ8" s="10"/>
      <c r="BA8" s="10">
        <v>1728.201667567444</v>
      </c>
      <c r="BB8" s="12">
        <v>1667.4736143050454</v>
      </c>
      <c r="BC8" s="12"/>
      <c r="BD8" s="10"/>
      <c r="BE8" s="10">
        <v>1767.5542483505637</v>
      </c>
      <c r="BF8" s="12">
        <v>1708.1064135469164</v>
      </c>
      <c r="BG8" s="12"/>
      <c r="BH8" s="10"/>
      <c r="BI8" s="10">
        <v>1761.0185586153948</v>
      </c>
      <c r="BJ8" s="12" t="s">
        <v>69</v>
      </c>
      <c r="BK8" s="12"/>
      <c r="BL8" s="10"/>
      <c r="BM8" s="10">
        <v>1745.1554233310881</v>
      </c>
      <c r="BN8" s="12">
        <v>1714.9959626011628</v>
      </c>
      <c r="BO8" s="12"/>
      <c r="BP8" s="10"/>
      <c r="BQ8" s="10">
        <v>1710.0426109034433</v>
      </c>
      <c r="BR8" s="12">
        <v>1671.4295859817544</v>
      </c>
      <c r="BS8" s="12"/>
      <c r="BT8" s="10"/>
      <c r="BU8" s="10">
        <v>1851.4001037384742</v>
      </c>
      <c r="BV8" s="12">
        <v>1808.1082937058786</v>
      </c>
      <c r="BW8" s="12"/>
      <c r="BX8" s="10"/>
      <c r="BY8" s="10">
        <v>1794.7552239013535</v>
      </c>
      <c r="BZ8" s="12">
        <v>1769.8111236209436</v>
      </c>
      <c r="CA8" s="12"/>
      <c r="CB8" s="10"/>
      <c r="CC8" s="10">
        <v>1669.4145406133036</v>
      </c>
      <c r="CD8" s="12">
        <v>1687.093285950157</v>
      </c>
      <c r="CE8" s="12"/>
      <c r="CF8" s="10"/>
      <c r="CG8" s="10">
        <v>1715.574403374314</v>
      </c>
      <c r="CH8" s="12">
        <v>1747.3606130459762</v>
      </c>
      <c r="CI8" s="12"/>
      <c r="CJ8" s="10"/>
      <c r="CK8" s="10">
        <v>1771.2315699106625</v>
      </c>
      <c r="CL8" s="12">
        <v>1775.7987549988859</v>
      </c>
      <c r="CM8" s="12"/>
      <c r="CN8" s="10"/>
      <c r="CO8" s="10">
        <v>1697.2550825919545</v>
      </c>
      <c r="CP8" s="12">
        <v>1803.3101814941676</v>
      </c>
      <c r="CQ8" s="12"/>
      <c r="CR8" s="10"/>
      <c r="CS8" s="10">
        <v>1638.8878973108046</v>
      </c>
      <c r="CT8" s="12">
        <v>1744.0470047970664</v>
      </c>
      <c r="CU8" s="12"/>
      <c r="CV8" s="10"/>
      <c r="CW8" s="10">
        <v>1763.4330654933051</v>
      </c>
      <c r="CX8" s="12">
        <v>1686.9043914171855</v>
      </c>
      <c r="CY8" s="12"/>
      <c r="CZ8" s="10"/>
      <c r="DA8" s="10">
        <v>1690.0782804428397</v>
      </c>
      <c r="DB8" s="12">
        <v>1651.0988161975372</v>
      </c>
      <c r="DC8" s="12"/>
      <c r="DD8" s="10"/>
      <c r="DE8" s="10">
        <v>1715.8248290570314</v>
      </c>
      <c r="DF8" s="12">
        <v>1705.5977154550658</v>
      </c>
      <c r="DG8" s="12"/>
      <c r="DH8" s="10"/>
      <c r="DI8" s="10">
        <v>1697.1888814050735</v>
      </c>
      <c r="DJ8" s="12">
        <v>1690.456234271664</v>
      </c>
      <c r="DK8" s="12"/>
      <c r="DL8" s="10"/>
      <c r="DM8" s="10">
        <v>1627.6571917490733</v>
      </c>
      <c r="DN8" s="12">
        <v>1680.0883735470461</v>
      </c>
      <c r="DO8" s="12"/>
      <c r="DP8" s="10"/>
      <c r="DQ8" s="10">
        <v>1747.884900107631</v>
      </c>
      <c r="DR8" s="12">
        <v>1743.2458999534915</v>
      </c>
      <c r="DS8" s="12"/>
      <c r="DT8" s="10"/>
      <c r="DU8" s="10">
        <v>1705.4931377165926</v>
      </c>
      <c r="DV8" s="12">
        <v>1624.480359895259</v>
      </c>
      <c r="DW8" s="12"/>
      <c r="DX8" s="10"/>
      <c r="DY8" s="10">
        <v>1644.9458026121251</v>
      </c>
      <c r="DZ8" s="12">
        <v>1762.0151856922146</v>
      </c>
      <c r="EA8" s="12"/>
      <c r="EB8" s="10"/>
      <c r="EC8" s="10">
        <v>1664.4837434068666</v>
      </c>
      <c r="ED8" s="12">
        <v>1657.5117346128243</v>
      </c>
      <c r="EE8" s="12"/>
      <c r="EF8" s="10"/>
      <c r="EG8" s="10">
        <v>1613.2058686850073</v>
      </c>
      <c r="EH8" s="12">
        <v>1681.276405414181</v>
      </c>
      <c r="EI8" s="12"/>
      <c r="EJ8" s="10"/>
      <c r="EK8" s="10">
        <v>1654.1254831943854</v>
      </c>
      <c r="EL8" s="12">
        <v>1641.223863638151</v>
      </c>
      <c r="EM8" s="12"/>
      <c r="EN8" s="10"/>
      <c r="EO8" s="10">
        <v>1692.842864033855</v>
      </c>
      <c r="EP8" s="12">
        <v>1703.9828113390045</v>
      </c>
      <c r="EQ8" s="12"/>
      <c r="ER8" s="24">
        <v>1593.961172314732</v>
      </c>
      <c r="ES8" s="24">
        <v>1592.4387728111035</v>
      </c>
      <c r="ET8" s="24">
        <v>1608.1701806462527</v>
      </c>
      <c r="EU8" s="24">
        <v>1632.5115349454047</v>
      </c>
      <c r="EV8" s="24">
        <v>1645.5868689074368</v>
      </c>
      <c r="EW8" s="24">
        <v>1628.8481810529356</v>
      </c>
      <c r="EX8" s="24">
        <v>1651.3603914493442</v>
      </c>
      <c r="EY8" s="24">
        <v>1706.6423512732879</v>
      </c>
      <c r="EZ8" s="24">
        <v>1756.1182112784995</v>
      </c>
      <c r="FA8" s="24">
        <v>1645.957335175663</v>
      </c>
      <c r="FB8" s="24">
        <v>1775.9486788836907</v>
      </c>
      <c r="FC8" s="24">
        <v>1745.0987911159123</v>
      </c>
      <c r="FD8" s="24">
        <v>1761.5667512689597</v>
      </c>
      <c r="FE8" s="24">
        <v>1749.8564279258615</v>
      </c>
      <c r="FF8" s="24">
        <v>1702.2857056820621</v>
      </c>
      <c r="FG8" s="24">
        <v>1684.2047830855349</v>
      </c>
    </row>
    <row r="9" spans="1:163" ht="15.75" customHeight="1" x14ac:dyDescent="0.25">
      <c r="A9" s="32">
        <v>42588</v>
      </c>
      <c r="B9" s="32">
        <v>42589</v>
      </c>
      <c r="C9" s="33">
        <v>7.3179626827239987</v>
      </c>
      <c r="D9" s="7"/>
      <c r="E9" s="7">
        <v>1824.6341411870626</v>
      </c>
      <c r="F9" s="18">
        <v>1830.6371296251696</v>
      </c>
      <c r="G9" s="9"/>
      <c r="H9" s="10"/>
      <c r="I9" s="10">
        <v>1786.7695597700867</v>
      </c>
      <c r="J9" s="12">
        <v>1792.2124420390444</v>
      </c>
      <c r="K9" s="12"/>
      <c r="L9" s="10"/>
      <c r="M9" s="10">
        <v>1793.1579870452563</v>
      </c>
      <c r="N9" s="12">
        <v>1785.443638074302</v>
      </c>
      <c r="O9" s="12"/>
      <c r="P9" s="10"/>
      <c r="Q9" s="10">
        <v>1798.7418285195881</v>
      </c>
      <c r="R9" s="12">
        <v>1815.0026403160539</v>
      </c>
      <c r="S9" s="12"/>
      <c r="T9" s="10"/>
      <c r="U9" s="10">
        <v>1811.0270650409072</v>
      </c>
      <c r="V9" s="12">
        <v>1808.0987559849534</v>
      </c>
      <c r="W9" s="12"/>
      <c r="X9" s="10"/>
      <c r="Y9" s="10">
        <v>1795.8945727415323</v>
      </c>
      <c r="Z9" s="12">
        <v>1815.5185175430568</v>
      </c>
      <c r="AA9" s="12"/>
      <c r="AB9" s="10"/>
      <c r="AC9" s="10">
        <v>1819.9035575177425</v>
      </c>
      <c r="AD9" s="12">
        <v>1813.9456690748195</v>
      </c>
      <c r="AE9" s="12"/>
      <c r="AF9" s="10"/>
      <c r="AG9" s="10">
        <v>1812.7643011210262</v>
      </c>
      <c r="AH9" s="12">
        <v>1799.1664619024418</v>
      </c>
      <c r="AI9" s="12"/>
      <c r="AJ9" s="10"/>
      <c r="AK9" s="10">
        <v>1794.8252834964312</v>
      </c>
      <c r="AL9" s="12">
        <v>1793.0777401259907</v>
      </c>
      <c r="AM9" s="12"/>
      <c r="AN9" s="10"/>
      <c r="AO9" s="10">
        <v>1789.5259948156277</v>
      </c>
      <c r="AP9" s="12">
        <v>1792.754485097561</v>
      </c>
      <c r="AQ9" s="12"/>
      <c r="AR9" s="10"/>
      <c r="AS9" s="10">
        <v>1888.3713059844836</v>
      </c>
      <c r="AT9" s="12">
        <v>1840.6958486883079</v>
      </c>
      <c r="AU9" s="12"/>
      <c r="AV9" s="10"/>
      <c r="AW9" s="10">
        <v>1876.9198500587695</v>
      </c>
      <c r="AX9" s="12">
        <v>1823.9242048058527</v>
      </c>
      <c r="AY9" s="12"/>
      <c r="AZ9" s="10"/>
      <c r="BA9" s="10">
        <v>1893.2321324289246</v>
      </c>
      <c r="BB9" s="12">
        <v>1829.7896939052339</v>
      </c>
      <c r="BC9" s="12"/>
      <c r="BD9" s="10"/>
      <c r="BE9" s="10">
        <v>1929.8270596892201</v>
      </c>
      <c r="BF9" s="12">
        <v>1866.3157191711341</v>
      </c>
      <c r="BG9" s="12"/>
      <c r="BH9" s="10"/>
      <c r="BI9" s="10">
        <v>1922.5352438185505</v>
      </c>
      <c r="BJ9" s="12" t="s">
        <v>69</v>
      </c>
      <c r="BK9" s="12"/>
      <c r="BL9" s="10"/>
      <c r="BM9" s="10">
        <v>1902.0998676043259</v>
      </c>
      <c r="BN9" s="12">
        <v>1862.918580897305</v>
      </c>
      <c r="BO9" s="12"/>
      <c r="BP9" s="10"/>
      <c r="BQ9" s="10">
        <v>1855.2917508488918</v>
      </c>
      <c r="BR9" s="12">
        <v>1818.0148438519943</v>
      </c>
      <c r="BS9" s="12"/>
      <c r="BT9" s="10"/>
      <c r="BU9" s="10">
        <v>1990.6599194965863</v>
      </c>
      <c r="BV9" s="12">
        <v>1947.3858376878079</v>
      </c>
      <c r="BW9" s="12"/>
      <c r="BX9" s="10"/>
      <c r="BY9" s="10">
        <v>1936.2792060779318</v>
      </c>
      <c r="BZ9" s="12">
        <v>1902.163297074293</v>
      </c>
      <c r="CA9" s="12"/>
      <c r="CB9" s="10"/>
      <c r="CC9" s="10">
        <v>1803.0012596190954</v>
      </c>
      <c r="CD9" s="12">
        <v>1821.859877877898</v>
      </c>
      <c r="CE9" s="12"/>
      <c r="CF9" s="10"/>
      <c r="CG9" s="10">
        <v>1831.3995560968335</v>
      </c>
      <c r="CH9" s="12">
        <v>1855.0290550753057</v>
      </c>
      <c r="CI9" s="12"/>
      <c r="CJ9" s="10"/>
      <c r="CK9" s="10">
        <v>1886.6145262593072</v>
      </c>
      <c r="CL9" s="12">
        <v>1891.5697318944297</v>
      </c>
      <c r="CM9" s="12"/>
      <c r="CN9" s="10"/>
      <c r="CO9" s="10">
        <v>1822.3240949255126</v>
      </c>
      <c r="CP9" s="12">
        <v>1926.2588608949907</v>
      </c>
      <c r="CQ9" s="12"/>
      <c r="CR9" s="10"/>
      <c r="CS9" s="10">
        <v>1798.7419268852668</v>
      </c>
      <c r="CT9" s="12">
        <v>1865.9110953639272</v>
      </c>
      <c r="CU9" s="12"/>
      <c r="CV9" s="10"/>
      <c r="CW9" s="10">
        <v>1910.0115415053469</v>
      </c>
      <c r="CX9" s="12">
        <v>1830.3222236248812</v>
      </c>
      <c r="CY9" s="12"/>
      <c r="CZ9" s="10"/>
      <c r="DA9" s="10">
        <v>1842.506813173072</v>
      </c>
      <c r="DB9" s="12">
        <v>1803.8703793850796</v>
      </c>
      <c r="DC9" s="12"/>
      <c r="DD9" s="10"/>
      <c r="DE9" s="10">
        <v>1880.7082640665583</v>
      </c>
      <c r="DF9" s="12">
        <v>1867.5199598923496</v>
      </c>
      <c r="DG9" s="12"/>
      <c r="DH9" s="10"/>
      <c r="DI9" s="10">
        <v>1868.3007695176757</v>
      </c>
      <c r="DJ9" s="12">
        <v>1866.6384433951539</v>
      </c>
      <c r="DK9" s="12"/>
      <c r="DL9" s="10"/>
      <c r="DM9" s="10">
        <v>1811.7997160946347</v>
      </c>
      <c r="DN9" s="12">
        <v>1853.3812859205912</v>
      </c>
      <c r="DO9" s="12"/>
      <c r="DP9" s="10"/>
      <c r="DQ9" s="10">
        <v>1926.4006967879197</v>
      </c>
      <c r="DR9" s="12">
        <v>1916.0957497051074</v>
      </c>
      <c r="DS9" s="12"/>
      <c r="DT9" s="10"/>
      <c r="DU9" s="10">
        <v>1876.470438329693</v>
      </c>
      <c r="DV9" s="12">
        <v>1795.3671039620945</v>
      </c>
      <c r="DW9" s="12"/>
      <c r="DX9" s="10"/>
      <c r="DY9" s="10">
        <v>1824.3535834315724</v>
      </c>
      <c r="DZ9" s="12">
        <v>1936.7897935778954</v>
      </c>
      <c r="EA9" s="12"/>
      <c r="EB9" s="10"/>
      <c r="EC9" s="10">
        <v>1842.6955288127967</v>
      </c>
      <c r="ED9" s="12">
        <v>1833.0098035453602</v>
      </c>
      <c r="EE9" s="12"/>
      <c r="EF9" s="10"/>
      <c r="EG9" s="10">
        <v>1792.7608770767133</v>
      </c>
      <c r="EH9" s="12">
        <v>1848.5972390828526</v>
      </c>
      <c r="EI9" s="12"/>
      <c r="EJ9" s="10"/>
      <c r="EK9" s="10">
        <v>1820.7809377877104</v>
      </c>
      <c r="EL9" s="12">
        <v>1809.8062134552786</v>
      </c>
      <c r="EM9" s="12"/>
      <c r="EN9" s="10"/>
      <c r="EO9" s="10">
        <v>1856.6071385768935</v>
      </c>
      <c r="EP9" s="12">
        <v>1861.679523584206</v>
      </c>
      <c r="EQ9" s="12"/>
      <c r="ER9" s="24">
        <v>1785.5971008520626</v>
      </c>
      <c r="ES9" s="24">
        <v>1789.2615640125196</v>
      </c>
      <c r="ET9" s="24">
        <v>1801.3198579672851</v>
      </c>
      <c r="EU9" s="24">
        <v>1819.2229910712365</v>
      </c>
      <c r="EV9" s="24">
        <v>1834.1006939197598</v>
      </c>
      <c r="EW9" s="24">
        <v>1811.6033882111794</v>
      </c>
      <c r="EX9" s="24">
        <v>1808.5480252749694</v>
      </c>
      <c r="EY9" s="24">
        <v>1866.2940494714292</v>
      </c>
      <c r="EZ9" s="24">
        <v>1913.4856747058407</v>
      </c>
      <c r="FA9" s="24">
        <v>1781.170233105219</v>
      </c>
      <c r="FB9" s="24">
        <v>1908.8264173082766</v>
      </c>
      <c r="FC9" s="24">
        <v>1878.6950977956269</v>
      </c>
      <c r="FD9" s="24">
        <v>1896.8663447799231</v>
      </c>
      <c r="FE9" s="24">
        <v>1916.6047888102937</v>
      </c>
      <c r="FF9" s="24">
        <v>1858.7766316324414</v>
      </c>
      <c r="FG9" s="24">
        <v>1828.3847883043998</v>
      </c>
    </row>
    <row r="10" spans="1:163" ht="15.75" customHeight="1" x14ac:dyDescent="0.25">
      <c r="A10" s="32">
        <v>42589</v>
      </c>
      <c r="B10" s="32">
        <v>42590</v>
      </c>
      <c r="C10" s="33">
        <v>8.0764415092468269</v>
      </c>
      <c r="D10" s="7"/>
      <c r="E10" s="7">
        <v>1877.8178505714234</v>
      </c>
      <c r="F10" s="18">
        <v>1880.9451637344241</v>
      </c>
      <c r="G10" s="9"/>
      <c r="H10" s="10"/>
      <c r="I10" s="10">
        <v>1835.7658487324095</v>
      </c>
      <c r="J10" s="12">
        <v>1844.235837952881</v>
      </c>
      <c r="K10" s="12"/>
      <c r="L10" s="10"/>
      <c r="M10" s="10">
        <v>1835.8156208872042</v>
      </c>
      <c r="N10" s="12">
        <v>1833.9539378991674</v>
      </c>
      <c r="O10" s="12"/>
      <c r="P10" s="10"/>
      <c r="Q10" s="10">
        <v>1841.4741423345765</v>
      </c>
      <c r="R10" s="12">
        <v>1858.288738960355</v>
      </c>
      <c r="S10" s="12"/>
      <c r="T10" s="10"/>
      <c r="U10" s="10">
        <v>1845.8681531328984</v>
      </c>
      <c r="V10" s="12">
        <v>1842.9152901885127</v>
      </c>
      <c r="W10" s="12"/>
      <c r="X10" s="10"/>
      <c r="Y10" s="10">
        <v>1831.9128467689738</v>
      </c>
      <c r="Z10" s="12">
        <v>1853.1728339111667</v>
      </c>
      <c r="AA10" s="12"/>
      <c r="AB10" s="10"/>
      <c r="AC10" s="10">
        <v>1863.6909039676318</v>
      </c>
      <c r="AD10" s="12">
        <v>1859.2840122879484</v>
      </c>
      <c r="AE10" s="12"/>
      <c r="AF10" s="10"/>
      <c r="AG10" s="10">
        <v>1860.2665745180263</v>
      </c>
      <c r="AH10" s="12">
        <v>1841.9401150488541</v>
      </c>
      <c r="AI10" s="12"/>
      <c r="AJ10" s="10"/>
      <c r="AK10" s="10">
        <v>1837.377948431385</v>
      </c>
      <c r="AL10" s="12">
        <v>1842.174900966836</v>
      </c>
      <c r="AM10" s="12"/>
      <c r="AN10" s="10"/>
      <c r="AO10" s="10">
        <v>1836.1023608305636</v>
      </c>
      <c r="AP10" s="12">
        <v>1838.3416902997062</v>
      </c>
      <c r="AQ10" s="12"/>
      <c r="AR10" s="10"/>
      <c r="AS10" s="10">
        <v>1942.3487223456596</v>
      </c>
      <c r="AT10" s="12">
        <v>1891.3459120520845</v>
      </c>
      <c r="AU10" s="12"/>
      <c r="AV10" s="10"/>
      <c r="AW10" s="10">
        <v>1932.6140843898295</v>
      </c>
      <c r="AX10" s="12">
        <v>1879.3021069018264</v>
      </c>
      <c r="AY10" s="12"/>
      <c r="AZ10" s="10"/>
      <c r="BA10" s="10">
        <v>1942.9634652643592</v>
      </c>
      <c r="BB10" s="12">
        <v>1879.6618091185239</v>
      </c>
      <c r="BC10" s="12"/>
      <c r="BD10" s="10"/>
      <c r="BE10" s="10">
        <v>1979.1354079962859</v>
      </c>
      <c r="BF10" s="12">
        <v>1917.8158738413063</v>
      </c>
      <c r="BG10" s="12"/>
      <c r="BH10" s="10"/>
      <c r="BI10" s="10">
        <v>1966.358783780393</v>
      </c>
      <c r="BJ10" s="12" t="s">
        <v>69</v>
      </c>
      <c r="BK10" s="12"/>
      <c r="BL10" s="10"/>
      <c r="BM10" s="10">
        <v>1946.0458971931168</v>
      </c>
      <c r="BN10" s="12">
        <v>1909.2922329643679</v>
      </c>
      <c r="BO10" s="12"/>
      <c r="BP10" s="10"/>
      <c r="BQ10" s="10">
        <v>1906.3918013181985</v>
      </c>
      <c r="BR10" s="12">
        <v>1872.1376218263642</v>
      </c>
      <c r="BS10" s="12"/>
      <c r="BT10" s="10"/>
      <c r="BU10" s="10">
        <v>2037.2343889807289</v>
      </c>
      <c r="BV10" s="12">
        <v>1992.2862957429361</v>
      </c>
      <c r="BW10" s="12"/>
      <c r="BX10" s="10"/>
      <c r="BY10" s="10">
        <v>1985.2956161632956</v>
      </c>
      <c r="BZ10" s="12">
        <v>1950.9210839330365</v>
      </c>
      <c r="CA10" s="12"/>
      <c r="CB10" s="10"/>
      <c r="CC10" s="10">
        <v>1855.2029769596479</v>
      </c>
      <c r="CD10" s="12">
        <v>1875.1453727130286</v>
      </c>
      <c r="CE10" s="12"/>
      <c r="CF10" s="10"/>
      <c r="CG10" s="10">
        <v>1877.6380561035419</v>
      </c>
      <c r="CH10" s="12">
        <v>1899.3946506831026</v>
      </c>
      <c r="CI10" s="12"/>
      <c r="CJ10" s="10"/>
      <c r="CK10" s="10">
        <v>1938.1453516006386</v>
      </c>
      <c r="CL10" s="12">
        <v>1942.0090686309393</v>
      </c>
      <c r="CM10" s="12"/>
      <c r="CN10" s="10"/>
      <c r="CO10" s="10">
        <v>1875.0513007721281</v>
      </c>
      <c r="CP10" s="12">
        <v>1973.5451525885794</v>
      </c>
      <c r="CQ10" s="12"/>
      <c r="CR10" s="10"/>
      <c r="CS10" s="10">
        <v>1861.4485844076598</v>
      </c>
      <c r="CT10" s="12">
        <v>1926.9458178991545</v>
      </c>
      <c r="CU10" s="12"/>
      <c r="CV10" s="10"/>
      <c r="CW10" s="10">
        <v>1967.3825729408798</v>
      </c>
      <c r="CX10" s="12">
        <v>1889.5101403252966</v>
      </c>
      <c r="CY10" s="12"/>
      <c r="CZ10" s="10"/>
      <c r="DA10" s="10">
        <v>1899.3020547318952</v>
      </c>
      <c r="DB10" s="12">
        <v>1862.2110597536982</v>
      </c>
      <c r="DC10" s="12"/>
      <c r="DD10" s="10"/>
      <c r="DE10" s="10">
        <v>1931.2975459491668</v>
      </c>
      <c r="DF10" s="12">
        <v>1919.8073238894126</v>
      </c>
      <c r="DG10" s="12"/>
      <c r="DH10" s="10"/>
      <c r="DI10" s="10">
        <v>1916.2935763293406</v>
      </c>
      <c r="DJ10" s="12">
        <v>1914.1728895189583</v>
      </c>
      <c r="DK10" s="12"/>
      <c r="DL10" s="10"/>
      <c r="DM10" s="10">
        <v>1859.6787490208367</v>
      </c>
      <c r="DN10" s="12">
        <v>1905.7842665439937</v>
      </c>
      <c r="DO10" s="12"/>
      <c r="DP10" s="10"/>
      <c r="DQ10" s="10">
        <v>1975.2486759067558</v>
      </c>
      <c r="DR10" s="12">
        <v>1964.3524921073088</v>
      </c>
      <c r="DS10" s="12"/>
      <c r="DT10" s="10"/>
      <c r="DU10" s="10">
        <v>1922.2102017277866</v>
      </c>
      <c r="DV10" s="12">
        <v>1841.4708774104438</v>
      </c>
      <c r="DW10" s="12"/>
      <c r="DX10" s="10"/>
      <c r="DY10" s="10">
        <v>1877.2155004153183</v>
      </c>
      <c r="DZ10" s="12">
        <v>1994.7375845151726</v>
      </c>
      <c r="EA10" s="12"/>
      <c r="EB10" s="10"/>
      <c r="EC10" s="10">
        <v>1896.447721701571</v>
      </c>
      <c r="ED10" s="12">
        <v>1893.91426113899</v>
      </c>
      <c r="EE10" s="12"/>
      <c r="EF10" s="10"/>
      <c r="EG10" s="10">
        <v>1840.1440811264783</v>
      </c>
      <c r="EH10" s="12">
        <v>1905.8666740332712</v>
      </c>
      <c r="EI10" s="12"/>
      <c r="EJ10" s="10"/>
      <c r="EK10" s="10">
        <v>1875.6667754451385</v>
      </c>
      <c r="EL10" s="12">
        <v>1868.8295322201486</v>
      </c>
      <c r="EM10" s="12"/>
      <c r="EN10" s="10"/>
      <c r="EO10" s="10">
        <v>1916.410311724801</v>
      </c>
      <c r="EP10" s="12">
        <v>1926.1307677680156</v>
      </c>
      <c r="EQ10" s="12"/>
      <c r="ER10" s="24">
        <v>1829.4566368332432</v>
      </c>
      <c r="ES10" s="24">
        <v>1830.7877149459512</v>
      </c>
      <c r="ET10" s="24">
        <v>1842.9515228350758</v>
      </c>
      <c r="EU10" s="24">
        <v>1860.8031443004379</v>
      </c>
      <c r="EV10" s="24">
        <v>1879.5232481554888</v>
      </c>
      <c r="EW10" s="24">
        <v>1862.197430033897</v>
      </c>
      <c r="EX10" s="24">
        <v>1863.7748223397246</v>
      </c>
      <c r="EY10" s="24">
        <v>1914.5558290809379</v>
      </c>
      <c r="EZ10" s="24">
        <v>1961.8117117918687</v>
      </c>
      <c r="FA10" s="24">
        <v>1824.8698076732758</v>
      </c>
      <c r="FB10" s="24">
        <v>1949.4757947328676</v>
      </c>
      <c r="FC10" s="24">
        <v>1920.7215077925632</v>
      </c>
      <c r="FD10" s="24">
        <v>1951.7464401310506</v>
      </c>
      <c r="FE10" s="24">
        <v>1964.8911775647532</v>
      </c>
      <c r="FF10" s="24">
        <v>1917.1504873473784</v>
      </c>
      <c r="FG10" s="24">
        <v>1882.1069348011924</v>
      </c>
    </row>
    <row r="11" spans="1:163" ht="15.75" customHeight="1" x14ac:dyDescent="0.25">
      <c r="A11" s="32">
        <v>42590</v>
      </c>
      <c r="B11" s="32">
        <v>42591</v>
      </c>
      <c r="C11" s="33">
        <v>8.2966216764450067</v>
      </c>
      <c r="D11" s="7"/>
      <c r="E11" s="7">
        <v>1915.5921414342813</v>
      </c>
      <c r="F11" s="18">
        <v>1923.161561433687</v>
      </c>
      <c r="G11" s="9"/>
      <c r="H11" s="10"/>
      <c r="I11" s="10">
        <v>1880.8399569956027</v>
      </c>
      <c r="J11" s="12">
        <v>1890.2342326857533</v>
      </c>
      <c r="K11" s="12"/>
      <c r="L11" s="10"/>
      <c r="M11" s="10">
        <v>1882.8091966543575</v>
      </c>
      <c r="N11" s="12">
        <v>1876.4615479111617</v>
      </c>
      <c r="O11" s="12"/>
      <c r="P11" s="10"/>
      <c r="Q11" s="10">
        <v>1878.1091389916319</v>
      </c>
      <c r="R11" s="12">
        <v>1901.0958084232009</v>
      </c>
      <c r="S11" s="12"/>
      <c r="T11" s="10"/>
      <c r="U11" s="10">
        <v>1882.3410000092747</v>
      </c>
      <c r="V11" s="12">
        <v>1881.6107091795911</v>
      </c>
      <c r="W11" s="12"/>
      <c r="X11" s="10"/>
      <c r="Y11" s="10">
        <v>1861.8156666181092</v>
      </c>
      <c r="Z11" s="12">
        <v>1888.6066620185709</v>
      </c>
      <c r="AA11" s="12"/>
      <c r="AB11" s="10"/>
      <c r="AC11" s="10">
        <v>1899.657430389351</v>
      </c>
      <c r="AD11" s="12">
        <v>1895.4794694482132</v>
      </c>
      <c r="AE11" s="12"/>
      <c r="AF11" s="10"/>
      <c r="AG11" s="10">
        <v>1893.4485881727537</v>
      </c>
      <c r="AH11" s="12">
        <v>1880.3305385609447</v>
      </c>
      <c r="AI11" s="12"/>
      <c r="AJ11" s="10"/>
      <c r="AK11" s="10">
        <v>1878.5182671659816</v>
      </c>
      <c r="AL11" s="12">
        <v>1884.0777338807234</v>
      </c>
      <c r="AM11" s="12"/>
      <c r="AN11" s="10"/>
      <c r="AO11" s="10">
        <v>1881.6798483829514</v>
      </c>
      <c r="AP11" s="12">
        <v>1879.3728117803944</v>
      </c>
      <c r="AQ11" s="12"/>
      <c r="AR11" s="10"/>
      <c r="AS11" s="10">
        <v>1988.4363276702898</v>
      </c>
      <c r="AT11" s="12">
        <v>1936.3661195507539</v>
      </c>
      <c r="AU11" s="12"/>
      <c r="AV11" s="10"/>
      <c r="AW11" s="10">
        <v>1985.0146680464175</v>
      </c>
      <c r="AX11" s="12">
        <v>1925.4551376417</v>
      </c>
      <c r="AY11" s="12"/>
      <c r="AZ11" s="10"/>
      <c r="BA11" s="10">
        <v>1998.6299166385277</v>
      </c>
      <c r="BB11" s="12">
        <v>1930.535908308904</v>
      </c>
      <c r="BC11" s="12"/>
      <c r="BD11" s="10"/>
      <c r="BE11" s="10">
        <v>2040.228823219305</v>
      </c>
      <c r="BF11" s="12">
        <v>1971.3648546712452</v>
      </c>
      <c r="BG11" s="12"/>
      <c r="BH11" s="10"/>
      <c r="BI11" s="10">
        <v>2028.0113079338762</v>
      </c>
      <c r="BJ11" s="12" t="s">
        <v>69</v>
      </c>
      <c r="BK11" s="12"/>
      <c r="BL11" s="10"/>
      <c r="BM11" s="10">
        <v>1998.3009358702159</v>
      </c>
      <c r="BN11" s="12">
        <v>1966.1533472624776</v>
      </c>
      <c r="BO11" s="12"/>
      <c r="BP11" s="10"/>
      <c r="BQ11" s="10">
        <v>1968.1855124418762</v>
      </c>
      <c r="BR11" s="12">
        <v>1922.101370443085</v>
      </c>
      <c r="BS11" s="12"/>
      <c r="BT11" s="10"/>
      <c r="BU11" s="10">
        <v>2101.3127564815381</v>
      </c>
      <c r="BV11" s="12">
        <v>2053.5377691958356</v>
      </c>
      <c r="BW11" s="12"/>
      <c r="BX11" s="10"/>
      <c r="BY11" s="10">
        <v>2038.1617947264285</v>
      </c>
      <c r="BZ11" s="12">
        <v>2010.2660419297404</v>
      </c>
      <c r="CA11" s="12"/>
      <c r="CB11" s="10"/>
      <c r="CC11" s="10">
        <v>1901.432649352741</v>
      </c>
      <c r="CD11" s="12">
        <v>1926.4052826513002</v>
      </c>
      <c r="CE11" s="12"/>
      <c r="CF11" s="10"/>
      <c r="CG11" s="10">
        <v>1933.3184447188055</v>
      </c>
      <c r="CH11" s="12">
        <v>1955.7150325063867</v>
      </c>
      <c r="CI11" s="12"/>
      <c r="CJ11" s="10"/>
      <c r="CK11" s="10">
        <v>1995.5246098528444</v>
      </c>
      <c r="CL11" s="12">
        <v>2001.9086577481789</v>
      </c>
      <c r="CM11" s="12"/>
      <c r="CN11" s="10"/>
      <c r="CO11" s="10">
        <v>1932.1641991142681</v>
      </c>
      <c r="CP11" s="12">
        <v>2044.3823148828562</v>
      </c>
      <c r="CQ11" s="12"/>
      <c r="CR11" s="10"/>
      <c r="CS11" s="10">
        <v>1916.3087365723475</v>
      </c>
      <c r="CT11" s="12">
        <v>1990.3513824520833</v>
      </c>
      <c r="CU11" s="12"/>
      <c r="CV11" s="10"/>
      <c r="CW11" s="10">
        <v>2027.3666146714781</v>
      </c>
      <c r="CX11" s="12">
        <v>1944.5582934737474</v>
      </c>
      <c r="CY11" s="12"/>
      <c r="CZ11" s="10"/>
      <c r="DA11" s="10">
        <v>1950.6020426777557</v>
      </c>
      <c r="DB11" s="12">
        <v>1909.5578156372098</v>
      </c>
      <c r="DC11" s="12"/>
      <c r="DD11" s="10"/>
      <c r="DE11" s="10">
        <v>1984.7917719382799</v>
      </c>
      <c r="DF11" s="12">
        <v>1968.0000461773288</v>
      </c>
      <c r="DG11" s="12"/>
      <c r="DH11" s="10"/>
      <c r="DI11" s="10">
        <v>1962.1050613451453</v>
      </c>
      <c r="DJ11" s="12">
        <v>1960.9449340810652</v>
      </c>
      <c r="DK11" s="12"/>
      <c r="DL11" s="10"/>
      <c r="DM11" s="10">
        <v>1904.4048428790836</v>
      </c>
      <c r="DN11" s="12">
        <v>1950.207196276142</v>
      </c>
      <c r="DO11" s="12"/>
      <c r="DP11" s="10"/>
      <c r="DQ11" s="10">
        <v>2020.0989719136549</v>
      </c>
      <c r="DR11" s="12">
        <v>2011.5039683249413</v>
      </c>
      <c r="DS11" s="12"/>
      <c r="DT11" s="10"/>
      <c r="DU11" s="10">
        <v>1970.4857311832525</v>
      </c>
      <c r="DV11" s="12">
        <v>1886.0332368800161</v>
      </c>
      <c r="DW11" s="12"/>
      <c r="DX11" s="10"/>
      <c r="DY11" s="10">
        <v>1916.7887526984603</v>
      </c>
      <c r="DZ11" s="12">
        <v>2045.2663025930171</v>
      </c>
      <c r="EA11" s="12"/>
      <c r="EB11" s="10"/>
      <c r="EC11" s="10">
        <v>1945.287252531798</v>
      </c>
      <c r="ED11" s="12">
        <v>1940.7607645694518</v>
      </c>
      <c r="EE11" s="12"/>
      <c r="EF11" s="10"/>
      <c r="EG11" s="10">
        <v>1890.8774131111222</v>
      </c>
      <c r="EH11" s="12">
        <v>1963.2390825223874</v>
      </c>
      <c r="EI11" s="12"/>
      <c r="EJ11" s="10"/>
      <c r="EK11" s="10">
        <v>1932.166506082264</v>
      </c>
      <c r="EL11" s="12">
        <v>1927.1487090719891</v>
      </c>
      <c r="EM11" s="12"/>
      <c r="EN11" s="10"/>
      <c r="EO11" s="10">
        <v>1974.7187333756724</v>
      </c>
      <c r="EP11" s="12">
        <v>1987.26765938941</v>
      </c>
      <c r="EQ11" s="12"/>
      <c r="ER11" s="24">
        <v>1876.417816535489</v>
      </c>
      <c r="ES11" s="24">
        <v>1877.6612083178827</v>
      </c>
      <c r="ET11" s="24">
        <v>1888.0794072683971</v>
      </c>
      <c r="EU11" s="24">
        <v>1901.3281179527062</v>
      </c>
      <c r="EV11" s="24">
        <v>1920.7603133190826</v>
      </c>
      <c r="EW11" s="24">
        <v>1910.1860123966335</v>
      </c>
      <c r="EX11" s="24">
        <v>1913.1442237437543</v>
      </c>
      <c r="EY11" s="24">
        <v>1969.2290623830397</v>
      </c>
      <c r="EZ11" s="24">
        <v>2027.6044900560855</v>
      </c>
      <c r="FA11" s="24">
        <v>1877.4068009058824</v>
      </c>
      <c r="FB11" s="24">
        <v>2014.4407362473626</v>
      </c>
      <c r="FC11" s="24">
        <v>1981.430341339807</v>
      </c>
      <c r="FD11" s="24">
        <v>2013.6930440727381</v>
      </c>
      <c r="FE11" s="24">
        <v>2016.3209366610497</v>
      </c>
      <c r="FF11" s="24">
        <v>1968.6584440623492</v>
      </c>
      <c r="FG11" s="24">
        <v>1945.5645770234835</v>
      </c>
    </row>
    <row r="12" spans="1:163" ht="15.75" customHeight="1" x14ac:dyDescent="0.25">
      <c r="A12" s="32">
        <v>42591</v>
      </c>
      <c r="B12" s="32">
        <v>42592</v>
      </c>
      <c r="C12" s="33">
        <v>6.2678837795257571</v>
      </c>
      <c r="D12" s="7"/>
      <c r="E12" s="7">
        <v>1708.9038005992595</v>
      </c>
      <c r="F12" s="18">
        <v>1710.7073748087766</v>
      </c>
      <c r="G12" s="9"/>
      <c r="H12" s="10"/>
      <c r="I12" s="10">
        <v>1661.3317914531194</v>
      </c>
      <c r="J12" s="12">
        <v>1666.7142683282177</v>
      </c>
      <c r="K12" s="12"/>
      <c r="L12" s="10"/>
      <c r="M12" s="10">
        <v>1679.5392683508499</v>
      </c>
      <c r="N12" s="12">
        <v>1674.0149928846527</v>
      </c>
      <c r="O12" s="12"/>
      <c r="P12" s="10"/>
      <c r="Q12" s="10">
        <v>1673.2037731125224</v>
      </c>
      <c r="R12" s="12">
        <v>1687.4016108690716</v>
      </c>
      <c r="S12" s="12"/>
      <c r="T12" s="10"/>
      <c r="U12" s="10">
        <v>1663.8801412421292</v>
      </c>
      <c r="V12" s="12">
        <v>1671.048228625453</v>
      </c>
      <c r="W12" s="12"/>
      <c r="X12" s="10"/>
      <c r="Y12" s="10">
        <v>1660.423848034173</v>
      </c>
      <c r="Z12" s="12">
        <v>1666.0085456322272</v>
      </c>
      <c r="AA12" s="12"/>
      <c r="AB12" s="10"/>
      <c r="AC12" s="10">
        <v>1685.3623123655088</v>
      </c>
      <c r="AD12" s="12">
        <v>1686.7863830916945</v>
      </c>
      <c r="AE12" s="12"/>
      <c r="AF12" s="10"/>
      <c r="AG12" s="10">
        <v>1672.252421736589</v>
      </c>
      <c r="AH12" s="12">
        <v>1659.8615114263166</v>
      </c>
      <c r="AI12" s="12"/>
      <c r="AJ12" s="10"/>
      <c r="AK12" s="10">
        <v>1656.0524474799856</v>
      </c>
      <c r="AL12" s="12">
        <v>1655.294337972844</v>
      </c>
      <c r="AM12" s="12"/>
      <c r="AN12" s="10"/>
      <c r="AO12" s="10">
        <v>1647.60030492296</v>
      </c>
      <c r="AP12" s="12">
        <v>1656.1171176607952</v>
      </c>
      <c r="AQ12" s="12"/>
      <c r="AR12" s="10"/>
      <c r="AS12" s="10">
        <v>1761.1717610244832</v>
      </c>
      <c r="AT12" s="12">
        <v>1706.111223457081</v>
      </c>
      <c r="AU12" s="12"/>
      <c r="AV12" s="10"/>
      <c r="AW12" s="10">
        <v>1755.2860108279392</v>
      </c>
      <c r="AX12" s="12">
        <v>1690.8655573449951</v>
      </c>
      <c r="AY12" s="12"/>
      <c r="AZ12" s="10"/>
      <c r="BA12" s="10">
        <v>1767.97327094668</v>
      </c>
      <c r="BB12" s="12">
        <v>1697.8740509272311</v>
      </c>
      <c r="BC12" s="12"/>
      <c r="BD12" s="10"/>
      <c r="BE12" s="10">
        <v>1806.0231231789705</v>
      </c>
      <c r="BF12" s="12">
        <v>1741.1605496560096</v>
      </c>
      <c r="BG12" s="12"/>
      <c r="BH12" s="10"/>
      <c r="BI12" s="10">
        <v>1792.1688978846737</v>
      </c>
      <c r="BJ12" s="12" t="s">
        <v>69</v>
      </c>
      <c r="BK12" s="12"/>
      <c r="BL12" s="10"/>
      <c r="BM12" s="10">
        <v>1747.6645201429683</v>
      </c>
      <c r="BN12" s="12">
        <v>1714.0029543407854</v>
      </c>
      <c r="BO12" s="12"/>
      <c r="BP12" s="10"/>
      <c r="BQ12" s="10">
        <v>1725.5170655577258</v>
      </c>
      <c r="BR12" s="12">
        <v>1679.2007309673102</v>
      </c>
      <c r="BS12" s="12"/>
      <c r="BT12" s="10"/>
      <c r="BU12" s="10">
        <v>1845.3030464702831</v>
      </c>
      <c r="BV12" s="12">
        <v>1801.511796304788</v>
      </c>
      <c r="BW12" s="12"/>
      <c r="BX12" s="10"/>
      <c r="BY12" s="10">
        <v>1794.1076397580964</v>
      </c>
      <c r="BZ12" s="12">
        <v>1763.7917033026301</v>
      </c>
      <c r="CA12" s="12"/>
      <c r="CB12" s="10"/>
      <c r="CC12" s="10">
        <v>1659.8865609098116</v>
      </c>
      <c r="CD12" s="12">
        <v>1682.1527939177454</v>
      </c>
      <c r="CE12" s="12"/>
      <c r="CF12" s="10"/>
      <c r="CG12" s="10">
        <v>1714.632124202458</v>
      </c>
      <c r="CH12" s="12">
        <v>1736.2604157317776</v>
      </c>
      <c r="CI12" s="12"/>
      <c r="CJ12" s="10"/>
      <c r="CK12" s="10">
        <v>1765.9052941838065</v>
      </c>
      <c r="CL12" s="12">
        <v>1779.016959224153</v>
      </c>
      <c r="CM12" s="12"/>
      <c r="CN12" s="10"/>
      <c r="CO12" s="10">
        <v>1701.4725066073895</v>
      </c>
      <c r="CP12" s="12">
        <v>1815.7627996843892</v>
      </c>
      <c r="CQ12" s="12"/>
      <c r="CR12" s="10"/>
      <c r="CS12" s="10">
        <v>1670.4457849273285</v>
      </c>
      <c r="CT12" s="12">
        <v>1750.1526590527835</v>
      </c>
      <c r="CU12" s="12"/>
      <c r="CV12" s="10"/>
      <c r="CW12" s="10">
        <v>1796.3425426191998</v>
      </c>
      <c r="CX12" s="12">
        <v>1711.5003924333721</v>
      </c>
      <c r="CY12" s="12"/>
      <c r="CZ12" s="10"/>
      <c r="DA12" s="10">
        <v>1724.1264355194337</v>
      </c>
      <c r="DB12" s="12">
        <v>1686.4940629188841</v>
      </c>
      <c r="DC12" s="12"/>
      <c r="DD12" s="10"/>
      <c r="DE12" s="10">
        <v>1768.6122396917697</v>
      </c>
      <c r="DF12" s="12">
        <v>1751.3580226287129</v>
      </c>
      <c r="DG12" s="12"/>
      <c r="DH12" s="10"/>
      <c r="DI12" s="10">
        <v>1733.8941002719598</v>
      </c>
      <c r="DJ12" s="12">
        <v>1744.7774042165552</v>
      </c>
      <c r="DK12" s="12"/>
      <c r="DL12" s="10"/>
      <c r="DM12" s="10">
        <v>1684.2931065663495</v>
      </c>
      <c r="DN12" s="12">
        <v>1732.2044633748242</v>
      </c>
      <c r="DO12" s="12"/>
      <c r="DP12" s="10"/>
      <c r="DQ12" s="10">
        <v>1809.7572544226805</v>
      </c>
      <c r="DR12" s="12">
        <v>1805.765002838368</v>
      </c>
      <c r="DS12" s="12"/>
      <c r="DT12" s="10"/>
      <c r="DU12" s="10">
        <v>1758.0460126692085</v>
      </c>
      <c r="DV12" s="12">
        <v>1683.3533493437797</v>
      </c>
      <c r="DW12" s="12"/>
      <c r="DX12" s="10"/>
      <c r="DY12" s="10">
        <v>1707.1082528312959</v>
      </c>
      <c r="DZ12" s="12">
        <v>1834.0234963860419</v>
      </c>
      <c r="EA12" s="12"/>
      <c r="EB12" s="10"/>
      <c r="EC12" s="10">
        <v>1737.8079639228213</v>
      </c>
      <c r="ED12" s="12">
        <v>1717.9489874773535</v>
      </c>
      <c r="EE12" s="12"/>
      <c r="EF12" s="10"/>
      <c r="EG12" s="10">
        <v>1682.166309954471</v>
      </c>
      <c r="EH12" s="12">
        <v>1756.6959074092297</v>
      </c>
      <c r="EI12" s="12"/>
      <c r="EJ12" s="10"/>
      <c r="EK12" s="10">
        <v>1728.6761272303011</v>
      </c>
      <c r="EL12" s="12">
        <v>1709.9695676677331</v>
      </c>
      <c r="EM12" s="12"/>
      <c r="EN12" s="10"/>
      <c r="EO12" s="10">
        <v>1769.1052073998669</v>
      </c>
      <c r="EP12" s="12">
        <v>1785.4826754827725</v>
      </c>
      <c r="EQ12" s="12"/>
      <c r="ER12" s="24">
        <v>1664.0037927192532</v>
      </c>
      <c r="ES12" s="24">
        <v>1665.9614377641512</v>
      </c>
      <c r="ET12" s="24">
        <v>1681.4667973021376</v>
      </c>
      <c r="EU12" s="24">
        <v>1682.4716879160273</v>
      </c>
      <c r="EV12" s="24">
        <v>1693.5699299471007</v>
      </c>
      <c r="EW12" s="24">
        <v>1677.3031789120887</v>
      </c>
      <c r="EX12" s="24">
        <v>1688.7666269280176</v>
      </c>
      <c r="EY12" s="24">
        <v>1743.858808042643</v>
      </c>
      <c r="EZ12" s="24">
        <v>1794.1319379669669</v>
      </c>
      <c r="FA12" s="24">
        <v>1636.7445613924911</v>
      </c>
      <c r="FB12" s="24">
        <v>1785.3829549140833</v>
      </c>
      <c r="FC12" s="24">
        <v>1760.1644515625019</v>
      </c>
      <c r="FD12" s="24">
        <v>1768.6672582764722</v>
      </c>
      <c r="FE12" s="24">
        <v>1819.5656615330065</v>
      </c>
      <c r="FF12" s="24">
        <v>1763.4095839317999</v>
      </c>
      <c r="FG12" s="24">
        <v>1748.7814918611689</v>
      </c>
    </row>
    <row r="13" spans="1:163" ht="15.75" customHeight="1" x14ac:dyDescent="0.25">
      <c r="A13" s="32">
        <v>42592</v>
      </c>
      <c r="B13" s="32">
        <v>42593</v>
      </c>
      <c r="C13" s="33">
        <v>7.6570745229758321</v>
      </c>
      <c r="D13" s="7"/>
      <c r="E13" s="7">
        <v>1687.4634476635927</v>
      </c>
      <c r="F13" s="18">
        <v>1700.4450782438405</v>
      </c>
      <c r="G13" s="9"/>
      <c r="H13" s="10"/>
      <c r="I13" s="10">
        <v>1651.6433152354139</v>
      </c>
      <c r="J13" s="12">
        <v>1641.960920154803</v>
      </c>
      <c r="K13" s="12"/>
      <c r="L13" s="10"/>
      <c r="M13" s="10">
        <v>1659.2958625815515</v>
      </c>
      <c r="N13" s="12">
        <v>1657.6124323181077</v>
      </c>
      <c r="O13" s="12"/>
      <c r="P13" s="10"/>
      <c r="Q13" s="10">
        <v>1651.0703697405045</v>
      </c>
      <c r="R13" s="12">
        <v>1662.5538838380835</v>
      </c>
      <c r="S13" s="12"/>
      <c r="T13" s="10"/>
      <c r="U13" s="10">
        <v>1660.5224953000875</v>
      </c>
      <c r="V13" s="12">
        <v>1652.4654486355544</v>
      </c>
      <c r="W13" s="12"/>
      <c r="X13" s="10"/>
      <c r="Y13" s="10">
        <v>1656.622010263829</v>
      </c>
      <c r="Z13" s="12">
        <v>1661.9249969635739</v>
      </c>
      <c r="AA13" s="12"/>
      <c r="AB13" s="10"/>
      <c r="AC13" s="10">
        <v>1674.2143364654526</v>
      </c>
      <c r="AD13" s="12">
        <v>1660.4079466909598</v>
      </c>
      <c r="AE13" s="12"/>
      <c r="AF13" s="10"/>
      <c r="AG13" s="10">
        <v>1677.6557130483766</v>
      </c>
      <c r="AH13" s="12">
        <v>1666.7487068280009</v>
      </c>
      <c r="AI13" s="12"/>
      <c r="AJ13" s="10"/>
      <c r="AK13" s="10">
        <v>1663.0120740151194</v>
      </c>
      <c r="AL13" s="12">
        <v>1659.6829191321224</v>
      </c>
      <c r="AM13" s="12"/>
      <c r="AN13" s="10"/>
      <c r="AO13" s="10">
        <v>1670.6336849090033</v>
      </c>
      <c r="AP13" s="12">
        <v>1664.3721312625148</v>
      </c>
      <c r="AQ13" s="12"/>
      <c r="AR13" s="10"/>
      <c r="AS13" s="10">
        <v>1757.6011063610479</v>
      </c>
      <c r="AT13" s="12">
        <v>1713.8014999327013</v>
      </c>
      <c r="AU13" s="12"/>
      <c r="AV13" s="10"/>
      <c r="AW13" s="10">
        <v>1752.6218673953538</v>
      </c>
      <c r="AX13" s="12">
        <v>1701.2082698110225</v>
      </c>
      <c r="AY13" s="12"/>
      <c r="AZ13" s="10"/>
      <c r="BA13" s="10">
        <v>1770.9572470676958</v>
      </c>
      <c r="BB13" s="12">
        <v>1714.6754651475956</v>
      </c>
      <c r="BC13" s="12"/>
      <c r="BD13" s="10"/>
      <c r="BE13" s="10">
        <v>1806.2263138646097</v>
      </c>
      <c r="BF13" s="12">
        <v>1750.6855269300693</v>
      </c>
      <c r="BG13" s="12"/>
      <c r="BH13" s="10"/>
      <c r="BI13" s="10">
        <v>1792.6213658717929</v>
      </c>
      <c r="BJ13" s="12" t="s">
        <v>69</v>
      </c>
      <c r="BK13" s="12"/>
      <c r="BL13" s="10"/>
      <c r="BM13" s="10">
        <v>1777.201663839759</v>
      </c>
      <c r="BN13" s="12">
        <v>1750.9583644463514</v>
      </c>
      <c r="BO13" s="12"/>
      <c r="BP13" s="10"/>
      <c r="BQ13" s="10">
        <v>1750.6219288462394</v>
      </c>
      <c r="BR13" s="12">
        <v>1706.399631175623</v>
      </c>
      <c r="BS13" s="12"/>
      <c r="BT13" s="10"/>
      <c r="BU13" s="10">
        <v>1883.7669836660502</v>
      </c>
      <c r="BV13" s="12">
        <v>1835.4963253222052</v>
      </c>
      <c r="BW13" s="12"/>
      <c r="BX13" s="10"/>
      <c r="BY13" s="10">
        <v>1834.5346257470489</v>
      </c>
      <c r="BZ13" s="12">
        <v>1813.2448935156542</v>
      </c>
      <c r="CA13" s="12"/>
      <c r="CB13" s="10"/>
      <c r="CC13" s="10">
        <v>1726.0553964358362</v>
      </c>
      <c r="CD13" s="12">
        <v>1748.7993602797364</v>
      </c>
      <c r="CE13" s="12"/>
      <c r="CF13" s="10"/>
      <c r="CG13" s="10">
        <v>1775.0692272580504</v>
      </c>
      <c r="CH13" s="12">
        <v>1791.4161171484036</v>
      </c>
      <c r="CI13" s="12"/>
      <c r="CJ13" s="10"/>
      <c r="CK13" s="10">
        <v>1812.4666396566397</v>
      </c>
      <c r="CL13" s="12">
        <v>1821.8544968497119</v>
      </c>
      <c r="CM13" s="12"/>
      <c r="CN13" s="10"/>
      <c r="CO13" s="10">
        <v>1736.5152390177775</v>
      </c>
      <c r="CP13" s="12">
        <v>1837.0847779472383</v>
      </c>
      <c r="CQ13" s="12"/>
      <c r="CR13" s="10"/>
      <c r="CS13" s="10">
        <v>1708.5330424509898</v>
      </c>
      <c r="CT13" s="12">
        <v>1775.7096974458163</v>
      </c>
      <c r="CU13" s="12"/>
      <c r="CV13" s="10"/>
      <c r="CW13" s="10">
        <v>1795.1898736221351</v>
      </c>
      <c r="CX13" s="12">
        <v>1722.9123347423442</v>
      </c>
      <c r="CY13" s="12"/>
      <c r="CZ13" s="10"/>
      <c r="DA13" s="10">
        <v>1732.5558038821723</v>
      </c>
      <c r="DB13" s="12">
        <v>1693.6179154144854</v>
      </c>
      <c r="DC13" s="12"/>
      <c r="DD13" s="10"/>
      <c r="DE13" s="10">
        <v>1775.5851082695037</v>
      </c>
      <c r="DF13" s="12">
        <v>1756.3920696294622</v>
      </c>
      <c r="DG13" s="12"/>
      <c r="DH13" s="10"/>
      <c r="DI13" s="10">
        <v>1727.4789244722051</v>
      </c>
      <c r="DJ13" s="12">
        <v>1732.3206884457595</v>
      </c>
      <c r="DK13" s="12"/>
      <c r="DL13" s="10"/>
      <c r="DM13" s="10">
        <v>1666.1563929684312</v>
      </c>
      <c r="DN13" s="12">
        <v>1709.7923249730343</v>
      </c>
      <c r="DO13" s="12"/>
      <c r="DP13" s="10"/>
      <c r="DQ13" s="10">
        <v>1779.0292580025277</v>
      </c>
      <c r="DR13" s="12">
        <v>1768.3936986426368</v>
      </c>
      <c r="DS13" s="12"/>
      <c r="DT13" s="10"/>
      <c r="DU13" s="10">
        <v>1722.2393080953702</v>
      </c>
      <c r="DV13" s="12">
        <v>1643.0438794831484</v>
      </c>
      <c r="DW13" s="12"/>
      <c r="DX13" s="10"/>
      <c r="DY13" s="10">
        <v>1676.277256921049</v>
      </c>
      <c r="DZ13" s="12">
        <v>1765.0535508815183</v>
      </c>
      <c r="EA13" s="12"/>
      <c r="EB13" s="10"/>
      <c r="EC13" s="10">
        <v>1685.5609336284672</v>
      </c>
      <c r="ED13" s="12">
        <v>1674.852443654037</v>
      </c>
      <c r="EE13" s="12"/>
      <c r="EF13" s="10"/>
      <c r="EG13" s="10">
        <v>1635.2223025238377</v>
      </c>
      <c r="EH13" s="12">
        <v>1700.5531031509354</v>
      </c>
      <c r="EI13" s="12"/>
      <c r="EJ13" s="10"/>
      <c r="EK13" s="10">
        <v>1683.7335555170919</v>
      </c>
      <c r="EL13" s="12">
        <v>1665.60477136284</v>
      </c>
      <c r="EM13" s="12"/>
      <c r="EN13" s="10"/>
      <c r="EO13" s="10">
        <v>1714.6986061435375</v>
      </c>
      <c r="EP13" s="12">
        <v>1722.5168769548416</v>
      </c>
      <c r="EQ13" s="12"/>
      <c r="ER13" s="24">
        <v>1640.9992721099641</v>
      </c>
      <c r="ES13" s="24">
        <v>1638.6319548972119</v>
      </c>
      <c r="ET13" s="24">
        <v>1649.5447091167794</v>
      </c>
      <c r="EU13" s="24">
        <v>1678.0581271564649</v>
      </c>
      <c r="EV13" s="24">
        <v>1704.707181951334</v>
      </c>
      <c r="EW13" s="24">
        <v>1686.4470654808467</v>
      </c>
      <c r="EX13" s="24">
        <v>1711.8579538797228</v>
      </c>
      <c r="EY13" s="24">
        <v>1758.8986516852287</v>
      </c>
      <c r="EZ13" s="24">
        <v>1798.9726764227601</v>
      </c>
      <c r="FA13" s="24">
        <v>1686.4845076523413</v>
      </c>
      <c r="FB13" s="24">
        <v>1818.7656504164095</v>
      </c>
      <c r="FC13" s="24">
        <v>1812.1597912727154</v>
      </c>
      <c r="FD13" s="24">
        <v>1784.3402519808217</v>
      </c>
      <c r="FE13" s="24">
        <v>1777.4222854482716</v>
      </c>
      <c r="FF13" s="24">
        <v>1697.4597568874169</v>
      </c>
      <c r="FG13" s="24">
        <v>1673.8757573267255</v>
      </c>
    </row>
    <row r="14" spans="1:163" ht="15.75" customHeight="1" x14ac:dyDescent="0.25">
      <c r="A14" s="32">
        <v>42593</v>
      </c>
      <c r="B14" s="32">
        <v>42594</v>
      </c>
      <c r="C14" s="33">
        <v>6.6788114709854129</v>
      </c>
      <c r="D14" s="7"/>
      <c r="E14" s="7">
        <v>1672.2618982976089</v>
      </c>
      <c r="F14" s="18">
        <v>1679.4078053759038</v>
      </c>
      <c r="G14" s="9"/>
      <c r="H14" s="10"/>
      <c r="I14" s="10">
        <v>1630.4715017986985</v>
      </c>
      <c r="J14" s="12">
        <v>1632.7775121190791</v>
      </c>
      <c r="K14" s="12"/>
      <c r="L14" s="10"/>
      <c r="M14" s="10">
        <v>1630.1783131929481</v>
      </c>
      <c r="N14" s="12">
        <v>1627.8820925125563</v>
      </c>
      <c r="O14" s="12"/>
      <c r="P14" s="10"/>
      <c r="Q14" s="10">
        <v>1638.1328111995535</v>
      </c>
      <c r="R14" s="12">
        <v>1643.4926935423268</v>
      </c>
      <c r="S14" s="12"/>
      <c r="T14" s="10"/>
      <c r="U14" s="10">
        <v>1654.297585625174</v>
      </c>
      <c r="V14" s="12">
        <v>1645.1480007285329</v>
      </c>
      <c r="W14" s="12"/>
      <c r="X14" s="10"/>
      <c r="Y14" s="10">
        <v>1647.5125162836398</v>
      </c>
      <c r="Z14" s="12">
        <v>1653.8477811263556</v>
      </c>
      <c r="AA14" s="12"/>
      <c r="AB14" s="10"/>
      <c r="AC14" s="10">
        <v>1657.0376729783754</v>
      </c>
      <c r="AD14" s="12">
        <v>1655.8579846519915</v>
      </c>
      <c r="AE14" s="12"/>
      <c r="AF14" s="10"/>
      <c r="AG14" s="10">
        <v>1679.5669782626305</v>
      </c>
      <c r="AH14" s="12">
        <v>1672.3174083876713</v>
      </c>
      <c r="AI14" s="12"/>
      <c r="AJ14" s="10"/>
      <c r="AK14" s="10">
        <v>1663.2600501278464</v>
      </c>
      <c r="AL14" s="12">
        <v>1670.2162506736008</v>
      </c>
      <c r="AM14" s="12"/>
      <c r="AN14" s="10"/>
      <c r="AO14" s="10">
        <v>1657.6016520636826</v>
      </c>
      <c r="AP14" s="12">
        <v>1660.8488269146919</v>
      </c>
      <c r="AQ14" s="12"/>
      <c r="AR14" s="10"/>
      <c r="AS14" s="10">
        <v>1750.6667136045535</v>
      </c>
      <c r="AT14" s="12">
        <v>1715.3179797006846</v>
      </c>
      <c r="AU14" s="12"/>
      <c r="AV14" s="10"/>
      <c r="AW14" s="10">
        <v>1746.3490714012528</v>
      </c>
      <c r="AX14" s="12">
        <v>1685.8857093548761</v>
      </c>
      <c r="AY14" s="12"/>
      <c r="AZ14" s="10"/>
      <c r="BA14" s="10">
        <v>1763.5400488099745</v>
      </c>
      <c r="BB14" s="12">
        <v>1699.7345197110926</v>
      </c>
      <c r="BC14" s="12"/>
      <c r="BD14" s="10"/>
      <c r="BE14" s="10">
        <v>1789.7954981172095</v>
      </c>
      <c r="BF14" s="12">
        <v>1735.4550814744323</v>
      </c>
      <c r="BG14" s="12"/>
      <c r="BH14" s="10"/>
      <c r="BI14" s="10">
        <v>1772.4725546827221</v>
      </c>
      <c r="BJ14" s="12" t="s">
        <v>69</v>
      </c>
      <c r="BK14" s="12"/>
      <c r="BL14" s="10"/>
      <c r="BM14" s="10">
        <v>1736.0497066826883</v>
      </c>
      <c r="BN14" s="12">
        <v>1715.0352578495874</v>
      </c>
      <c r="BO14" s="12"/>
      <c r="BP14" s="10"/>
      <c r="BQ14" s="10">
        <v>1726.6752594954182</v>
      </c>
      <c r="BR14" s="12">
        <v>1674.5265863278812</v>
      </c>
      <c r="BS14" s="12"/>
      <c r="BT14" s="10"/>
      <c r="BU14" s="10">
        <v>1836.088391298086</v>
      </c>
      <c r="BV14" s="12">
        <v>1785.4115342708346</v>
      </c>
      <c r="BW14" s="12"/>
      <c r="BX14" s="10"/>
      <c r="BY14" s="10">
        <v>1774.1484801467791</v>
      </c>
      <c r="BZ14" s="12">
        <v>1747.6942511474426</v>
      </c>
      <c r="CA14" s="12"/>
      <c r="CB14" s="10"/>
      <c r="CC14" s="10">
        <v>1637.1546663693748</v>
      </c>
      <c r="CD14" s="12">
        <v>1663.734983998595</v>
      </c>
      <c r="CE14" s="12"/>
      <c r="CF14" s="10"/>
      <c r="CG14" s="10">
        <v>1671.3204829156857</v>
      </c>
      <c r="CH14" s="12">
        <v>1698.1708707102523</v>
      </c>
      <c r="CI14" s="12"/>
      <c r="CJ14" s="10"/>
      <c r="CK14" s="10">
        <v>1738.8636786612044</v>
      </c>
      <c r="CL14" s="12">
        <v>1742.9987140550843</v>
      </c>
      <c r="CM14" s="12"/>
      <c r="CN14" s="10"/>
      <c r="CO14" s="10">
        <v>1685.548921462432</v>
      </c>
      <c r="CP14" s="12">
        <v>1786.7297966643212</v>
      </c>
      <c r="CQ14" s="12"/>
      <c r="CR14" s="10"/>
      <c r="CS14" s="10">
        <v>1674.0875678041366</v>
      </c>
      <c r="CT14" s="12">
        <v>1744.1921769216001</v>
      </c>
      <c r="CU14" s="12"/>
      <c r="CV14" s="10"/>
      <c r="CW14" s="10">
        <v>1772.6189733973351</v>
      </c>
      <c r="CX14" s="12">
        <v>1695.8397386513968</v>
      </c>
      <c r="CY14" s="12"/>
      <c r="CZ14" s="10"/>
      <c r="DA14" s="10">
        <v>1700.5276913311664</v>
      </c>
      <c r="DB14" s="12">
        <v>1664.9967989260224</v>
      </c>
      <c r="DC14" s="12"/>
      <c r="DD14" s="10"/>
      <c r="DE14" s="10">
        <v>1739.550758076286</v>
      </c>
      <c r="DF14" s="12">
        <v>1729.3974372674525</v>
      </c>
      <c r="DG14" s="12"/>
      <c r="DH14" s="10"/>
      <c r="DI14" s="10">
        <v>1720.0134030300769</v>
      </c>
      <c r="DJ14" s="12">
        <v>1722.9199859957021</v>
      </c>
      <c r="DK14" s="12"/>
      <c r="DL14" s="10"/>
      <c r="DM14" s="10">
        <v>1662.6008813987114</v>
      </c>
      <c r="DN14" s="12">
        <v>1704.53014445492</v>
      </c>
      <c r="DO14" s="12"/>
      <c r="DP14" s="10"/>
      <c r="DQ14" s="10">
        <v>1768.5972329663923</v>
      </c>
      <c r="DR14" s="12">
        <v>1766.6598283096223</v>
      </c>
      <c r="DS14" s="12"/>
      <c r="DT14" s="10"/>
      <c r="DU14" s="10">
        <v>1725.013194757006</v>
      </c>
      <c r="DV14" s="12">
        <v>1644.4228384928929</v>
      </c>
      <c r="DW14" s="12"/>
      <c r="DX14" s="10"/>
      <c r="DY14" s="10">
        <v>1677.2967625756801</v>
      </c>
      <c r="DZ14" s="12">
        <v>1778.8977372185975</v>
      </c>
      <c r="EA14" s="12"/>
      <c r="EB14" s="10"/>
      <c r="EC14" s="10">
        <v>1679.4365885568939</v>
      </c>
      <c r="ED14" s="12">
        <v>1671.1282750839484</v>
      </c>
      <c r="EE14" s="12"/>
      <c r="EF14" s="10"/>
      <c r="EG14" s="10">
        <v>1624.9506148674338</v>
      </c>
      <c r="EH14" s="12">
        <v>1687.758757392555</v>
      </c>
      <c r="EI14" s="12"/>
      <c r="EJ14" s="10"/>
      <c r="EK14" s="10">
        <v>1668.0951942135746</v>
      </c>
      <c r="EL14" s="12">
        <v>1663.1965130765368</v>
      </c>
      <c r="EM14" s="12"/>
      <c r="EN14" s="10"/>
      <c r="EO14" s="10">
        <v>1705.622741762807</v>
      </c>
      <c r="EP14" s="12">
        <v>1715.6961128856083</v>
      </c>
      <c r="EQ14" s="12"/>
      <c r="ER14" s="24">
        <v>1618.2061032112722</v>
      </c>
      <c r="ES14" s="24">
        <v>1615.7238155686709</v>
      </c>
      <c r="ET14" s="24">
        <v>1635.0115047528823</v>
      </c>
      <c r="EU14" s="24">
        <v>1675.2345886520131</v>
      </c>
      <c r="EV14" s="24">
        <v>1698.1295913290394</v>
      </c>
      <c r="EW14" s="24">
        <v>1667.2302401704214</v>
      </c>
      <c r="EX14" s="24">
        <v>1679.0939784734969</v>
      </c>
      <c r="EY14" s="24">
        <v>1734.9837602316727</v>
      </c>
      <c r="EZ14" s="24">
        <v>1777.657876586577</v>
      </c>
      <c r="FA14" s="24">
        <v>1648.2818620398457</v>
      </c>
      <c r="FB14" s="24">
        <v>1767.5992288590373</v>
      </c>
      <c r="FC14" s="24">
        <v>1740.7222606089017</v>
      </c>
      <c r="FD14" s="24">
        <v>1754.6672430484384</v>
      </c>
      <c r="FE14" s="24">
        <v>1772.4056330348224</v>
      </c>
      <c r="FF14" s="24">
        <v>1701.5255296099665</v>
      </c>
      <c r="FG14" s="24">
        <v>1686.105919390365</v>
      </c>
    </row>
    <row r="15" spans="1:163" ht="15.75" customHeight="1" x14ac:dyDescent="0.25">
      <c r="A15" s="32">
        <v>42594</v>
      </c>
      <c r="B15" s="32">
        <v>42595</v>
      </c>
      <c r="C15" s="33">
        <v>7.9459913539886475</v>
      </c>
      <c r="D15" s="7"/>
      <c r="E15" s="7">
        <v>1858.2615972563694</v>
      </c>
      <c r="F15" s="18">
        <v>1865.938727780607</v>
      </c>
      <c r="G15" s="9"/>
      <c r="H15" s="10"/>
      <c r="I15" s="10">
        <v>1820.5966079889124</v>
      </c>
      <c r="J15" s="12">
        <v>1820.6323365720355</v>
      </c>
      <c r="K15" s="12"/>
      <c r="L15" s="10"/>
      <c r="M15" s="10">
        <v>1822.6768987159776</v>
      </c>
      <c r="N15" s="12">
        <v>1817.9784710340684</v>
      </c>
      <c r="O15" s="12"/>
      <c r="P15" s="10"/>
      <c r="Q15" s="10">
        <v>1826.3303396229342</v>
      </c>
      <c r="R15" s="12">
        <v>1841.3818585459301</v>
      </c>
      <c r="S15" s="12"/>
      <c r="T15" s="10"/>
      <c r="U15" s="10">
        <v>1831.0576926224298</v>
      </c>
      <c r="V15" s="12">
        <v>1831.316185398807</v>
      </c>
      <c r="W15" s="12"/>
      <c r="X15" s="10"/>
      <c r="Y15" s="10">
        <v>1819.3612718025843</v>
      </c>
      <c r="Z15" s="12">
        <v>1834.0127967002456</v>
      </c>
      <c r="AA15" s="12"/>
      <c r="AB15" s="10"/>
      <c r="AC15" s="10">
        <v>1838.4559154716469</v>
      </c>
      <c r="AD15" s="12">
        <v>1836.0509198208581</v>
      </c>
      <c r="AE15" s="12"/>
      <c r="AF15" s="10"/>
      <c r="AG15" s="10">
        <v>1847.4979616897715</v>
      </c>
      <c r="AH15" s="12">
        <v>1833.3242537463425</v>
      </c>
      <c r="AI15" s="12"/>
      <c r="AJ15" s="10"/>
      <c r="AK15" s="10">
        <v>1827.4600394154361</v>
      </c>
      <c r="AL15" s="12">
        <v>1832.2653737469277</v>
      </c>
      <c r="AM15" s="12"/>
      <c r="AN15" s="10"/>
      <c r="AO15" s="10">
        <v>1819.439518024592</v>
      </c>
      <c r="AP15" s="12">
        <v>1813.5366358112292</v>
      </c>
      <c r="AQ15" s="12"/>
      <c r="AR15" s="10"/>
      <c r="AS15" s="10">
        <v>1905.083443504745</v>
      </c>
      <c r="AT15" s="12">
        <v>1853.4064630198379</v>
      </c>
      <c r="AU15" s="12"/>
      <c r="AV15" s="10"/>
      <c r="AW15" s="10">
        <v>1886.649672570268</v>
      </c>
      <c r="AX15" s="12">
        <v>1835.1891029292717</v>
      </c>
      <c r="AY15" s="12"/>
      <c r="AZ15" s="10"/>
      <c r="BA15" s="10">
        <v>1908.3619460148757</v>
      </c>
      <c r="BB15" s="12">
        <v>1845.8818945388402</v>
      </c>
      <c r="BC15" s="12"/>
      <c r="BD15" s="10"/>
      <c r="BE15" s="10">
        <v>1941.2045034113471</v>
      </c>
      <c r="BF15" s="12">
        <v>1878.9883320202323</v>
      </c>
      <c r="BG15" s="12"/>
      <c r="BH15" s="10"/>
      <c r="BI15" s="10">
        <v>1929.9807287408928</v>
      </c>
      <c r="BJ15" s="12" t="s">
        <v>69</v>
      </c>
      <c r="BK15" s="12"/>
      <c r="BL15" s="10"/>
      <c r="BM15" s="10">
        <v>1903.5970851758689</v>
      </c>
      <c r="BN15" s="12">
        <v>1875.0768925264595</v>
      </c>
      <c r="BO15" s="12"/>
      <c r="BP15" s="10"/>
      <c r="BQ15" s="10">
        <v>1875.2418112894134</v>
      </c>
      <c r="BR15" s="12">
        <v>1833.3508038433165</v>
      </c>
      <c r="BS15" s="12"/>
      <c r="BT15" s="10"/>
      <c r="BU15" s="10">
        <v>1993.181310100282</v>
      </c>
      <c r="BV15" s="12">
        <v>1953.1507810083463</v>
      </c>
      <c r="BW15" s="12"/>
      <c r="BX15" s="10"/>
      <c r="BY15" s="10">
        <v>1938.1402300606026</v>
      </c>
      <c r="BZ15" s="12">
        <v>1913.2307998456552</v>
      </c>
      <c r="CA15" s="12"/>
      <c r="CB15" s="10"/>
      <c r="CC15" s="10">
        <v>1813.3463242700734</v>
      </c>
      <c r="CD15" s="12">
        <v>1838.0071993427089</v>
      </c>
      <c r="CE15" s="12"/>
      <c r="CF15" s="10"/>
      <c r="CG15" s="10">
        <v>1843.6280785936578</v>
      </c>
      <c r="CH15" s="12">
        <v>1860.2929023932534</v>
      </c>
      <c r="CI15" s="12"/>
      <c r="CJ15" s="10"/>
      <c r="CK15" s="10">
        <v>1896.8566621006935</v>
      </c>
      <c r="CL15" s="12">
        <v>1898.3100486469853</v>
      </c>
      <c r="CM15" s="12"/>
      <c r="CN15" s="10"/>
      <c r="CO15" s="10">
        <v>1845.9683281403345</v>
      </c>
      <c r="CP15" s="12">
        <v>1937.8852211414307</v>
      </c>
      <c r="CQ15" s="12"/>
      <c r="CR15" s="10"/>
      <c r="CS15" s="10">
        <v>1834.5605586741879</v>
      </c>
      <c r="CT15" s="12">
        <v>1898.5955024699133</v>
      </c>
      <c r="CU15" s="12"/>
      <c r="CV15" s="10"/>
      <c r="CW15" s="10">
        <v>1932.9126488170439</v>
      </c>
      <c r="CX15" s="12">
        <v>1855.6847583915223</v>
      </c>
      <c r="CY15" s="12"/>
      <c r="CZ15" s="10"/>
      <c r="DA15" s="10">
        <v>1865.5207656847458</v>
      </c>
      <c r="DB15" s="12">
        <v>1826.2500270485384</v>
      </c>
      <c r="DC15" s="12"/>
      <c r="DD15" s="10"/>
      <c r="DE15" s="10">
        <v>1898.8780948238009</v>
      </c>
      <c r="DF15" s="12">
        <v>1883.6196777176849</v>
      </c>
      <c r="DG15" s="12"/>
      <c r="DH15" s="10"/>
      <c r="DI15" s="10">
        <v>1878.4037571981548</v>
      </c>
      <c r="DJ15" s="12">
        <v>1877.5872843954533</v>
      </c>
      <c r="DK15" s="12"/>
      <c r="DL15" s="10"/>
      <c r="DM15" s="10">
        <v>1836.4965402312127</v>
      </c>
      <c r="DN15" s="12">
        <v>1876.3742205307606</v>
      </c>
      <c r="DO15" s="12"/>
      <c r="DP15" s="10"/>
      <c r="DQ15" s="10">
        <v>1940.4024419776335</v>
      </c>
      <c r="DR15" s="12">
        <v>1932.0133224034191</v>
      </c>
      <c r="DS15" s="12"/>
      <c r="DT15" s="10"/>
      <c r="DU15" s="10">
        <v>1897.9807831903593</v>
      </c>
      <c r="DV15" s="12">
        <v>1824.6522774370862</v>
      </c>
      <c r="DW15" s="12"/>
      <c r="DX15" s="10"/>
      <c r="DY15" s="10">
        <v>1850.8640255645973</v>
      </c>
      <c r="DZ15" s="12">
        <v>1966.1384408595986</v>
      </c>
      <c r="EA15" s="12"/>
      <c r="EB15" s="10"/>
      <c r="EC15" s="10">
        <v>1876.6584330059704</v>
      </c>
      <c r="ED15" s="12">
        <v>1870.2619854523718</v>
      </c>
      <c r="EE15" s="12"/>
      <c r="EF15" s="10"/>
      <c r="EG15" s="10">
        <v>1826.7278285713376</v>
      </c>
      <c r="EH15" s="12">
        <v>1889.4023216601438</v>
      </c>
      <c r="EI15" s="12"/>
      <c r="EJ15" s="10"/>
      <c r="EK15" s="10">
        <v>1864.974758935979</v>
      </c>
      <c r="EL15" s="12">
        <v>1861.7478720605104</v>
      </c>
      <c r="EM15" s="12"/>
      <c r="EN15" s="10"/>
      <c r="EO15" s="10">
        <v>1900.5668447370376</v>
      </c>
      <c r="EP15" s="12">
        <v>1914.1337260311705</v>
      </c>
      <c r="EQ15" s="12"/>
      <c r="ER15" s="24">
        <v>1811.0710835424411</v>
      </c>
      <c r="ES15" s="24">
        <v>1812.9423768191771</v>
      </c>
      <c r="ET15" s="24">
        <v>1826.9054247474573</v>
      </c>
      <c r="EU15" s="24">
        <v>1841.6248219550787</v>
      </c>
      <c r="EV15" s="24">
        <v>1853.5146889615733</v>
      </c>
      <c r="EW15" s="24">
        <v>1825.9371794631443</v>
      </c>
      <c r="EX15" s="24">
        <v>1821.5013613210267</v>
      </c>
      <c r="EY15" s="24">
        <v>1874.863180928231</v>
      </c>
      <c r="EZ15" s="24">
        <v>1929.6077004065257</v>
      </c>
      <c r="FA15" s="24">
        <v>1796.3942276281066</v>
      </c>
      <c r="FB15" s="24">
        <v>1913.9016435286219</v>
      </c>
      <c r="FC15" s="24">
        <v>1886.9133804285002</v>
      </c>
      <c r="FD15" s="24">
        <v>1909.7311331460162</v>
      </c>
      <c r="FE15" s="24">
        <v>1922.3957386097236</v>
      </c>
      <c r="FF15" s="24">
        <v>1886.0721347711142</v>
      </c>
      <c r="FG15" s="24">
        <v>1869.3248873029665</v>
      </c>
    </row>
    <row r="16" spans="1:163" ht="15.75" customHeight="1" x14ac:dyDescent="0.25">
      <c r="A16" s="32">
        <v>42595</v>
      </c>
      <c r="B16" s="32">
        <v>42596</v>
      </c>
      <c r="C16" s="33">
        <v>7.5745585923194882</v>
      </c>
      <c r="D16" s="7"/>
      <c r="E16" s="7">
        <v>1805.7568002692096</v>
      </c>
      <c r="F16" s="18">
        <v>1816.9828132495111</v>
      </c>
      <c r="G16" s="9"/>
      <c r="H16" s="10"/>
      <c r="I16" s="10">
        <v>1774.4260001988926</v>
      </c>
      <c r="J16" s="12">
        <v>1780.2810712239318</v>
      </c>
      <c r="K16" s="12"/>
      <c r="L16" s="10"/>
      <c r="M16" s="10">
        <v>1769.085982508984</v>
      </c>
      <c r="N16" s="12">
        <v>1764.9232327205859</v>
      </c>
      <c r="O16" s="12"/>
      <c r="P16" s="10"/>
      <c r="Q16" s="10">
        <v>1774.7607340086934</v>
      </c>
      <c r="R16" s="12">
        <v>1790.830645168882</v>
      </c>
      <c r="S16" s="12"/>
      <c r="T16" s="10"/>
      <c r="U16" s="10">
        <v>1777.4300088114023</v>
      </c>
      <c r="V16" s="12">
        <v>1779.6643291890146</v>
      </c>
      <c r="W16" s="12"/>
      <c r="X16" s="10"/>
      <c r="Y16" s="10">
        <v>1758.7304201786551</v>
      </c>
      <c r="Z16" s="12">
        <v>1774.6923158394643</v>
      </c>
      <c r="AA16" s="12"/>
      <c r="AB16" s="10"/>
      <c r="AC16" s="10">
        <v>1786.6921356880389</v>
      </c>
      <c r="AD16" s="12">
        <v>1783.8808307421987</v>
      </c>
      <c r="AE16" s="12"/>
      <c r="AF16" s="10"/>
      <c r="AG16" s="10">
        <v>1784.3019710495284</v>
      </c>
      <c r="AH16" s="12">
        <v>1770.2875123183478</v>
      </c>
      <c r="AI16" s="12"/>
      <c r="AJ16" s="10"/>
      <c r="AK16" s="10">
        <v>1770.4356830079485</v>
      </c>
      <c r="AL16" s="12">
        <v>1779.4527434769741</v>
      </c>
      <c r="AM16" s="12"/>
      <c r="AN16" s="10"/>
      <c r="AO16" s="10">
        <v>1773.1951235934805</v>
      </c>
      <c r="AP16" s="12">
        <v>1771.5310021060229</v>
      </c>
      <c r="AQ16" s="12"/>
      <c r="AR16" s="10"/>
      <c r="AS16" s="10">
        <v>1876.2758569136513</v>
      </c>
      <c r="AT16" s="12">
        <v>1828.0735578825645</v>
      </c>
      <c r="AU16" s="12"/>
      <c r="AV16" s="10"/>
      <c r="AW16" s="10">
        <v>1869.0396431468914</v>
      </c>
      <c r="AX16" s="12">
        <v>1818.5014590176336</v>
      </c>
      <c r="AY16" s="12"/>
      <c r="AZ16" s="10"/>
      <c r="BA16" s="10">
        <v>1888.4215212682468</v>
      </c>
      <c r="BB16" s="12">
        <v>1822.4187947442238</v>
      </c>
      <c r="BC16" s="12"/>
      <c r="BD16" s="10"/>
      <c r="BE16" s="10">
        <v>1931.5392662105517</v>
      </c>
      <c r="BF16" s="12">
        <v>1865.3890318596866</v>
      </c>
      <c r="BG16" s="12"/>
      <c r="BH16" s="10"/>
      <c r="BI16" s="10">
        <v>1916.3714770009349</v>
      </c>
      <c r="BJ16" s="12" t="s">
        <v>69</v>
      </c>
      <c r="BK16" s="12"/>
      <c r="BL16" s="10"/>
      <c r="BM16" s="10">
        <v>1894.5044465572273</v>
      </c>
      <c r="BN16" s="12">
        <v>1860.9806716444498</v>
      </c>
      <c r="BO16" s="12"/>
      <c r="BP16" s="10"/>
      <c r="BQ16" s="10">
        <v>1867.859414028517</v>
      </c>
      <c r="BR16" s="12">
        <v>1819.8361892599903</v>
      </c>
      <c r="BS16" s="12"/>
      <c r="BT16" s="10"/>
      <c r="BU16" s="10">
        <v>1988.3193256907362</v>
      </c>
      <c r="BV16" s="12">
        <v>1947.9399742773271</v>
      </c>
      <c r="BW16" s="12"/>
      <c r="BX16" s="10"/>
      <c r="BY16" s="10">
        <v>1936.2659308081975</v>
      </c>
      <c r="BZ16" s="12">
        <v>1909.9044420755481</v>
      </c>
      <c r="CA16" s="12"/>
      <c r="CB16" s="10"/>
      <c r="CC16" s="10">
        <v>1803.5712146626088</v>
      </c>
      <c r="CD16" s="12">
        <v>1821.9891358881034</v>
      </c>
      <c r="CE16" s="12"/>
      <c r="CF16" s="10"/>
      <c r="CG16" s="10">
        <v>1842.167206358296</v>
      </c>
      <c r="CH16" s="12">
        <v>1865.3369551789986</v>
      </c>
      <c r="CI16" s="12"/>
      <c r="CJ16" s="10"/>
      <c r="CK16" s="10">
        <v>1904.0509342663515</v>
      </c>
      <c r="CL16" s="12">
        <v>1913.5490033354326</v>
      </c>
      <c r="CM16" s="12"/>
      <c r="CN16" s="10"/>
      <c r="CO16" s="10">
        <v>1843.1532944820763</v>
      </c>
      <c r="CP16" s="12">
        <v>1952.504097121026</v>
      </c>
      <c r="CQ16" s="12"/>
      <c r="CR16" s="10"/>
      <c r="CS16" s="10">
        <v>1821.2928605631628</v>
      </c>
      <c r="CT16" s="12">
        <v>1894.249968508733</v>
      </c>
      <c r="CU16" s="12"/>
      <c r="CV16" s="10"/>
      <c r="CW16" s="10">
        <v>1932.6294573497742</v>
      </c>
      <c r="CX16" s="12">
        <v>1846.531784752518</v>
      </c>
      <c r="CY16" s="12"/>
      <c r="CZ16" s="10"/>
      <c r="DA16" s="10">
        <v>1857.0123818296122</v>
      </c>
      <c r="DB16" s="12">
        <v>1818.1027973547655</v>
      </c>
      <c r="DC16" s="12"/>
      <c r="DD16" s="10"/>
      <c r="DE16" s="10">
        <v>1888.6155369521932</v>
      </c>
      <c r="DF16" s="12">
        <v>1874.9405368240516</v>
      </c>
      <c r="DG16" s="12"/>
      <c r="DH16" s="10"/>
      <c r="DI16" s="10">
        <v>1860.862198832021</v>
      </c>
      <c r="DJ16" s="12">
        <v>1859.9752351132115</v>
      </c>
      <c r="DK16" s="12"/>
      <c r="DL16" s="10"/>
      <c r="DM16" s="10">
        <v>1801.5280590320676</v>
      </c>
      <c r="DN16" s="12">
        <v>1851.3300847051082</v>
      </c>
      <c r="DO16" s="12"/>
      <c r="DP16" s="10"/>
      <c r="DQ16" s="10">
        <v>1913.8586735948788</v>
      </c>
      <c r="DR16" s="12">
        <v>1894.0666556615713</v>
      </c>
      <c r="DS16" s="12"/>
      <c r="DT16" s="10"/>
      <c r="DU16" s="10">
        <v>1860.6832338878166</v>
      </c>
      <c r="DV16" s="12">
        <v>1778.4226077819492</v>
      </c>
      <c r="DW16" s="12"/>
      <c r="DX16" s="10"/>
      <c r="DY16" s="10">
        <v>1803.0205539355413</v>
      </c>
      <c r="DZ16" s="12">
        <v>1931.8668537119577</v>
      </c>
      <c r="EA16" s="12"/>
      <c r="EB16" s="10"/>
      <c r="EC16" s="10">
        <v>1839.0894061207475</v>
      </c>
      <c r="ED16" s="12">
        <v>1829.6955657465362</v>
      </c>
      <c r="EE16" s="12"/>
      <c r="EF16" s="10"/>
      <c r="EG16" s="10">
        <v>1785.0272759873892</v>
      </c>
      <c r="EH16" s="12">
        <v>1855.9630620795547</v>
      </c>
      <c r="EI16" s="12"/>
      <c r="EJ16" s="10"/>
      <c r="EK16" s="10">
        <v>1826.1431099209071</v>
      </c>
      <c r="EL16" s="12">
        <v>1813.0761823463342</v>
      </c>
      <c r="EM16" s="12"/>
      <c r="EN16" s="10"/>
      <c r="EO16" s="10">
        <v>1871.6931932031532</v>
      </c>
      <c r="EP16" s="12">
        <v>1882.8245257467736</v>
      </c>
      <c r="EQ16" s="12"/>
      <c r="ER16" s="24">
        <v>1767.0681268978346</v>
      </c>
      <c r="ES16" s="24">
        <v>1769.0910229538001</v>
      </c>
      <c r="ET16" s="24">
        <v>1775.2497461658816</v>
      </c>
      <c r="EU16" s="24">
        <v>1792.3419123823949</v>
      </c>
      <c r="EV16" s="24">
        <v>1805.0853322986211</v>
      </c>
      <c r="EW16" s="24">
        <v>1796.9135152510705</v>
      </c>
      <c r="EX16" s="24">
        <v>1807.2952161730602</v>
      </c>
      <c r="EY16" s="24">
        <v>1869.9503156908143</v>
      </c>
      <c r="EZ16" s="24">
        <v>1923.3414368645272</v>
      </c>
      <c r="FA16" s="24">
        <v>1777.714014983615</v>
      </c>
      <c r="FB16" s="24">
        <v>1909.833633244428</v>
      </c>
      <c r="FC16" s="24">
        <v>1880.2274970429507</v>
      </c>
      <c r="FD16" s="24">
        <v>1925.7424061923425</v>
      </c>
      <c r="FE16" s="24">
        <v>1921.1146765931746</v>
      </c>
      <c r="FF16" s="24">
        <v>1859.565885728005</v>
      </c>
      <c r="FG16" s="24">
        <v>1850.4637340951551</v>
      </c>
    </row>
    <row r="17" spans="1:163" ht="15.75" customHeight="1" x14ac:dyDescent="0.25">
      <c r="A17" s="32">
        <v>42596</v>
      </c>
      <c r="B17" s="32">
        <v>42597</v>
      </c>
      <c r="C17" s="33">
        <v>7.934746195793152</v>
      </c>
      <c r="D17" s="7"/>
      <c r="E17" s="7">
        <v>1873.5743227619112</v>
      </c>
      <c r="F17" s="18">
        <v>1881.9468959011472</v>
      </c>
      <c r="G17" s="9"/>
      <c r="H17" s="10"/>
      <c r="I17" s="10">
        <v>1845.3292981045804</v>
      </c>
      <c r="J17" s="12">
        <v>1847.1726747618427</v>
      </c>
      <c r="K17" s="12"/>
      <c r="L17" s="10"/>
      <c r="M17" s="10">
        <v>1838.1071551195171</v>
      </c>
      <c r="N17" s="12">
        <v>1834.7710098913028</v>
      </c>
      <c r="O17" s="12"/>
      <c r="P17" s="10"/>
      <c r="Q17" s="10">
        <v>1839.5471505569888</v>
      </c>
      <c r="R17" s="12">
        <v>1856.4969144740783</v>
      </c>
      <c r="S17" s="12"/>
      <c r="T17" s="10"/>
      <c r="U17" s="10">
        <v>1841.2555430854961</v>
      </c>
      <c r="V17" s="12">
        <v>1840.9749628142213</v>
      </c>
      <c r="W17" s="12"/>
      <c r="X17" s="10"/>
      <c r="Y17" s="10">
        <v>1826.8811319797101</v>
      </c>
      <c r="Z17" s="12">
        <v>1838.5871316313674</v>
      </c>
      <c r="AA17" s="12"/>
      <c r="AB17" s="10"/>
      <c r="AC17" s="10">
        <v>1848.8201477165198</v>
      </c>
      <c r="AD17" s="12">
        <v>1845.7721214099743</v>
      </c>
      <c r="AE17" s="12"/>
      <c r="AF17" s="10"/>
      <c r="AG17" s="10">
        <v>1847.210321233563</v>
      </c>
      <c r="AH17" s="12">
        <v>1833.0530457942446</v>
      </c>
      <c r="AI17" s="12"/>
      <c r="AJ17" s="10"/>
      <c r="AK17" s="10">
        <v>1836.2921621229953</v>
      </c>
      <c r="AL17" s="12">
        <v>1840.792977464715</v>
      </c>
      <c r="AM17" s="12"/>
      <c r="AN17" s="10"/>
      <c r="AO17" s="10">
        <v>1835.4395704138783</v>
      </c>
      <c r="AP17" s="12">
        <v>1834.6429595138511</v>
      </c>
      <c r="AQ17" s="12"/>
      <c r="AR17" s="10"/>
      <c r="AS17" s="10">
        <v>1934.5969876039501</v>
      </c>
      <c r="AT17" s="12">
        <v>1886.3033430534849</v>
      </c>
      <c r="AU17" s="12"/>
      <c r="AV17" s="10"/>
      <c r="AW17" s="10">
        <v>1928.0479051433776</v>
      </c>
      <c r="AX17" s="12">
        <v>1876.2664665158165</v>
      </c>
      <c r="AY17" s="12"/>
      <c r="AZ17" s="10"/>
      <c r="BA17" s="10">
        <v>1943.9399664557311</v>
      </c>
      <c r="BB17" s="12">
        <v>1883.0118802912555</v>
      </c>
      <c r="BC17" s="12"/>
      <c r="BD17" s="10"/>
      <c r="BE17" s="10">
        <v>1983.6815451108271</v>
      </c>
      <c r="BF17" s="12">
        <v>1919.3749372201162</v>
      </c>
      <c r="BG17" s="12"/>
      <c r="BH17" s="10"/>
      <c r="BI17" s="10">
        <v>1966.0403494743241</v>
      </c>
      <c r="BJ17" s="12" t="s">
        <v>69</v>
      </c>
      <c r="BK17" s="12"/>
      <c r="BL17" s="10"/>
      <c r="BM17" s="10">
        <v>1946.7151598713037</v>
      </c>
      <c r="BN17" s="12">
        <v>1915.2778412519765</v>
      </c>
      <c r="BO17" s="12"/>
      <c r="BP17" s="10"/>
      <c r="BQ17" s="10">
        <v>1918.9756750127628</v>
      </c>
      <c r="BR17" s="12">
        <v>1875.8804438172729</v>
      </c>
      <c r="BS17" s="12"/>
      <c r="BT17" s="10"/>
      <c r="BU17" s="10">
        <v>2032.3325912110902</v>
      </c>
      <c r="BV17" s="12">
        <v>1996.065534250394</v>
      </c>
      <c r="BW17" s="12"/>
      <c r="BX17" s="10"/>
      <c r="BY17" s="10">
        <v>1981.1985719408999</v>
      </c>
      <c r="BZ17" s="12">
        <v>1952.4416406038849</v>
      </c>
      <c r="CA17" s="12"/>
      <c r="CB17" s="10"/>
      <c r="CC17" s="10">
        <v>1853.5640095208762</v>
      </c>
      <c r="CD17" s="12">
        <v>1876.4185363389477</v>
      </c>
      <c r="CE17" s="12"/>
      <c r="CF17" s="10"/>
      <c r="CG17" s="10">
        <v>1890.7382401810974</v>
      </c>
      <c r="CH17" s="12">
        <v>1909.9102383690019</v>
      </c>
      <c r="CI17" s="12"/>
      <c r="CJ17" s="10"/>
      <c r="CK17" s="10">
        <v>1952.535756774573</v>
      </c>
      <c r="CL17" s="12">
        <v>1956.0099613295558</v>
      </c>
      <c r="CM17" s="12"/>
      <c r="CN17" s="10"/>
      <c r="CO17" s="10">
        <v>1891.255519063121</v>
      </c>
      <c r="CP17" s="12">
        <v>1991.5348296295804</v>
      </c>
      <c r="CQ17" s="12"/>
      <c r="CR17" s="10"/>
      <c r="CS17" s="10">
        <v>1872.6183781472214</v>
      </c>
      <c r="CT17" s="12">
        <v>1942.5623301813209</v>
      </c>
      <c r="CU17" s="12"/>
      <c r="CV17" s="10"/>
      <c r="CW17" s="10">
        <v>1974.2798902633278</v>
      </c>
      <c r="CX17" s="12">
        <v>1880.7402488870873</v>
      </c>
      <c r="CY17" s="12"/>
      <c r="CZ17" s="10"/>
      <c r="DA17" s="10">
        <v>1904.8541816571831</v>
      </c>
      <c r="DB17" s="12">
        <v>1867.9356283221859</v>
      </c>
      <c r="DC17" s="12"/>
      <c r="DD17" s="10"/>
      <c r="DE17" s="10">
        <v>1932.562754934404</v>
      </c>
      <c r="DF17" s="12">
        <v>1919.2606256370743</v>
      </c>
      <c r="DG17" s="12"/>
      <c r="DH17" s="10"/>
      <c r="DI17" s="10">
        <v>1909.0932449481097</v>
      </c>
      <c r="DJ17" s="12">
        <v>1908.6558449731122</v>
      </c>
      <c r="DK17" s="12"/>
      <c r="DL17" s="10"/>
      <c r="DM17" s="10">
        <v>1857.529439256384</v>
      </c>
      <c r="DN17" s="12">
        <v>1900.493114743615</v>
      </c>
      <c r="DO17" s="12"/>
      <c r="DP17" s="10"/>
      <c r="DQ17" s="10">
        <v>1962.3380142774422</v>
      </c>
      <c r="DR17" s="12">
        <v>1945.6358369960835</v>
      </c>
      <c r="DS17" s="12"/>
      <c r="DT17" s="10"/>
      <c r="DU17" s="10">
        <v>1913.3667926434941</v>
      </c>
      <c r="DV17" s="12">
        <v>1838.2195207498203</v>
      </c>
      <c r="DW17" s="12"/>
      <c r="DX17" s="10"/>
      <c r="DY17" s="10">
        <v>1864.8121783586764</v>
      </c>
      <c r="DZ17" s="12">
        <v>1981.1720967270612</v>
      </c>
      <c r="EA17" s="12"/>
      <c r="EB17" s="10"/>
      <c r="EC17" s="10">
        <v>1892.1100455519295</v>
      </c>
      <c r="ED17" s="12">
        <v>1884.0171361349178</v>
      </c>
      <c r="EE17" s="12"/>
      <c r="EF17" s="10"/>
      <c r="EG17" s="10">
        <v>1844.3009255772474</v>
      </c>
      <c r="EH17" s="12">
        <v>1908.0350019619741</v>
      </c>
      <c r="EI17" s="12"/>
      <c r="EJ17" s="10"/>
      <c r="EK17" s="10">
        <v>1881.6374419880658</v>
      </c>
      <c r="EL17" s="12">
        <v>1875.5699391729527</v>
      </c>
      <c r="EM17" s="12"/>
      <c r="EN17" s="10"/>
      <c r="EO17" s="10">
        <v>1923.7682329823815</v>
      </c>
      <c r="EP17" s="12">
        <v>1935.1183462162298</v>
      </c>
      <c r="EQ17" s="12"/>
      <c r="ER17" s="24">
        <v>1830.7059873351793</v>
      </c>
      <c r="ES17" s="24">
        <v>1832.2244550246166</v>
      </c>
      <c r="ET17" s="24">
        <v>1838.473610866411</v>
      </c>
      <c r="EU17" s="24">
        <v>1852.3224326396544</v>
      </c>
      <c r="EV17" s="24">
        <v>1870.380704033498</v>
      </c>
      <c r="EW17" s="24">
        <v>1859.4913816273902</v>
      </c>
      <c r="EX17" s="24">
        <v>1867.8307137953179</v>
      </c>
      <c r="EY17" s="24">
        <v>1919.8526673465371</v>
      </c>
      <c r="EZ17" s="24">
        <v>1970.8243036694519</v>
      </c>
      <c r="FA17" s="24">
        <v>1835.6259427162547</v>
      </c>
      <c r="FB17" s="24">
        <v>1957.0831097076002</v>
      </c>
      <c r="FC17" s="24">
        <v>1923.8844289868698</v>
      </c>
      <c r="FD17" s="24">
        <v>1962.4163167887789</v>
      </c>
      <c r="FE17" s="24">
        <v>1965.7454382279418</v>
      </c>
      <c r="FF17" s="24">
        <v>1910.3172510808286</v>
      </c>
      <c r="FG17" s="24">
        <v>1902.2399950771992</v>
      </c>
    </row>
    <row r="18" spans="1:163" ht="15.75" customHeight="1" x14ac:dyDescent="0.25">
      <c r="A18" s="32">
        <v>42597</v>
      </c>
      <c r="B18" s="32">
        <v>42598</v>
      </c>
      <c r="C18" s="33">
        <v>6.7690968604087827</v>
      </c>
      <c r="D18" s="7"/>
      <c r="E18" s="7">
        <v>1881.8594091403127</v>
      </c>
      <c r="F18" s="18">
        <v>1822.6715821147093</v>
      </c>
      <c r="G18" s="9"/>
      <c r="H18" s="10"/>
      <c r="I18" s="10">
        <v>1841.6848655557521</v>
      </c>
      <c r="J18" s="12">
        <v>1849.3691383164073</v>
      </c>
      <c r="K18" s="12"/>
      <c r="L18" s="10"/>
      <c r="M18" s="10">
        <v>1847.4632244104332</v>
      </c>
      <c r="N18" s="12">
        <v>1840.034539642405</v>
      </c>
      <c r="O18" s="12"/>
      <c r="P18" s="10"/>
      <c r="Q18" s="10">
        <v>1843.6921231987685</v>
      </c>
      <c r="R18" s="12">
        <v>1865.6508265582511</v>
      </c>
      <c r="S18" s="12"/>
      <c r="T18" s="10"/>
      <c r="U18" s="10">
        <v>1845.6745732965471</v>
      </c>
      <c r="V18" s="12">
        <v>1841.1663480695961</v>
      </c>
      <c r="W18" s="12"/>
      <c r="X18" s="10"/>
      <c r="Y18" s="10">
        <v>1827.4344819699793</v>
      </c>
      <c r="Z18" s="12">
        <v>1845.5865242457508</v>
      </c>
      <c r="AA18" s="12"/>
      <c r="AB18" s="10"/>
      <c r="AC18" s="10">
        <v>1855.0531214424736</v>
      </c>
      <c r="AD18" s="12">
        <v>1851.511666316648</v>
      </c>
      <c r="AE18" s="12"/>
      <c r="AF18" s="10"/>
      <c r="AG18" s="10">
        <v>1855.6102434583574</v>
      </c>
      <c r="AH18" s="12">
        <v>1835.2845259595097</v>
      </c>
      <c r="AI18" s="12"/>
      <c r="AJ18" s="10"/>
      <c r="AK18" s="10">
        <v>1834.9598842407411</v>
      </c>
      <c r="AL18" s="12">
        <v>1839.4296427209758</v>
      </c>
      <c r="AM18" s="12"/>
      <c r="AN18" s="10"/>
      <c r="AO18" s="10">
        <v>1838.6772401287317</v>
      </c>
      <c r="AP18" s="12">
        <v>1836.2948790688067</v>
      </c>
      <c r="AQ18" s="12"/>
      <c r="AR18" s="10"/>
      <c r="AS18" s="10">
        <v>1947.2424400617504</v>
      </c>
      <c r="AT18" s="12">
        <v>1890.9223045365497</v>
      </c>
      <c r="AU18" s="12"/>
      <c r="AV18" s="10"/>
      <c r="AW18" s="10">
        <v>1934.7339270333491</v>
      </c>
      <c r="AX18" s="12">
        <v>1872.3432249155005</v>
      </c>
      <c r="AY18" s="12"/>
      <c r="AZ18" s="10"/>
      <c r="BA18" s="10">
        <v>1952.9924826097758</v>
      </c>
      <c r="BB18" s="12">
        <v>1880.2959079013747</v>
      </c>
      <c r="BC18" s="12"/>
      <c r="BD18" s="10"/>
      <c r="BE18" s="10">
        <v>1993.6053371194739</v>
      </c>
      <c r="BF18" s="12">
        <v>1922.2086319388739</v>
      </c>
      <c r="BG18" s="12"/>
      <c r="BH18" s="10"/>
      <c r="BI18" s="10">
        <v>1979.0520006783113</v>
      </c>
      <c r="BJ18" s="12" t="s">
        <v>69</v>
      </c>
      <c r="BK18" s="12"/>
      <c r="BL18" s="10"/>
      <c r="BM18" s="10">
        <v>1953.0539829191655</v>
      </c>
      <c r="BN18" s="12">
        <v>1918.1195640182029</v>
      </c>
      <c r="BO18" s="12"/>
      <c r="BP18" s="10"/>
      <c r="BQ18" s="10">
        <v>1920.5235552584963</v>
      </c>
      <c r="BR18" s="12">
        <v>1871.3290209148356</v>
      </c>
      <c r="BS18" s="12"/>
      <c r="BT18" s="10"/>
      <c r="BU18" s="10">
        <v>2050.2199648472388</v>
      </c>
      <c r="BV18" s="12">
        <v>2004.2662477693634</v>
      </c>
      <c r="BW18" s="12"/>
      <c r="BX18" s="10"/>
      <c r="BY18" s="10">
        <v>1986.9072582160795</v>
      </c>
      <c r="BZ18" s="12">
        <v>1956.6118379908428</v>
      </c>
      <c r="CA18" s="12"/>
      <c r="CB18" s="10"/>
      <c r="CC18" s="10">
        <v>1843.1947121142482</v>
      </c>
      <c r="CD18" s="12">
        <v>1868.2567089861113</v>
      </c>
      <c r="CE18" s="12"/>
      <c r="CF18" s="10"/>
      <c r="CG18" s="10">
        <v>1878.7004133101771</v>
      </c>
      <c r="CH18" s="12">
        <v>1898.0663489141459</v>
      </c>
      <c r="CI18" s="12"/>
      <c r="CJ18" s="10"/>
      <c r="CK18" s="10">
        <v>1945.3556167991121</v>
      </c>
      <c r="CL18" s="12">
        <v>1949.2877055067504</v>
      </c>
      <c r="CM18" s="12"/>
      <c r="CN18" s="10"/>
      <c r="CO18" s="10">
        <v>1881.0420349158037</v>
      </c>
      <c r="CP18" s="12">
        <v>1992.8341457680913</v>
      </c>
      <c r="CQ18" s="12"/>
      <c r="CR18" s="10"/>
      <c r="CS18" s="10">
        <v>1862.7074288341021</v>
      </c>
      <c r="CT18" s="12">
        <v>1935.0461517032784</v>
      </c>
      <c r="CU18" s="12"/>
      <c r="CV18" s="10"/>
      <c r="CW18" s="10">
        <v>1972.7321740737134</v>
      </c>
      <c r="CX18" s="12">
        <v>1861.3372764947435</v>
      </c>
      <c r="CY18" s="12"/>
      <c r="CZ18" s="10"/>
      <c r="DA18" s="10">
        <v>1895.8725753744156</v>
      </c>
      <c r="DB18" s="12">
        <v>1852.8488254097831</v>
      </c>
      <c r="DC18" s="12"/>
      <c r="DD18" s="10"/>
      <c r="DE18" s="10">
        <v>1930.5410957235301</v>
      </c>
      <c r="DF18" s="12">
        <v>1911.144753809544</v>
      </c>
      <c r="DG18" s="12"/>
      <c r="DH18" s="10"/>
      <c r="DI18" s="10">
        <v>1908.4686479975333</v>
      </c>
      <c r="DJ18" s="12">
        <v>1904.3249829786344</v>
      </c>
      <c r="DK18" s="12"/>
      <c r="DL18" s="10"/>
      <c r="DM18" s="10">
        <v>1846.743000816947</v>
      </c>
      <c r="DN18" s="12">
        <v>1898.8954421431695</v>
      </c>
      <c r="DO18" s="12"/>
      <c r="DP18" s="10"/>
      <c r="DQ18" s="10">
        <v>1970.2971402082389</v>
      </c>
      <c r="DR18" s="12">
        <v>1963.3756070590762</v>
      </c>
      <c r="DS18" s="12"/>
      <c r="DT18" s="10"/>
      <c r="DU18" s="10">
        <v>1920.7932158741976</v>
      </c>
      <c r="DV18" s="12">
        <v>1832.0069683803658</v>
      </c>
      <c r="DW18" s="12"/>
      <c r="DX18" s="10"/>
      <c r="DY18" s="10">
        <v>1866.2640128310964</v>
      </c>
      <c r="DZ18" s="12">
        <v>1997.824506936603</v>
      </c>
      <c r="EA18" s="12"/>
      <c r="EB18" s="10"/>
      <c r="EC18" s="10">
        <v>1897.5821541065254</v>
      </c>
      <c r="ED18" s="12">
        <v>1891.4044589991063</v>
      </c>
      <c r="EE18" s="12"/>
      <c r="EF18" s="10"/>
      <c r="EG18" s="10">
        <v>1842.2889595058132</v>
      </c>
      <c r="EH18" s="12">
        <v>1917.6845429833559</v>
      </c>
      <c r="EI18" s="12"/>
      <c r="EJ18" s="10"/>
      <c r="EK18" s="10">
        <v>1885.795897060365</v>
      </c>
      <c r="EL18" s="12">
        <v>1877.6505653361642</v>
      </c>
      <c r="EM18" s="12"/>
      <c r="EN18" s="10"/>
      <c r="EO18" s="10">
        <v>1935.0453068887964</v>
      </c>
      <c r="EP18" s="12">
        <v>1941.4910422946655</v>
      </c>
      <c r="EQ18" s="12"/>
      <c r="ER18" s="24">
        <v>1834.4087656029883</v>
      </c>
      <c r="ES18" s="24">
        <v>1837.3434177909651</v>
      </c>
      <c r="ET18" s="24">
        <v>1843.6239266893667</v>
      </c>
      <c r="EU18" s="24">
        <v>1855.3100533402528</v>
      </c>
      <c r="EV18" s="24">
        <v>1874.5350269660453</v>
      </c>
      <c r="EW18" s="24">
        <v>1857.4183683699659</v>
      </c>
      <c r="EX18" s="24">
        <v>1862.9209866233093</v>
      </c>
      <c r="EY18" s="24">
        <v>1920.1265106983474</v>
      </c>
      <c r="EZ18" s="24">
        <v>1977.5242408244935</v>
      </c>
      <c r="FA18" s="24">
        <v>1824.8695379881899</v>
      </c>
      <c r="FB18" s="24">
        <v>1961.0764087228863</v>
      </c>
      <c r="FC18" s="24">
        <v>1926.9141369039644</v>
      </c>
      <c r="FD18" s="24">
        <v>1952.8105477000865</v>
      </c>
      <c r="FE18" s="24">
        <v>1958.8757302278516</v>
      </c>
      <c r="FF18" s="24">
        <v>1915.062317222915</v>
      </c>
      <c r="FG18" s="24">
        <v>1899.440677530009</v>
      </c>
    </row>
    <row r="19" spans="1:163" ht="15.75" customHeight="1" x14ac:dyDescent="0.25">
      <c r="A19" s="32">
        <v>42598</v>
      </c>
      <c r="B19" s="32">
        <v>42599</v>
      </c>
      <c r="C19" s="33">
        <v>7.5269798793792724</v>
      </c>
      <c r="D19" s="7"/>
      <c r="E19" s="7">
        <v>1866.7999109811694</v>
      </c>
      <c r="F19" s="18">
        <v>1803.8882001155046</v>
      </c>
      <c r="G19" s="9"/>
      <c r="H19" s="10"/>
      <c r="I19" s="10">
        <v>1824.0670499524433</v>
      </c>
      <c r="J19" s="12">
        <v>1826.8982305136547</v>
      </c>
      <c r="K19" s="12"/>
      <c r="L19" s="10"/>
      <c r="M19" s="10">
        <v>1834.2907813120462</v>
      </c>
      <c r="N19" s="12">
        <v>1827.0922550981206</v>
      </c>
      <c r="O19" s="12"/>
      <c r="P19" s="10"/>
      <c r="Q19" s="10">
        <v>1834.1126902871072</v>
      </c>
      <c r="R19" s="12">
        <v>1853.3262306267402</v>
      </c>
      <c r="S19" s="12"/>
      <c r="T19" s="10"/>
      <c r="U19" s="10">
        <v>1837.7105663379502</v>
      </c>
      <c r="V19" s="12">
        <v>1833.4502267528733</v>
      </c>
      <c r="W19" s="12"/>
      <c r="X19" s="10"/>
      <c r="Y19" s="10">
        <v>1820.7026941731231</v>
      </c>
      <c r="Z19" s="12">
        <v>1837.240856543282</v>
      </c>
      <c r="AA19" s="12"/>
      <c r="AB19" s="10"/>
      <c r="AC19" s="10">
        <v>1850.7809517500923</v>
      </c>
      <c r="AD19" s="12">
        <v>1839.3594376805011</v>
      </c>
      <c r="AE19" s="12"/>
      <c r="AF19" s="10"/>
      <c r="AG19" s="10">
        <v>1850.0407426533975</v>
      </c>
      <c r="AH19" s="12">
        <v>1832.2607388858817</v>
      </c>
      <c r="AI19" s="12"/>
      <c r="AJ19" s="10"/>
      <c r="AK19" s="10">
        <v>1830.4864743393264</v>
      </c>
      <c r="AL19" s="12">
        <v>1836.299088251543</v>
      </c>
      <c r="AM19" s="12"/>
      <c r="AN19" s="10"/>
      <c r="AO19" s="10">
        <v>1830.6933863514309</v>
      </c>
      <c r="AP19" s="12">
        <v>1825.4682269255475</v>
      </c>
      <c r="AQ19" s="12"/>
      <c r="AR19" s="10"/>
      <c r="AS19" s="10">
        <v>1936.1674942101158</v>
      </c>
      <c r="AT19" s="12">
        <v>1881.4397862123678</v>
      </c>
      <c r="AU19" s="12"/>
      <c r="AV19" s="10"/>
      <c r="AW19" s="10">
        <v>1921.0904521169359</v>
      </c>
      <c r="AX19" s="12">
        <v>1862.1015059294996</v>
      </c>
      <c r="AY19" s="12"/>
      <c r="AZ19" s="10"/>
      <c r="BA19" s="10">
        <v>1940.0644643223707</v>
      </c>
      <c r="BB19" s="12">
        <v>1875.6529757522931</v>
      </c>
      <c r="BC19" s="12"/>
      <c r="BD19" s="10"/>
      <c r="BE19" s="10">
        <v>1978.8514153770975</v>
      </c>
      <c r="BF19" s="12">
        <v>1913.9816485932545</v>
      </c>
      <c r="BG19" s="12"/>
      <c r="BH19" s="10"/>
      <c r="BI19" s="10">
        <v>1961.8350237133723</v>
      </c>
      <c r="BJ19" s="12" t="s">
        <v>69</v>
      </c>
      <c r="BK19" s="12"/>
      <c r="BL19" s="10"/>
      <c r="BM19" s="10">
        <v>1948.2645981950561</v>
      </c>
      <c r="BN19" s="12">
        <v>1911.9090349027451</v>
      </c>
      <c r="BO19" s="12"/>
      <c r="BP19" s="10"/>
      <c r="BQ19" s="10">
        <v>1919.8210179055266</v>
      </c>
      <c r="BR19" s="12">
        <v>1867.2653786527883</v>
      </c>
      <c r="BS19" s="12"/>
      <c r="BT19" s="10"/>
      <c r="BU19" s="10">
        <v>2044.1239431738222</v>
      </c>
      <c r="BV19" s="12">
        <v>1999.6235452860035</v>
      </c>
      <c r="BW19" s="12"/>
      <c r="BX19" s="10"/>
      <c r="BY19" s="10">
        <v>1986.1731143948837</v>
      </c>
      <c r="BZ19" s="12">
        <v>1951.4704511207876</v>
      </c>
      <c r="CA19" s="12"/>
      <c r="CB19" s="10"/>
      <c r="CC19" s="10">
        <v>1845.5055306482252</v>
      </c>
      <c r="CD19" s="12">
        <v>1878.1455842840023</v>
      </c>
      <c r="CE19" s="12"/>
      <c r="CF19" s="10"/>
      <c r="CG19" s="10">
        <v>1883.8650964063593</v>
      </c>
      <c r="CH19" s="12">
        <v>1896.1578990186281</v>
      </c>
      <c r="CI19" s="12"/>
      <c r="CJ19" s="10"/>
      <c r="CK19" s="10">
        <v>1941.8205411486665</v>
      </c>
      <c r="CL19" s="12">
        <v>1944.9127356347724</v>
      </c>
      <c r="CM19" s="12"/>
      <c r="CN19" s="10"/>
      <c r="CO19" s="10">
        <v>1883.7257697367415</v>
      </c>
      <c r="CP19" s="12">
        <v>1980.6288439085158</v>
      </c>
      <c r="CQ19" s="12"/>
      <c r="CR19" s="10"/>
      <c r="CS19" s="10">
        <v>1855.2140909798056</v>
      </c>
      <c r="CT19" s="12">
        <v>1921.4128750668083</v>
      </c>
      <c r="CU19" s="12"/>
      <c r="CV19" s="10"/>
      <c r="CW19" s="10">
        <v>1956.0856965378935</v>
      </c>
      <c r="CX19" s="12">
        <v>1863.7196632301564</v>
      </c>
      <c r="CY19" s="12"/>
      <c r="CZ19" s="10"/>
      <c r="DA19" s="10">
        <v>1883.9793359266307</v>
      </c>
      <c r="DB19" s="12">
        <v>1842.7800832175128</v>
      </c>
      <c r="DC19" s="12"/>
      <c r="DD19" s="10"/>
      <c r="DE19" s="10">
        <v>1914.4236885575326</v>
      </c>
      <c r="DF19" s="12">
        <v>1895.5637585724626</v>
      </c>
      <c r="DG19" s="12"/>
      <c r="DH19" s="10"/>
      <c r="DI19" s="10">
        <v>1896.4374455455895</v>
      </c>
      <c r="DJ19" s="12">
        <v>1892.8263700840801</v>
      </c>
      <c r="DK19" s="12"/>
      <c r="DL19" s="10"/>
      <c r="DM19" s="10">
        <v>1845.5215662638557</v>
      </c>
      <c r="DN19" s="12">
        <v>1894.8289210059818</v>
      </c>
      <c r="DO19" s="12"/>
      <c r="DP19" s="10"/>
      <c r="DQ19" s="10">
        <v>1954.5234308146323</v>
      </c>
      <c r="DR19" s="12">
        <v>1948.1362304820841</v>
      </c>
      <c r="DS19" s="12"/>
      <c r="DT19" s="10"/>
      <c r="DU19" s="10">
        <v>1883.9520113410038</v>
      </c>
      <c r="DV19" s="12">
        <v>1818.0608977915192</v>
      </c>
      <c r="DW19" s="12"/>
      <c r="DX19" s="10"/>
      <c r="DY19" s="10">
        <v>1855.5351791822318</v>
      </c>
      <c r="DZ19" s="12">
        <v>1974.489316622349</v>
      </c>
      <c r="EA19" s="12"/>
      <c r="EB19" s="10"/>
      <c r="EC19" s="10">
        <v>1880.6495839278293</v>
      </c>
      <c r="ED19" s="12">
        <v>1871.1089683822054</v>
      </c>
      <c r="EE19" s="12"/>
      <c r="EF19" s="10"/>
      <c r="EG19" s="10">
        <v>1828.0736684155754</v>
      </c>
      <c r="EH19" s="12">
        <v>1891.7476517816301</v>
      </c>
      <c r="EI19" s="12"/>
      <c r="EJ19" s="10"/>
      <c r="EK19" s="10">
        <v>1860.6419530976791</v>
      </c>
      <c r="EL19" s="12">
        <v>1853.7263753379336</v>
      </c>
      <c r="EM19" s="12"/>
      <c r="EN19" s="10"/>
      <c r="EO19" s="10">
        <v>1904.2989461593686</v>
      </c>
      <c r="EP19" s="12">
        <v>1912.7968591467081</v>
      </c>
      <c r="EQ19" s="12"/>
      <c r="ER19" s="24">
        <v>1819.1985793319861</v>
      </c>
      <c r="ES19" s="24">
        <v>1820.0785387226053</v>
      </c>
      <c r="ET19" s="24">
        <v>1834.3156143405959</v>
      </c>
      <c r="EU19" s="24">
        <v>1848.1008775156647</v>
      </c>
      <c r="EV19" s="24">
        <v>1864.7469651979432</v>
      </c>
      <c r="EW19" s="24">
        <v>1856.3088098221369</v>
      </c>
      <c r="EX19" s="24">
        <v>1854.8907492469568</v>
      </c>
      <c r="EY19" s="24">
        <v>1910.6895419347127</v>
      </c>
      <c r="EZ19" s="24">
        <v>1973.4288401876522</v>
      </c>
      <c r="FA19" s="24">
        <v>1827.1907025731387</v>
      </c>
      <c r="FB19" s="24">
        <v>1954.4260488589291</v>
      </c>
      <c r="FC19" s="24">
        <v>1919.9214492732335</v>
      </c>
      <c r="FD19" s="24">
        <v>1940.5333028602111</v>
      </c>
      <c r="FE19" s="24">
        <v>1940.3752213272239</v>
      </c>
      <c r="FF19" s="24">
        <v>1896.9046412890459</v>
      </c>
      <c r="FG19" s="24">
        <v>1876.3031558799375</v>
      </c>
    </row>
    <row r="20" spans="1:163" ht="15.75" customHeight="1" x14ac:dyDescent="0.25">
      <c r="A20" s="32">
        <v>42599</v>
      </c>
      <c r="B20" s="32">
        <v>42600</v>
      </c>
      <c r="C20" s="33">
        <v>7.5309015653133393</v>
      </c>
      <c r="D20" s="7"/>
      <c r="E20" s="7">
        <v>1832.3039666903053</v>
      </c>
      <c r="F20" s="18">
        <v>1798.936828371749</v>
      </c>
      <c r="G20" s="9"/>
      <c r="H20" s="10"/>
      <c r="I20" s="10">
        <v>1794.9745709533754</v>
      </c>
      <c r="J20" s="12">
        <v>1796.8137606213224</v>
      </c>
      <c r="K20" s="12"/>
      <c r="L20" s="10"/>
      <c r="M20" s="10">
        <v>1796.0135222817075</v>
      </c>
      <c r="N20" s="12">
        <v>1792.2037271972094</v>
      </c>
      <c r="O20" s="12"/>
      <c r="P20" s="10"/>
      <c r="Q20" s="10">
        <v>1795.9705237856065</v>
      </c>
      <c r="R20" s="12">
        <v>1818.6025732328419</v>
      </c>
      <c r="S20" s="12"/>
      <c r="T20" s="10"/>
      <c r="U20" s="10">
        <v>1804.4790415815046</v>
      </c>
      <c r="V20" s="12">
        <v>1801.2284545857003</v>
      </c>
      <c r="W20" s="12"/>
      <c r="X20" s="10"/>
      <c r="Y20" s="10">
        <v>1795.2390929351034</v>
      </c>
      <c r="Z20" s="12">
        <v>1809.773875912013</v>
      </c>
      <c r="AA20" s="12"/>
      <c r="AB20" s="10"/>
      <c r="AC20" s="10">
        <v>1817.3954087265654</v>
      </c>
      <c r="AD20" s="12">
        <v>1813.2566013168591</v>
      </c>
      <c r="AE20" s="12"/>
      <c r="AF20" s="10"/>
      <c r="AG20" s="10">
        <v>1820.4609991979296</v>
      </c>
      <c r="AH20" s="12">
        <v>1806.8902157138984</v>
      </c>
      <c r="AI20" s="12"/>
      <c r="AJ20" s="10"/>
      <c r="AK20" s="10">
        <v>1806.1239334160152</v>
      </c>
      <c r="AL20" s="12">
        <v>1808.2335097409612</v>
      </c>
      <c r="AM20" s="12"/>
      <c r="AN20" s="10"/>
      <c r="AO20" s="10">
        <v>1806.1238798497839</v>
      </c>
      <c r="AP20" s="12">
        <v>1799.7310497250619</v>
      </c>
      <c r="AQ20" s="12"/>
      <c r="AR20" s="10"/>
      <c r="AS20" s="10">
        <v>1907.7523284988395</v>
      </c>
      <c r="AT20" s="12">
        <v>1855.3452081168884</v>
      </c>
      <c r="AU20" s="12"/>
      <c r="AV20" s="10"/>
      <c r="AW20" s="10">
        <v>1901.1206725440547</v>
      </c>
      <c r="AX20" s="12">
        <v>1839.9506519285628</v>
      </c>
      <c r="AY20" s="12"/>
      <c r="AZ20" s="10"/>
      <c r="BA20" s="10">
        <v>1918.2068562101563</v>
      </c>
      <c r="BB20" s="12">
        <v>1847.5165436934858</v>
      </c>
      <c r="BC20" s="12"/>
      <c r="BD20" s="10"/>
      <c r="BE20" s="10">
        <v>1956.5323169002102</v>
      </c>
      <c r="BF20" s="12">
        <v>1895.8712982841637</v>
      </c>
      <c r="BG20" s="12"/>
      <c r="BH20" s="10"/>
      <c r="BI20" s="10">
        <v>1946.6414184713253</v>
      </c>
      <c r="BJ20" s="12" t="s">
        <v>69</v>
      </c>
      <c r="BK20" s="12"/>
      <c r="BL20" s="10"/>
      <c r="BM20" s="10">
        <v>1923.5932269348721</v>
      </c>
      <c r="BN20" s="12">
        <v>1892.2978524259727</v>
      </c>
      <c r="BO20" s="12"/>
      <c r="BP20" s="10"/>
      <c r="BQ20" s="10">
        <v>1897.9740052932736</v>
      </c>
      <c r="BR20" s="12">
        <v>1851.817539584189</v>
      </c>
      <c r="BS20" s="12"/>
      <c r="BT20" s="10"/>
      <c r="BU20" s="10">
        <v>2028.9574914765496</v>
      </c>
      <c r="BV20" s="12">
        <v>1983.8173806676516</v>
      </c>
      <c r="BW20" s="12"/>
      <c r="BX20" s="10"/>
      <c r="BY20" s="10">
        <v>1977.0970820628654</v>
      </c>
      <c r="BZ20" s="12">
        <v>1945.2685220412652</v>
      </c>
      <c r="CA20" s="12"/>
      <c r="CB20" s="10"/>
      <c r="CC20" s="10">
        <v>1845.6298941664611</v>
      </c>
      <c r="CD20" s="12">
        <v>1870.5224934067135</v>
      </c>
      <c r="CE20" s="12"/>
      <c r="CF20" s="10"/>
      <c r="CG20" s="10">
        <v>1873.7289361888625</v>
      </c>
      <c r="CH20" s="12">
        <v>1892.9234246292324</v>
      </c>
      <c r="CI20" s="12"/>
      <c r="CJ20" s="10"/>
      <c r="CK20" s="10">
        <v>1932.7282799460709</v>
      </c>
      <c r="CL20" s="12">
        <v>1937.9441231650287</v>
      </c>
      <c r="CM20" s="12"/>
      <c r="CN20" s="10"/>
      <c r="CO20" s="10">
        <v>1865.940766253728</v>
      </c>
      <c r="CP20" s="12">
        <v>1972.7652301121802</v>
      </c>
      <c r="CQ20" s="12"/>
      <c r="CR20" s="10"/>
      <c r="CS20" s="10">
        <v>1845.5449911529936</v>
      </c>
      <c r="CT20" s="12">
        <v>1915.3830502769661</v>
      </c>
      <c r="CU20" s="12"/>
      <c r="CV20" s="10"/>
      <c r="CW20" s="10">
        <v>1943.3144070199025</v>
      </c>
      <c r="CX20" s="12">
        <v>1859.7176841794148</v>
      </c>
      <c r="CY20" s="12"/>
      <c r="CZ20" s="10"/>
      <c r="DA20" s="10">
        <v>1865.3853855633984</v>
      </c>
      <c r="DB20" s="12">
        <v>1821.7349441811839</v>
      </c>
      <c r="DC20" s="12"/>
      <c r="DD20" s="10"/>
      <c r="DE20" s="10">
        <v>1889.5242898749912</v>
      </c>
      <c r="DF20" s="12">
        <v>1873.7991789426048</v>
      </c>
      <c r="DG20" s="12"/>
      <c r="DH20" s="10"/>
      <c r="DI20" s="10">
        <v>1870.4401379042636</v>
      </c>
      <c r="DJ20" s="12">
        <v>1864.4264003041601</v>
      </c>
      <c r="DK20" s="12"/>
      <c r="DL20" s="10"/>
      <c r="DM20" s="10">
        <v>1808.2275106683121</v>
      </c>
      <c r="DN20" s="12">
        <v>1856.5268680221666</v>
      </c>
      <c r="DO20" s="12"/>
      <c r="DP20" s="10"/>
      <c r="DQ20" s="10">
        <v>1925.7927639701177</v>
      </c>
      <c r="DR20" s="12">
        <v>1918.2934086429827</v>
      </c>
      <c r="DS20" s="12"/>
      <c r="DT20" s="10"/>
      <c r="DU20" s="10">
        <v>1869.0175940318661</v>
      </c>
      <c r="DV20" s="12">
        <v>1787.8126022150705</v>
      </c>
      <c r="DW20" s="12"/>
      <c r="DX20" s="10"/>
      <c r="DY20" s="10">
        <v>1822.0425400885802</v>
      </c>
      <c r="DZ20" s="12">
        <v>1940.5421320924222</v>
      </c>
      <c r="EA20" s="12"/>
      <c r="EB20" s="10"/>
      <c r="EC20" s="10">
        <v>1848.8534228470639</v>
      </c>
      <c r="ED20" s="12">
        <v>1839.7272565872577</v>
      </c>
      <c r="EE20" s="12"/>
      <c r="EF20" s="10"/>
      <c r="EG20" s="10">
        <v>1791.9741550741028</v>
      </c>
      <c r="EH20" s="12">
        <v>1862.4404801193659</v>
      </c>
      <c r="EI20" s="12"/>
      <c r="EJ20" s="10"/>
      <c r="EK20" s="10">
        <v>1831.465581510821</v>
      </c>
      <c r="EL20" s="12">
        <v>1821.4230145459167</v>
      </c>
      <c r="EM20" s="12"/>
      <c r="EN20" s="10"/>
      <c r="EO20" s="10">
        <v>1876.2433445207969</v>
      </c>
      <c r="EP20" s="12">
        <v>1883.5526600306744</v>
      </c>
      <c r="EQ20" s="12"/>
      <c r="ER20" s="24">
        <v>1788.0799381964532</v>
      </c>
      <c r="ES20" s="24">
        <v>1793.2037197276481</v>
      </c>
      <c r="ET20" s="24">
        <v>1804.278650361477</v>
      </c>
      <c r="EU20" s="24">
        <v>1819.1206771998893</v>
      </c>
      <c r="EV20" s="24">
        <v>1836.618965181224</v>
      </c>
      <c r="EW20" s="24">
        <v>1820.5202821861935</v>
      </c>
      <c r="EX20" s="24">
        <v>1834.7104879232611</v>
      </c>
      <c r="EY20" s="24">
        <v>1893.8944790358089</v>
      </c>
      <c r="EZ20" s="24">
        <v>1950.7119957669825</v>
      </c>
      <c r="FA20" s="24">
        <v>1809.8351351025628</v>
      </c>
      <c r="FB20" s="24">
        <v>1950.7655830880713</v>
      </c>
      <c r="FC20" s="24">
        <v>1922.8617060795821</v>
      </c>
      <c r="FD20" s="24">
        <v>1930.9394121286246</v>
      </c>
      <c r="FE20" s="24">
        <v>1912.0999374383671</v>
      </c>
      <c r="FF20" s="24">
        <v>1866.2999776469223</v>
      </c>
      <c r="FG20" s="24">
        <v>1844.9300190471081</v>
      </c>
    </row>
    <row r="21" spans="1:163" ht="15.75" customHeight="1" x14ac:dyDescent="0.25">
      <c r="A21" s="32">
        <v>42600</v>
      </c>
      <c r="B21" s="32">
        <v>42601</v>
      </c>
      <c r="C21" s="33">
        <v>6.0260900201201437</v>
      </c>
      <c r="D21" s="7"/>
      <c r="E21" s="7">
        <v>1525.7791700016089</v>
      </c>
      <c r="F21" s="18">
        <v>1506.9822442085408</v>
      </c>
      <c r="G21" s="9"/>
      <c r="H21" s="10"/>
      <c r="I21" s="10">
        <v>1488.3357100463454</v>
      </c>
      <c r="J21" s="12">
        <v>1483.659684042969</v>
      </c>
      <c r="K21" s="12"/>
      <c r="L21" s="10"/>
      <c r="M21" s="10">
        <v>1489.2208115331632</v>
      </c>
      <c r="N21" s="12">
        <v>1486.5618323514332</v>
      </c>
      <c r="O21" s="12"/>
      <c r="P21" s="10"/>
      <c r="Q21" s="10">
        <v>1489.8321917642388</v>
      </c>
      <c r="R21" s="12">
        <v>1502.7493253284474</v>
      </c>
      <c r="S21" s="12"/>
      <c r="T21" s="10"/>
      <c r="U21" s="10">
        <v>1489.5218544801303</v>
      </c>
      <c r="V21" s="12">
        <v>1487.9144271061091</v>
      </c>
      <c r="W21" s="12"/>
      <c r="X21" s="10"/>
      <c r="Y21" s="10">
        <v>1481.3569890489111</v>
      </c>
      <c r="Z21" s="12">
        <v>1488.7958417198704</v>
      </c>
      <c r="AA21" s="12"/>
      <c r="AB21" s="10"/>
      <c r="AC21" s="10">
        <v>1492.6527262149261</v>
      </c>
      <c r="AD21" s="12">
        <v>1488.9263530550534</v>
      </c>
      <c r="AE21" s="12"/>
      <c r="AF21" s="10"/>
      <c r="AG21" s="10">
        <v>1497.3243991703744</v>
      </c>
      <c r="AH21" s="12">
        <v>1483.2380837530452</v>
      </c>
      <c r="AI21" s="12"/>
      <c r="AJ21" s="10"/>
      <c r="AK21" s="10">
        <v>1489.1703658148608</v>
      </c>
      <c r="AL21" s="12">
        <v>1488.1471372997391</v>
      </c>
      <c r="AM21" s="12"/>
      <c r="AN21" s="10"/>
      <c r="AO21" s="10">
        <v>1492.7364923982022</v>
      </c>
      <c r="AP21" s="12">
        <v>1487.2704591585762</v>
      </c>
      <c r="AQ21" s="12"/>
      <c r="AR21" s="10"/>
      <c r="AS21" s="10">
        <v>1586.9757799645924</v>
      </c>
      <c r="AT21" s="12">
        <v>1538.4139281719565</v>
      </c>
      <c r="AU21" s="12"/>
      <c r="AV21" s="10"/>
      <c r="AW21" s="10">
        <v>1576.5964463729847</v>
      </c>
      <c r="AX21" s="12">
        <v>1517.3433339907342</v>
      </c>
      <c r="AY21" s="12"/>
      <c r="AZ21" s="10"/>
      <c r="BA21" s="10">
        <v>1597.9434383390974</v>
      </c>
      <c r="BB21" s="12">
        <v>1530.5158984299633</v>
      </c>
      <c r="BC21" s="12"/>
      <c r="BD21" s="10"/>
      <c r="BE21" s="10">
        <v>1633.8105723377569</v>
      </c>
      <c r="BF21" s="12">
        <v>1563.5446200712831</v>
      </c>
      <c r="BG21" s="12"/>
      <c r="BH21" s="10"/>
      <c r="BI21" s="10">
        <v>1621.2436883958574</v>
      </c>
      <c r="BJ21" s="12" t="s">
        <v>69</v>
      </c>
      <c r="BK21" s="12"/>
      <c r="BL21" s="10"/>
      <c r="BM21" s="10">
        <v>1594.0290832934866</v>
      </c>
      <c r="BN21" s="12">
        <v>1563.9406409555829</v>
      </c>
      <c r="BO21" s="12"/>
      <c r="BP21" s="10"/>
      <c r="BQ21" s="10">
        <v>1558.7822795978082</v>
      </c>
      <c r="BR21" s="12">
        <v>1515.4302696340737</v>
      </c>
      <c r="BS21" s="12"/>
      <c r="BT21" s="10"/>
      <c r="BU21" s="10">
        <v>1684.3321745192909</v>
      </c>
      <c r="BV21" s="12">
        <v>1642.2903692400093</v>
      </c>
      <c r="BW21" s="12"/>
      <c r="BX21" s="10"/>
      <c r="BY21" s="10">
        <v>1625.7692674912873</v>
      </c>
      <c r="BZ21" s="12">
        <v>1601.4785336613813</v>
      </c>
      <c r="CA21" s="12"/>
      <c r="CB21" s="10"/>
      <c r="CC21" s="10">
        <v>1501.741275072153</v>
      </c>
      <c r="CD21" s="12">
        <v>1516.7316659896535</v>
      </c>
      <c r="CE21" s="12"/>
      <c r="CF21" s="10"/>
      <c r="CG21" s="10">
        <v>1516.7203359255061</v>
      </c>
      <c r="CH21" s="12">
        <v>1544.789059819461</v>
      </c>
      <c r="CI21" s="12"/>
      <c r="CJ21" s="10"/>
      <c r="CK21" s="10">
        <v>1581.0302833937451</v>
      </c>
      <c r="CL21" s="12">
        <v>1585.4518702519053</v>
      </c>
      <c r="CM21" s="12"/>
      <c r="CN21" s="10"/>
      <c r="CO21" s="10">
        <v>1517.4762973216561</v>
      </c>
      <c r="CP21" s="12">
        <v>1630.5804499966086</v>
      </c>
      <c r="CQ21" s="12"/>
      <c r="CR21" s="10"/>
      <c r="CS21" s="10">
        <v>1504.1505367283196</v>
      </c>
      <c r="CT21" s="12">
        <v>1576.7097770386706</v>
      </c>
      <c r="CU21" s="12"/>
      <c r="CV21" s="10"/>
      <c r="CW21" s="10">
        <v>1614.1506221407076</v>
      </c>
      <c r="CX21" s="12">
        <v>1529.8397992460971</v>
      </c>
      <c r="CY21" s="12"/>
      <c r="CZ21" s="10"/>
      <c r="DA21" s="10">
        <v>1535.996800387175</v>
      </c>
      <c r="DB21" s="12">
        <v>1494.3009829276052</v>
      </c>
      <c r="DC21" s="12"/>
      <c r="DD21" s="10"/>
      <c r="DE21" s="10">
        <v>1568.2049971690267</v>
      </c>
      <c r="DF21" s="12">
        <v>1552.7372878029346</v>
      </c>
      <c r="DG21" s="12"/>
      <c r="DH21" s="10"/>
      <c r="DI21" s="10">
        <v>1543.1854336710994</v>
      </c>
      <c r="DJ21" s="12">
        <v>1547.8727861793511</v>
      </c>
      <c r="DK21" s="12"/>
      <c r="DL21" s="10"/>
      <c r="DM21" s="10">
        <v>1482.8709228853627</v>
      </c>
      <c r="DN21" s="12">
        <v>1530.9758444164906</v>
      </c>
      <c r="DO21" s="12"/>
      <c r="DP21" s="10"/>
      <c r="DQ21" s="10">
        <v>1601.0117312954587</v>
      </c>
      <c r="DR21" s="12">
        <v>1594.7400729643339</v>
      </c>
      <c r="DS21" s="12"/>
      <c r="DT21" s="10"/>
      <c r="DU21" s="10">
        <v>1552.8069453541032</v>
      </c>
      <c r="DV21" s="12">
        <v>1472.352433534895</v>
      </c>
      <c r="DW21" s="12"/>
      <c r="DX21" s="10"/>
      <c r="DY21" s="10">
        <v>1502.7634263958805</v>
      </c>
      <c r="DZ21" s="12">
        <v>1618.9180634374409</v>
      </c>
      <c r="EA21" s="12"/>
      <c r="EB21" s="10"/>
      <c r="EC21" s="10">
        <v>1528.8903715845349</v>
      </c>
      <c r="ED21" s="12">
        <v>1513.5533200899843</v>
      </c>
      <c r="EE21" s="12"/>
      <c r="EF21" s="10"/>
      <c r="EG21" s="10">
        <v>1473.5257659640226</v>
      </c>
      <c r="EH21" s="12">
        <v>1539.9428333926294</v>
      </c>
      <c r="EI21" s="12"/>
      <c r="EJ21" s="10"/>
      <c r="EK21" s="10">
        <v>1513.9315465324871</v>
      </c>
      <c r="EL21" s="12">
        <v>1503.3812069233995</v>
      </c>
      <c r="EM21" s="12"/>
      <c r="EN21" s="10"/>
      <c r="EO21" s="10">
        <v>1556.1613125937615</v>
      </c>
      <c r="EP21" s="12">
        <v>1565.2330564206331</v>
      </c>
      <c r="EQ21" s="12"/>
      <c r="ER21" s="24">
        <v>1481.2819684621409</v>
      </c>
      <c r="ES21" s="24">
        <v>1485.5456726710033</v>
      </c>
      <c r="ET21" s="24">
        <v>1486.748946678025</v>
      </c>
      <c r="EU21" s="24">
        <v>1492.8267255876135</v>
      </c>
      <c r="EV21" s="24">
        <v>1510.7957822433391</v>
      </c>
      <c r="EW21" s="24">
        <v>1498.7130093122414</v>
      </c>
      <c r="EX21" s="24">
        <v>1506.8406048083411</v>
      </c>
      <c r="EY21" s="24">
        <v>1561.1453832080974</v>
      </c>
      <c r="EZ21" s="24">
        <v>1617.5222341871865</v>
      </c>
      <c r="FA21" s="24">
        <v>1478.2392781305859</v>
      </c>
      <c r="FB21" s="24">
        <v>1602.380265107525</v>
      </c>
      <c r="FC21" s="24">
        <v>1573.913541960768</v>
      </c>
      <c r="FD21" s="24">
        <v>1594.8138520580665</v>
      </c>
      <c r="FE21" s="24">
        <v>1590.472869004114</v>
      </c>
      <c r="FF21" s="24">
        <v>1546.3174755013645</v>
      </c>
      <c r="FG21" s="24">
        <v>1536.5395222301963</v>
      </c>
    </row>
    <row r="22" spans="1:163" ht="15.75" customHeight="1" x14ac:dyDescent="0.25">
      <c r="A22" s="32">
        <v>42601</v>
      </c>
      <c r="B22" s="32">
        <v>42602</v>
      </c>
      <c r="C22" s="33">
        <v>7.7383705451488494</v>
      </c>
      <c r="D22" s="7"/>
      <c r="E22" s="7">
        <v>1801.7118938397823</v>
      </c>
      <c r="F22" s="18">
        <v>1605.677501420538</v>
      </c>
      <c r="G22" s="9"/>
      <c r="H22" s="10"/>
      <c r="I22" s="10">
        <v>1756.9872074963414</v>
      </c>
      <c r="J22" s="12">
        <v>1760.7615336167703</v>
      </c>
      <c r="K22" s="12"/>
      <c r="L22" s="10"/>
      <c r="M22" s="10">
        <v>1769.9712229121608</v>
      </c>
      <c r="N22" s="12">
        <v>1709.8602862785508</v>
      </c>
      <c r="O22" s="12"/>
      <c r="P22" s="10"/>
      <c r="Q22" s="10">
        <v>1766.3960914660752</v>
      </c>
      <c r="R22" s="12">
        <v>1772.8097950645877</v>
      </c>
      <c r="S22" s="12"/>
      <c r="T22" s="10"/>
      <c r="U22" s="10">
        <v>1762.8048235246108</v>
      </c>
      <c r="V22" s="12">
        <v>1754.5962351733929</v>
      </c>
      <c r="W22" s="12"/>
      <c r="X22" s="10"/>
      <c r="Y22" s="10">
        <v>1744.9455755471693</v>
      </c>
      <c r="Z22" s="12">
        <v>1757.4005996926664</v>
      </c>
      <c r="AA22" s="12"/>
      <c r="AB22" s="10"/>
      <c r="AC22" s="10">
        <v>1753.4212099961799</v>
      </c>
      <c r="AD22" s="12">
        <v>1754.8346640515592</v>
      </c>
      <c r="AE22" s="12"/>
      <c r="AF22" s="10"/>
      <c r="AG22" s="10">
        <v>1761.2250109792521</v>
      </c>
      <c r="AH22" s="12">
        <v>1749.4393088970044</v>
      </c>
      <c r="AI22" s="12"/>
      <c r="AJ22" s="10"/>
      <c r="AK22" s="10">
        <v>1753.0425092008845</v>
      </c>
      <c r="AL22" s="12">
        <v>1750.4922146655147</v>
      </c>
      <c r="AM22" s="12"/>
      <c r="AN22" s="10"/>
      <c r="AO22" s="10">
        <v>1746.5987613110924</v>
      </c>
      <c r="AP22" s="12">
        <v>1746.6182207887437</v>
      </c>
      <c r="AQ22" s="12"/>
      <c r="AR22" s="10"/>
      <c r="AS22" s="10">
        <v>1829.7937526951455</v>
      </c>
      <c r="AT22" s="12">
        <v>1789.758084325653</v>
      </c>
      <c r="AU22" s="12"/>
      <c r="AV22" s="10"/>
      <c r="AW22" s="10">
        <v>1828.347277036479</v>
      </c>
      <c r="AX22" s="12">
        <v>1780.2577208098955</v>
      </c>
      <c r="AY22" s="12"/>
      <c r="AZ22" s="10"/>
      <c r="BA22" s="10">
        <v>1839.9298368833131</v>
      </c>
      <c r="BB22" s="12">
        <v>1791.2692996341525</v>
      </c>
      <c r="BC22" s="12"/>
      <c r="BD22" s="10"/>
      <c r="BE22" s="10">
        <v>1876.2837474159401</v>
      </c>
      <c r="BF22" s="12">
        <v>1821.7211577756902</v>
      </c>
      <c r="BG22" s="12"/>
      <c r="BH22" s="10"/>
      <c r="BI22" s="10">
        <v>1865.410640495202</v>
      </c>
      <c r="BJ22" s="12" t="s">
        <v>69</v>
      </c>
      <c r="BK22" s="12"/>
      <c r="BL22" s="10"/>
      <c r="BM22" s="10">
        <v>1839.4648790671863</v>
      </c>
      <c r="BN22" s="12">
        <v>1810.5964760390593</v>
      </c>
      <c r="BO22" s="12"/>
      <c r="BP22" s="10"/>
      <c r="BQ22" s="10">
        <v>1809.2350466231744</v>
      </c>
      <c r="BR22" s="12">
        <v>1781.6726497131765</v>
      </c>
      <c r="BS22" s="12"/>
      <c r="BT22" s="10"/>
      <c r="BU22" s="10">
        <v>1916.185378294166</v>
      </c>
      <c r="BV22" s="12">
        <v>1877.0314476733799</v>
      </c>
      <c r="BW22" s="12"/>
      <c r="BX22" s="10"/>
      <c r="BY22" s="10">
        <v>1866.5530797548965</v>
      </c>
      <c r="BZ22" s="12">
        <v>1843.0376352766493</v>
      </c>
      <c r="CA22" s="12"/>
      <c r="CB22" s="10"/>
      <c r="CC22" s="10">
        <v>1759.4066339035001</v>
      </c>
      <c r="CD22" s="12">
        <v>1779.8584949970914</v>
      </c>
      <c r="CE22" s="12"/>
      <c r="CF22" s="10"/>
      <c r="CG22" s="10">
        <v>1802.8293048802525</v>
      </c>
      <c r="CH22" s="12">
        <v>1826.4682153620479</v>
      </c>
      <c r="CI22" s="12"/>
      <c r="CJ22" s="10"/>
      <c r="CK22" s="10">
        <v>1848.6879948022581</v>
      </c>
      <c r="CL22" s="12">
        <v>1861.0561479419173</v>
      </c>
      <c r="CM22" s="12"/>
      <c r="CN22" s="10"/>
      <c r="CO22" s="10">
        <v>1795.5221188622072</v>
      </c>
      <c r="CP22" s="12">
        <v>1889.2385096934565</v>
      </c>
      <c r="CQ22" s="12"/>
      <c r="CR22" s="10"/>
      <c r="CS22" s="10">
        <v>1777.5865763753236</v>
      </c>
      <c r="CT22" s="12">
        <v>1843.4775405696475</v>
      </c>
      <c r="CU22" s="12"/>
      <c r="CV22" s="10"/>
      <c r="CW22" s="10">
        <v>1874.1981487760154</v>
      </c>
      <c r="CX22" s="12">
        <v>1806.8020528924003</v>
      </c>
      <c r="CY22" s="12"/>
      <c r="CZ22" s="10"/>
      <c r="DA22" s="10">
        <v>1811.530783876427</v>
      </c>
      <c r="DB22" s="12">
        <v>1781.0751657083847</v>
      </c>
      <c r="DC22" s="12"/>
      <c r="DD22" s="10"/>
      <c r="DE22" s="10">
        <v>1833.6806861588848</v>
      </c>
      <c r="DF22" s="12">
        <v>1824.3944631752599</v>
      </c>
      <c r="DG22" s="12"/>
      <c r="DH22" s="10"/>
      <c r="DI22" s="10">
        <v>1809.2359746271468</v>
      </c>
      <c r="DJ22" s="12">
        <v>1815.5520797141614</v>
      </c>
      <c r="DK22" s="12"/>
      <c r="DL22" s="10"/>
      <c r="DM22" s="10">
        <v>1761.2502601776482</v>
      </c>
      <c r="DN22" s="12">
        <v>1799.4667424527197</v>
      </c>
      <c r="DO22" s="12"/>
      <c r="DP22" s="10"/>
      <c r="DQ22" s="10">
        <v>1857.6911247840089</v>
      </c>
      <c r="DR22" s="12">
        <v>1851.1279851087183</v>
      </c>
      <c r="DS22" s="12"/>
      <c r="DT22" s="10"/>
      <c r="DU22" s="10">
        <v>1817.965039374124</v>
      </c>
      <c r="DV22" s="12">
        <v>1750.966334364517</v>
      </c>
      <c r="DW22" s="12"/>
      <c r="DX22" s="10"/>
      <c r="DY22" s="10">
        <v>1783.5348477809641</v>
      </c>
      <c r="DZ22" s="12">
        <v>1876.6030801240383</v>
      </c>
      <c r="EA22" s="12"/>
      <c r="EB22" s="10"/>
      <c r="EC22" s="10">
        <v>1803.7513064771024</v>
      </c>
      <c r="ED22" s="12">
        <v>1797.4011240207901</v>
      </c>
      <c r="EE22" s="12"/>
      <c r="EF22" s="10"/>
      <c r="EG22" s="10">
        <v>1757.6706161571828</v>
      </c>
      <c r="EH22" s="12">
        <v>1816.7615375065768</v>
      </c>
      <c r="EI22" s="12"/>
      <c r="EJ22" s="10"/>
      <c r="EK22" s="10">
        <v>1785.1142056051483</v>
      </c>
      <c r="EL22" s="12">
        <v>1782.5390557566195</v>
      </c>
      <c r="EM22" s="12"/>
      <c r="EN22" s="10"/>
      <c r="EO22" s="10">
        <v>1813.8465919558232</v>
      </c>
      <c r="EP22" s="12">
        <v>1829.119437972005</v>
      </c>
      <c r="EQ22" s="12"/>
      <c r="ER22" s="24">
        <v>1750.0675863352396</v>
      </c>
      <c r="ES22" s="24">
        <v>1755.5111578113176</v>
      </c>
      <c r="ET22" s="24">
        <v>1755.9835235727724</v>
      </c>
      <c r="EU22" s="24">
        <v>1761.9203483447332</v>
      </c>
      <c r="EV22" s="24">
        <v>1782.8216153587325</v>
      </c>
      <c r="EW22" s="24">
        <v>1773.4452757086233</v>
      </c>
      <c r="EX22" s="24">
        <v>1772.7440336367827</v>
      </c>
      <c r="EY22" s="24">
        <v>1807.3990041446186</v>
      </c>
      <c r="EZ22" s="24">
        <v>1865.0087432190214</v>
      </c>
      <c r="FA22" s="24">
        <v>1746.8890350925758</v>
      </c>
      <c r="FB22" s="24">
        <v>1845.3317127241728</v>
      </c>
      <c r="FC22" s="24">
        <v>1823.0427749561431</v>
      </c>
      <c r="FD22" s="24">
        <v>1874.5164006299492</v>
      </c>
      <c r="FE22" s="24">
        <v>1867.732516077245</v>
      </c>
      <c r="FF22" s="24">
        <v>1815.8328945078497</v>
      </c>
      <c r="FG22" s="24">
        <v>1807.1940557774735</v>
      </c>
    </row>
    <row r="23" spans="1:163" ht="15.75" customHeight="1" x14ac:dyDescent="0.25">
      <c r="A23" s="32">
        <v>42602</v>
      </c>
      <c r="B23" s="32">
        <v>42603</v>
      </c>
      <c r="C23" s="33">
        <v>5.756590073361993</v>
      </c>
      <c r="D23" s="7"/>
      <c r="E23" s="7">
        <v>1589.1821029142566</v>
      </c>
      <c r="F23" s="18">
        <v>1482.2474724399187</v>
      </c>
      <c r="G23" s="9"/>
      <c r="H23" s="10"/>
      <c r="I23" s="10">
        <v>1561.7394153514122</v>
      </c>
      <c r="J23" s="12">
        <v>1569.6436765481187</v>
      </c>
      <c r="K23" s="12"/>
      <c r="L23" s="10"/>
      <c r="M23" s="10">
        <v>1570.4139312596308</v>
      </c>
      <c r="N23" s="12">
        <v>1548.6394491932615</v>
      </c>
      <c r="O23" s="12"/>
      <c r="P23" s="10"/>
      <c r="Q23" s="10">
        <v>1577.0880203168108</v>
      </c>
      <c r="R23" s="12">
        <v>1588.4458838131816</v>
      </c>
      <c r="S23" s="12"/>
      <c r="T23" s="10"/>
      <c r="U23" s="10">
        <v>1577.9911996072444</v>
      </c>
      <c r="V23" s="12">
        <v>1577.0896702879943</v>
      </c>
      <c r="W23" s="12"/>
      <c r="X23" s="10"/>
      <c r="Y23" s="10">
        <v>1221.9434439825704</v>
      </c>
      <c r="Z23" s="12">
        <v>1230.159967508597</v>
      </c>
      <c r="AA23" s="12"/>
      <c r="AB23" s="10"/>
      <c r="AC23" s="10">
        <v>1225.5112047811911</v>
      </c>
      <c r="AD23" s="12">
        <v>1228.1253323464734</v>
      </c>
      <c r="AE23" s="12"/>
      <c r="AF23" s="10"/>
      <c r="AG23" s="10">
        <v>1230.9715102817738</v>
      </c>
      <c r="AH23" s="12">
        <v>1221.9636059197505</v>
      </c>
      <c r="AI23" s="12"/>
      <c r="AJ23" s="10"/>
      <c r="AK23" s="10">
        <v>1224.2445517274521</v>
      </c>
      <c r="AL23" s="12">
        <v>1225.8621538256896</v>
      </c>
      <c r="AM23" s="12"/>
      <c r="AN23" s="10"/>
      <c r="AO23" s="10">
        <v>1219.5948698903344</v>
      </c>
      <c r="AP23" s="12">
        <v>1220.3394884174625</v>
      </c>
      <c r="AQ23" s="12"/>
      <c r="AR23" s="10"/>
      <c r="AS23" s="10">
        <v>1661.7565042638971</v>
      </c>
      <c r="AT23" s="12">
        <v>1620.8369660282924</v>
      </c>
      <c r="AU23" s="12"/>
      <c r="AV23" s="10"/>
      <c r="AW23" s="10">
        <v>1692.9890916997808</v>
      </c>
      <c r="AX23" s="12">
        <v>1632.2415129709441</v>
      </c>
      <c r="AY23" s="12"/>
      <c r="AZ23" s="10"/>
      <c r="BA23" s="10">
        <v>1688.1177987865751</v>
      </c>
      <c r="BB23" s="12">
        <v>1626.5509061956202</v>
      </c>
      <c r="BC23" s="12"/>
      <c r="BD23" s="10"/>
      <c r="BE23" s="10">
        <v>1745.5757964033712</v>
      </c>
      <c r="BF23" s="12">
        <v>1691.1815978650857</v>
      </c>
      <c r="BG23" s="12"/>
      <c r="BH23" s="10"/>
      <c r="BI23" s="10">
        <v>1744.686908362768</v>
      </c>
      <c r="BJ23" s="12" t="s">
        <v>69</v>
      </c>
      <c r="BK23" s="12"/>
      <c r="BL23" s="10"/>
      <c r="BM23" s="10">
        <v>1718.6099207917307</v>
      </c>
      <c r="BN23" s="12">
        <v>1687.1512752602157</v>
      </c>
      <c r="BO23" s="12"/>
      <c r="BP23" s="10"/>
      <c r="BQ23" s="10">
        <v>1616.9111052857104</v>
      </c>
      <c r="BR23" s="12">
        <v>1659.468461957053</v>
      </c>
      <c r="BS23" s="12"/>
      <c r="BT23" s="10"/>
      <c r="BU23" s="10">
        <v>1818.3444370082111</v>
      </c>
      <c r="BV23" s="12">
        <v>1776.4140984786275</v>
      </c>
      <c r="BW23" s="12"/>
      <c r="BX23" s="10"/>
      <c r="BY23" s="10">
        <v>1765.4488212282804</v>
      </c>
      <c r="BZ23" s="12">
        <v>1746.6092961321667</v>
      </c>
      <c r="CA23" s="12"/>
      <c r="CB23" s="10"/>
      <c r="CC23" s="10">
        <v>1645.2977894784785</v>
      </c>
      <c r="CD23" s="12">
        <v>1671.1746888529879</v>
      </c>
      <c r="CE23" s="12"/>
      <c r="CF23" s="10"/>
      <c r="CG23" s="10">
        <v>1688.8915180745576</v>
      </c>
      <c r="CH23" s="12">
        <v>1720.8023370331966</v>
      </c>
      <c r="CI23" s="12"/>
      <c r="CJ23" s="10"/>
      <c r="CK23" s="10">
        <v>1748.4557734845228</v>
      </c>
      <c r="CL23" s="12">
        <v>1760.0959832511519</v>
      </c>
      <c r="CM23" s="12"/>
      <c r="CN23" s="10"/>
      <c r="CO23" s="10">
        <v>1678.6873029945457</v>
      </c>
      <c r="CP23" s="12">
        <v>1799.5823961156682</v>
      </c>
      <c r="CQ23" s="12"/>
      <c r="CR23" s="10"/>
      <c r="CS23" s="10">
        <v>1658.0648641622429</v>
      </c>
      <c r="CT23" s="12">
        <v>1730.0451841111467</v>
      </c>
      <c r="CU23" s="12"/>
      <c r="CV23" s="10"/>
      <c r="CW23" s="10">
        <v>1767.4356544208451</v>
      </c>
      <c r="CX23" s="12">
        <v>1686.7683525611201</v>
      </c>
      <c r="CY23" s="12"/>
      <c r="CZ23" s="10"/>
      <c r="DA23" s="10">
        <v>1694.7209736246382</v>
      </c>
      <c r="DB23" s="12">
        <v>1651.5409803587481</v>
      </c>
      <c r="DC23" s="12"/>
      <c r="DD23" s="10"/>
      <c r="DE23" s="10">
        <v>1720.9046298142609</v>
      </c>
      <c r="DF23" s="12">
        <v>1705.5329229138879</v>
      </c>
      <c r="DG23" s="12"/>
      <c r="DH23" s="10"/>
      <c r="DI23" s="10">
        <v>1685.3900588315526</v>
      </c>
      <c r="DJ23" s="12">
        <v>1693.710888492941</v>
      </c>
      <c r="DK23" s="12"/>
      <c r="DL23" s="10"/>
      <c r="DM23" s="10">
        <v>1619.3779878445971</v>
      </c>
      <c r="DN23" s="12">
        <v>1670.8468113008894</v>
      </c>
      <c r="DO23" s="12"/>
      <c r="DP23" s="10"/>
      <c r="DQ23" s="10">
        <v>1728.2171205706384</v>
      </c>
      <c r="DR23" s="12">
        <v>1727.6999090681197</v>
      </c>
      <c r="DS23" s="12"/>
      <c r="DT23" s="10"/>
      <c r="DU23" s="10">
        <v>1655.9723986304934</v>
      </c>
      <c r="DV23" s="12">
        <v>1577.7639218559368</v>
      </c>
      <c r="DW23" s="12"/>
      <c r="DX23" s="10"/>
      <c r="DY23" s="10">
        <v>1596.2304757916945</v>
      </c>
      <c r="DZ23" s="12">
        <v>1720.2351941119955</v>
      </c>
      <c r="EA23" s="12"/>
      <c r="EB23" s="10"/>
      <c r="EC23" s="10">
        <v>1622.524508023062</v>
      </c>
      <c r="ED23" s="12">
        <v>1614.9415906926386</v>
      </c>
      <c r="EE23" s="12"/>
      <c r="EF23" s="10"/>
      <c r="EG23" s="10">
        <v>1562.5270268072316</v>
      </c>
      <c r="EH23" s="12">
        <v>1645.3915543194523</v>
      </c>
      <c r="EI23" s="12"/>
      <c r="EJ23" s="10"/>
      <c r="EK23" s="10">
        <v>1605.5407636912817</v>
      </c>
      <c r="EL23" s="12">
        <v>1597.3165892112113</v>
      </c>
      <c r="EM23" s="12"/>
      <c r="EN23" s="10"/>
      <c r="EO23" s="10">
        <v>1646.1430262098895</v>
      </c>
      <c r="EP23" s="12">
        <v>1657.9483283889876</v>
      </c>
      <c r="EQ23" s="12"/>
      <c r="ER23" s="24">
        <v>1562.3892683927443</v>
      </c>
      <c r="ES23" s="24">
        <v>1562.1070194929086</v>
      </c>
      <c r="ET23" s="24">
        <v>1562.8638354533427</v>
      </c>
      <c r="EU23" s="24">
        <v>1232.807096290401</v>
      </c>
      <c r="EV23" s="24">
        <v>1248.6644021741524</v>
      </c>
      <c r="EW23" s="24">
        <v>1244.8130633821418</v>
      </c>
      <c r="EX23" s="24">
        <v>1628.8559201592414</v>
      </c>
      <c r="EY23" s="24">
        <v>1697.804770908838</v>
      </c>
      <c r="EZ23" s="24">
        <v>1745.5098128128452</v>
      </c>
      <c r="FA23" s="24">
        <v>1625.4072729905363</v>
      </c>
      <c r="FB23" s="24">
        <v>1760.2488838487643</v>
      </c>
      <c r="FC23" s="24">
        <v>1741.327091474375</v>
      </c>
      <c r="FD23" s="24">
        <v>1764.8837079256311</v>
      </c>
      <c r="FE23" s="24">
        <v>1767.7196945165688</v>
      </c>
      <c r="FF23" s="24">
        <v>1669.3537604038231</v>
      </c>
      <c r="FG23" s="24">
        <v>1640.5067638502915</v>
      </c>
    </row>
    <row r="24" spans="1:163" ht="15.75" customHeight="1" x14ac:dyDescent="0.25">
      <c r="A24" s="32">
        <v>42603</v>
      </c>
      <c r="B24" s="32">
        <v>42604</v>
      </c>
      <c r="C24" s="33">
        <v>8.0455804841518397</v>
      </c>
      <c r="D24" s="7"/>
      <c r="E24" s="7">
        <v>2377.9211986261075</v>
      </c>
      <c r="F24" s="18">
        <v>2219.061472814119</v>
      </c>
      <c r="G24" s="9"/>
      <c r="H24" s="10"/>
      <c r="I24" s="10">
        <v>2388.9431869186001</v>
      </c>
      <c r="J24" s="12">
        <v>2394.7699020910695</v>
      </c>
      <c r="K24" s="12"/>
      <c r="L24" s="10"/>
      <c r="M24" s="10">
        <v>2388.5691992945926</v>
      </c>
      <c r="N24" s="12">
        <v>2387.3854390581128</v>
      </c>
      <c r="O24" s="12"/>
      <c r="P24" s="10"/>
      <c r="Q24" s="10">
        <v>2393.2971230960975</v>
      </c>
      <c r="R24" s="12">
        <v>2412.2972307185628</v>
      </c>
      <c r="S24" s="12"/>
      <c r="T24" s="10"/>
      <c r="U24" s="10">
        <v>2401.8358959401839</v>
      </c>
      <c r="V24" s="12">
        <v>2401.4538634051769</v>
      </c>
      <c r="W24" s="12"/>
      <c r="X24" s="10"/>
      <c r="Y24" s="10">
        <v>2320.7940787031043</v>
      </c>
      <c r="Z24" s="12">
        <v>2329.4674521224574</v>
      </c>
      <c r="AA24" s="12"/>
      <c r="AB24" s="10"/>
      <c r="AC24" s="10">
        <v>2347.0084537721636</v>
      </c>
      <c r="AD24" s="12">
        <v>2343.3136610442016</v>
      </c>
      <c r="AE24" s="12"/>
      <c r="AF24" s="10"/>
      <c r="AG24" s="10">
        <v>2349.1533441410743</v>
      </c>
      <c r="AH24" s="12">
        <v>2335.2519965193369</v>
      </c>
      <c r="AI24" s="12"/>
      <c r="AJ24" s="10"/>
      <c r="AK24" s="10">
        <v>2339.1862428225254</v>
      </c>
      <c r="AL24" s="12">
        <v>2341.5149378359019</v>
      </c>
      <c r="AM24" s="12"/>
      <c r="AN24" s="10"/>
      <c r="AO24" s="10">
        <v>2345.3627358265476</v>
      </c>
      <c r="AP24" s="12">
        <v>2346.490015992953</v>
      </c>
      <c r="AQ24" s="12"/>
      <c r="AR24" s="10"/>
      <c r="AS24" s="10">
        <v>1904.446060708553</v>
      </c>
      <c r="AT24" s="12">
        <v>1863.2027664582758</v>
      </c>
      <c r="AU24" s="12"/>
      <c r="AV24" s="10"/>
      <c r="AW24" s="10">
        <v>1913.6971095090187</v>
      </c>
      <c r="AX24" s="12">
        <v>1866.9358928058502</v>
      </c>
      <c r="AY24" s="12"/>
      <c r="AZ24" s="10"/>
      <c r="BA24" s="10">
        <v>1908.9274876229751</v>
      </c>
      <c r="BB24" s="12">
        <v>1861.2370907541817</v>
      </c>
      <c r="BC24" s="12"/>
      <c r="BD24" s="10"/>
      <c r="BE24" s="10">
        <v>1946.8716807011849</v>
      </c>
      <c r="BF24" s="12">
        <v>1892.4045864615894</v>
      </c>
      <c r="BG24" s="12"/>
      <c r="BH24" s="10"/>
      <c r="BI24" s="10">
        <v>1940.8328650036697</v>
      </c>
      <c r="BJ24" s="12" t="s">
        <v>69</v>
      </c>
      <c r="BK24" s="12"/>
      <c r="BL24" s="10"/>
      <c r="BM24" s="10">
        <v>1927.9823595977989</v>
      </c>
      <c r="BN24" s="12">
        <v>1900.1388021316782</v>
      </c>
      <c r="BO24" s="12"/>
      <c r="BP24" s="10"/>
      <c r="BQ24" s="10">
        <v>1880.3432265827514</v>
      </c>
      <c r="BR24" s="12">
        <v>1868.3362537052103</v>
      </c>
      <c r="BS24" s="12"/>
      <c r="BT24" s="10"/>
      <c r="BU24" s="10">
        <v>2009.716244724141</v>
      </c>
      <c r="BV24" s="12">
        <v>1975.3974398710529</v>
      </c>
      <c r="BW24" s="12"/>
      <c r="BX24" s="10"/>
      <c r="BY24" s="10">
        <v>1961.393296017842</v>
      </c>
      <c r="BZ24" s="12">
        <v>1941.7861530645584</v>
      </c>
      <c r="CA24" s="12"/>
      <c r="CB24" s="10"/>
      <c r="CC24" s="10">
        <v>1854.3546881178152</v>
      </c>
      <c r="CD24" s="12">
        <v>1874.7766498733499</v>
      </c>
      <c r="CE24" s="12"/>
      <c r="CF24" s="10"/>
      <c r="CG24" s="10">
        <v>1896.4014408865496</v>
      </c>
      <c r="CH24" s="12">
        <v>1921.1655728726714</v>
      </c>
      <c r="CI24" s="12"/>
      <c r="CJ24" s="10"/>
      <c r="CK24" s="10">
        <v>1948.698086443444</v>
      </c>
      <c r="CL24" s="12">
        <v>1952.2625483615948</v>
      </c>
      <c r="CM24" s="12"/>
      <c r="CN24" s="10"/>
      <c r="CO24" s="10">
        <v>1890.3501839227415</v>
      </c>
      <c r="CP24" s="12">
        <v>1986.3677503545573</v>
      </c>
      <c r="CQ24" s="12"/>
      <c r="CR24" s="10"/>
      <c r="CS24" s="10">
        <v>1872.0288176444269</v>
      </c>
      <c r="CT24" s="12">
        <v>1937.1247388999209</v>
      </c>
      <c r="CU24" s="12"/>
      <c r="CV24" s="10"/>
      <c r="CW24" s="10">
        <v>1964.2143201637962</v>
      </c>
      <c r="CX24" s="12">
        <v>1896.3756001056604</v>
      </c>
      <c r="CY24" s="12"/>
      <c r="CZ24" s="10"/>
      <c r="DA24" s="10">
        <v>1901.8452839526383</v>
      </c>
      <c r="DB24" s="12">
        <v>1867.7345073303186</v>
      </c>
      <c r="DC24" s="12"/>
      <c r="DD24" s="10"/>
      <c r="DE24" s="10">
        <v>1926.0876154379846</v>
      </c>
      <c r="DF24" s="12">
        <v>1913.0668413137557</v>
      </c>
      <c r="DG24" s="12"/>
      <c r="DH24" s="10"/>
      <c r="DI24" s="10">
        <v>1902.0454759011193</v>
      </c>
      <c r="DJ24" s="12">
        <v>1903.4428301360897</v>
      </c>
      <c r="DK24" s="12"/>
      <c r="DL24" s="10"/>
      <c r="DM24" s="10">
        <v>1849.360761064429</v>
      </c>
      <c r="DN24" s="12">
        <v>1889.854141567258</v>
      </c>
      <c r="DO24" s="12"/>
      <c r="DP24" s="10"/>
      <c r="DQ24" s="10">
        <v>1941.4559985841991</v>
      </c>
      <c r="DR24" s="12">
        <v>1935.2048555989554</v>
      </c>
      <c r="DS24" s="12"/>
      <c r="DT24" s="10"/>
      <c r="DU24" s="10">
        <v>1887.4344000661697</v>
      </c>
      <c r="DV24" s="12">
        <v>1822.2131797929956</v>
      </c>
      <c r="DW24" s="12"/>
      <c r="DX24" s="10"/>
      <c r="DY24" s="10">
        <v>1838.6344913304608</v>
      </c>
      <c r="DZ24" s="12">
        <v>1937.8282327938848</v>
      </c>
      <c r="EA24" s="12"/>
      <c r="EB24" s="10"/>
      <c r="EC24" s="10">
        <v>1849.4125873345845</v>
      </c>
      <c r="ED24" s="12">
        <v>1846.8724190990945</v>
      </c>
      <c r="EE24" s="12"/>
      <c r="EF24" s="10"/>
      <c r="EG24" s="10">
        <v>1803.6932330019517</v>
      </c>
      <c r="EH24" s="12">
        <v>1864.9709027657541</v>
      </c>
      <c r="EI24" s="12"/>
      <c r="EJ24" s="10"/>
      <c r="EK24" s="10">
        <v>1833.2878908246726</v>
      </c>
      <c r="EL24" s="12">
        <v>1831.6705012550312</v>
      </c>
      <c r="EM24" s="12"/>
      <c r="EN24" s="10"/>
      <c r="EO24" s="10">
        <v>1865.8943837806703</v>
      </c>
      <c r="EP24" s="12">
        <v>1876.0145504568961</v>
      </c>
      <c r="EQ24" s="12"/>
      <c r="ER24" s="24">
        <v>2389.9421371990243</v>
      </c>
      <c r="ES24" s="24">
        <v>2392.5500623967905</v>
      </c>
      <c r="ET24" s="24">
        <v>2404.2309574872315</v>
      </c>
      <c r="EU24" s="24">
        <v>2360.3097743534886</v>
      </c>
      <c r="EV24" s="24">
        <v>2384.8104683065944</v>
      </c>
      <c r="EW24" s="24">
        <v>2373.619536027843</v>
      </c>
      <c r="EX24" s="24">
        <v>1860.9333783421093</v>
      </c>
      <c r="EY24" s="24">
        <v>1904.8738433721435</v>
      </c>
      <c r="EZ24" s="24">
        <v>1968.5526622468496</v>
      </c>
      <c r="FA24" s="24">
        <v>1836.3140188077762</v>
      </c>
      <c r="FB24" s="24">
        <v>1949.3359515243812</v>
      </c>
      <c r="FC24" s="24">
        <v>1928.0435444082602</v>
      </c>
      <c r="FD24" s="24">
        <v>1954.7385830720732</v>
      </c>
      <c r="FE24" s="24">
        <v>1958.7251849732165</v>
      </c>
      <c r="FF24" s="24">
        <v>1884.7054960964247</v>
      </c>
      <c r="FG24" s="24">
        <v>1855.5703602614778</v>
      </c>
    </row>
    <row r="25" spans="1:163" ht="15.75" customHeight="1" x14ac:dyDescent="0.25">
      <c r="A25" s="32">
        <v>42604</v>
      </c>
      <c r="B25" s="32">
        <v>42605</v>
      </c>
      <c r="C25" s="33">
        <v>6.1159194936752321</v>
      </c>
      <c r="D25" s="7"/>
      <c r="E25" s="7">
        <v>1688.4146856426764</v>
      </c>
      <c r="F25" s="18">
        <v>1644.7280572017421</v>
      </c>
      <c r="G25" s="9"/>
      <c r="H25" s="10"/>
      <c r="I25" s="10">
        <v>1653.2470051637774</v>
      </c>
      <c r="J25" s="12">
        <v>1661.967847142799</v>
      </c>
      <c r="K25" s="12"/>
      <c r="L25" s="10"/>
      <c r="M25" s="10">
        <v>1643.7897410835344</v>
      </c>
      <c r="N25" s="12">
        <v>1643.6675983024729</v>
      </c>
      <c r="O25" s="12"/>
      <c r="P25" s="10"/>
      <c r="Q25" s="10">
        <v>1644.3793413976393</v>
      </c>
      <c r="R25" s="12">
        <v>1657.6982242161064</v>
      </c>
      <c r="S25" s="12"/>
      <c r="T25" s="10"/>
      <c r="U25" s="10">
        <v>1649.3665326425876</v>
      </c>
      <c r="V25" s="12">
        <v>1650.2052561101934</v>
      </c>
      <c r="W25" s="12"/>
      <c r="X25" s="10"/>
      <c r="Y25" s="10">
        <v>1643.801630079573</v>
      </c>
      <c r="Z25" s="12">
        <v>1651.9770863986773</v>
      </c>
      <c r="AA25" s="12"/>
      <c r="AB25" s="10"/>
      <c r="AC25" s="10">
        <v>1658.7363469582547</v>
      </c>
      <c r="AD25" s="12">
        <v>1658.4653722372223</v>
      </c>
      <c r="AE25" s="12"/>
      <c r="AF25" s="10"/>
      <c r="AG25" s="10">
        <v>1656.7751017992605</v>
      </c>
      <c r="AH25" s="12">
        <v>1648.8807701044204</v>
      </c>
      <c r="AI25" s="12"/>
      <c r="AJ25" s="10"/>
      <c r="AK25" s="10">
        <v>1638.5421605644199</v>
      </c>
      <c r="AL25" s="12">
        <v>1647.2333550456904</v>
      </c>
      <c r="AM25" s="12"/>
      <c r="AN25" s="10"/>
      <c r="AO25" s="10">
        <v>1641.8680790562721</v>
      </c>
      <c r="AP25" s="12">
        <v>1648.1308094180554</v>
      </c>
      <c r="AQ25" s="12"/>
      <c r="AR25" s="10"/>
      <c r="AS25" s="10">
        <v>1753.2540479824127</v>
      </c>
      <c r="AT25" s="12">
        <v>1695.759313069404</v>
      </c>
      <c r="AU25" s="12"/>
      <c r="AV25" s="10"/>
      <c r="AW25" s="10">
        <v>1750.761386020263</v>
      </c>
      <c r="AX25" s="12">
        <v>1689.2403350416539</v>
      </c>
      <c r="AY25" s="12"/>
      <c r="AZ25" s="10"/>
      <c r="BA25" s="10">
        <v>1763.2484783550003</v>
      </c>
      <c r="BB25" s="12">
        <v>1689.8839752413946</v>
      </c>
      <c r="BC25" s="12"/>
      <c r="BD25" s="10"/>
      <c r="BE25" s="10">
        <v>1803.3917920212975</v>
      </c>
      <c r="BF25" s="12">
        <v>1739.6818100125847</v>
      </c>
      <c r="BG25" s="12"/>
      <c r="BH25" s="10"/>
      <c r="BI25" s="10">
        <v>1793.7348911212662</v>
      </c>
      <c r="BJ25" s="12" t="s">
        <v>69</v>
      </c>
      <c r="BK25" s="12"/>
      <c r="BL25" s="10"/>
      <c r="BM25" s="10">
        <v>1754.8099709964602</v>
      </c>
      <c r="BN25" s="12">
        <v>1720.5195792564066</v>
      </c>
      <c r="BO25" s="12"/>
      <c r="BP25" s="10"/>
      <c r="BQ25" s="10">
        <v>1738.5389489700797</v>
      </c>
      <c r="BR25" s="12">
        <v>1692.1193057657474</v>
      </c>
      <c r="BS25" s="12"/>
      <c r="BT25" s="10"/>
      <c r="BU25" s="10">
        <v>1851.7344927240988</v>
      </c>
      <c r="BV25" s="12">
        <v>1812.7338906519867</v>
      </c>
      <c r="BW25" s="12"/>
      <c r="BX25" s="10"/>
      <c r="BY25" s="10">
        <v>1792.366795820328</v>
      </c>
      <c r="BZ25" s="12">
        <v>1766.3408540182684</v>
      </c>
      <c r="CA25" s="12"/>
      <c r="CB25" s="10"/>
      <c r="CC25" s="10">
        <v>1660.2133152979047</v>
      </c>
      <c r="CD25" s="12">
        <v>1680.9942656565709</v>
      </c>
      <c r="CE25" s="12"/>
      <c r="CF25" s="10"/>
      <c r="CG25" s="10">
        <v>1703.8733149530103</v>
      </c>
      <c r="CH25" s="12">
        <v>1731.5077963802612</v>
      </c>
      <c r="CI25" s="12"/>
      <c r="CJ25" s="10"/>
      <c r="CK25" s="10">
        <v>1760.7205453594295</v>
      </c>
      <c r="CL25" s="12">
        <v>1778.4403344351701</v>
      </c>
      <c r="CM25" s="12"/>
      <c r="CN25" s="10"/>
      <c r="CO25" s="10">
        <v>1701.9028086156397</v>
      </c>
      <c r="CP25" s="12">
        <v>1819.6421001832937</v>
      </c>
      <c r="CQ25" s="12"/>
      <c r="CR25" s="10"/>
      <c r="CS25" s="10">
        <v>1683.9556172089503</v>
      </c>
      <c r="CT25" s="12">
        <v>1765.0392032300908</v>
      </c>
      <c r="CU25" s="12"/>
      <c r="CV25" s="10"/>
      <c r="CW25" s="10">
        <v>1801.3223727657041</v>
      </c>
      <c r="CX25" s="12">
        <v>1720.8307538943752</v>
      </c>
      <c r="CY25" s="12"/>
      <c r="CZ25" s="10"/>
      <c r="DA25" s="10">
        <v>1723.4654495405862</v>
      </c>
      <c r="DB25" s="12">
        <v>1685.7418098215651</v>
      </c>
      <c r="DC25" s="12"/>
      <c r="DD25" s="10"/>
      <c r="DE25" s="10">
        <v>1759.8002931034309</v>
      </c>
      <c r="DF25" s="12">
        <v>1745.9219561812281</v>
      </c>
      <c r="DG25" s="12"/>
      <c r="DH25" s="10"/>
      <c r="DI25" s="10">
        <v>1731.8779382178845</v>
      </c>
      <c r="DJ25" s="12">
        <v>1736.5700105056048</v>
      </c>
      <c r="DK25" s="12"/>
      <c r="DL25" s="10"/>
      <c r="DM25" s="10">
        <v>1673.9838847765202</v>
      </c>
      <c r="DN25" s="12">
        <v>1723.1238377096649</v>
      </c>
      <c r="DO25" s="12"/>
      <c r="DP25" s="10"/>
      <c r="DQ25" s="10">
        <v>1792.0715959763131</v>
      </c>
      <c r="DR25" s="12">
        <v>1779.7016167123327</v>
      </c>
      <c r="DS25" s="12"/>
      <c r="DT25" s="10"/>
      <c r="DU25" s="10">
        <v>1735.7411502104867</v>
      </c>
      <c r="DV25" s="12">
        <v>1645.290276562564</v>
      </c>
      <c r="DW25" s="12"/>
      <c r="DX25" s="10"/>
      <c r="DY25" s="10">
        <v>1682.4720872626274</v>
      </c>
      <c r="DZ25" s="12">
        <v>1801.7465509654833</v>
      </c>
      <c r="EA25" s="12"/>
      <c r="EB25" s="10"/>
      <c r="EC25" s="10">
        <v>1701.6467360398376</v>
      </c>
      <c r="ED25" s="12">
        <v>1694.6313422554597</v>
      </c>
      <c r="EE25" s="12"/>
      <c r="EF25" s="10"/>
      <c r="EG25" s="10">
        <v>1655.0895818058509</v>
      </c>
      <c r="EH25" s="12">
        <v>1727.65216562404</v>
      </c>
      <c r="EI25" s="12"/>
      <c r="EJ25" s="10"/>
      <c r="EK25" s="10">
        <v>1702.1896285445646</v>
      </c>
      <c r="EL25" s="12">
        <v>1693.7608729236824</v>
      </c>
      <c r="EM25" s="12"/>
      <c r="EN25" s="10"/>
      <c r="EO25" s="10">
        <v>1747.4262389131379</v>
      </c>
      <c r="EP25" s="12">
        <v>1763.4692475237132</v>
      </c>
      <c r="EQ25" s="12"/>
      <c r="ER25" s="24">
        <v>1650.4534262107993</v>
      </c>
      <c r="ES25" s="24">
        <v>1645.8910444275705</v>
      </c>
      <c r="ET25" s="24">
        <v>1652.8482302560139</v>
      </c>
      <c r="EU25" s="24">
        <v>1673.5112685576257</v>
      </c>
      <c r="EV25" s="24">
        <v>1687.4711380948322</v>
      </c>
      <c r="EW25" s="24">
        <v>1670.069112778408</v>
      </c>
      <c r="EX25" s="24">
        <v>1675.591983059003</v>
      </c>
      <c r="EY25" s="24">
        <v>1735.9528262388376</v>
      </c>
      <c r="EZ25" s="24">
        <v>1824.4039641069132</v>
      </c>
      <c r="FA25" s="24">
        <v>1641.6879594846146</v>
      </c>
      <c r="FB25" s="24">
        <v>1773.2113112806906</v>
      </c>
      <c r="FC25" s="24">
        <v>1748.1699586364207</v>
      </c>
      <c r="FD25" s="24">
        <v>1790.663038818451</v>
      </c>
      <c r="FE25" s="24">
        <v>1787.762527580132</v>
      </c>
      <c r="FF25" s="24">
        <v>1730.6174267751512</v>
      </c>
      <c r="FG25" s="24">
        <v>1734.3244325177322</v>
      </c>
    </row>
    <row r="26" spans="1:163" ht="15.75" customHeight="1" x14ac:dyDescent="0.25">
      <c r="A26" s="32">
        <v>42605</v>
      </c>
      <c r="B26" s="32">
        <v>42606</v>
      </c>
      <c r="C26" s="33">
        <v>7.75256200158596</v>
      </c>
      <c r="D26" s="7"/>
      <c r="E26" s="7">
        <v>1786.5877217690443</v>
      </c>
      <c r="F26" s="18">
        <v>1776.3341744357624</v>
      </c>
      <c r="G26" s="9"/>
      <c r="H26" s="10"/>
      <c r="I26" s="10">
        <v>1754.8224912236724</v>
      </c>
      <c r="J26" s="12">
        <v>1759.6026256324897</v>
      </c>
      <c r="K26" s="12"/>
      <c r="L26" s="10"/>
      <c r="M26" s="10">
        <v>1750.611720298768</v>
      </c>
      <c r="N26" s="12">
        <v>1748.966889890592</v>
      </c>
      <c r="O26" s="12"/>
      <c r="P26" s="10"/>
      <c r="Q26" s="10">
        <v>1749.2852652024615</v>
      </c>
      <c r="R26" s="12">
        <v>1762.5831423216528</v>
      </c>
      <c r="S26" s="12"/>
      <c r="T26" s="10"/>
      <c r="U26" s="10">
        <v>1753.6691354472105</v>
      </c>
      <c r="V26" s="12">
        <v>1752.1720823165526</v>
      </c>
      <c r="W26" s="12"/>
      <c r="X26" s="10"/>
      <c r="Y26" s="10">
        <v>1745.9387933708099</v>
      </c>
      <c r="Z26" s="12">
        <v>1752.2342183021567</v>
      </c>
      <c r="AA26" s="12"/>
      <c r="AB26" s="10"/>
      <c r="AC26" s="10">
        <v>1754.8220618879318</v>
      </c>
      <c r="AD26" s="12">
        <v>1754.7183937497568</v>
      </c>
      <c r="AE26" s="12"/>
      <c r="AF26" s="10"/>
      <c r="AG26" s="10">
        <v>1757.9115033120584</v>
      </c>
      <c r="AH26" s="12">
        <v>1751.8425296359853</v>
      </c>
      <c r="AI26" s="12"/>
      <c r="AJ26" s="10"/>
      <c r="AK26" s="10">
        <v>1744.9468012662321</v>
      </c>
      <c r="AL26" s="12">
        <v>1749.1081065767282</v>
      </c>
      <c r="AM26" s="12"/>
      <c r="AN26" s="10"/>
      <c r="AO26" s="10">
        <v>1744.3229963233557</v>
      </c>
      <c r="AP26" s="12">
        <v>1749.7767689280474</v>
      </c>
      <c r="AQ26" s="12"/>
      <c r="AR26" s="10"/>
      <c r="AS26" s="10">
        <v>1833.4725441604419</v>
      </c>
      <c r="AT26" s="12">
        <v>1789.925446578811</v>
      </c>
      <c r="AU26" s="12"/>
      <c r="AV26" s="10"/>
      <c r="AW26" s="10">
        <v>1828.5867303707462</v>
      </c>
      <c r="AX26" s="12">
        <v>1778.4491029045614</v>
      </c>
      <c r="AY26" s="12"/>
      <c r="AZ26" s="10"/>
      <c r="BA26" s="10">
        <v>1838.1604797627069</v>
      </c>
      <c r="BB26" s="12">
        <v>1785.9456012438106</v>
      </c>
      <c r="BC26" s="12"/>
      <c r="BD26" s="10"/>
      <c r="BE26" s="10">
        <v>1872.4235225649709</v>
      </c>
      <c r="BF26" s="12">
        <v>1819.6155806374811</v>
      </c>
      <c r="BG26" s="12"/>
      <c r="BH26" s="10"/>
      <c r="BI26" s="10">
        <v>1863.9869195834819</v>
      </c>
      <c r="BJ26" s="12" t="s">
        <v>69</v>
      </c>
      <c r="BK26" s="12"/>
      <c r="BL26" s="10"/>
      <c r="BM26" s="10">
        <v>1839.3584849674301</v>
      </c>
      <c r="BN26" s="12">
        <v>1810.6024607353143</v>
      </c>
      <c r="BO26" s="12"/>
      <c r="BP26" s="10"/>
      <c r="BQ26" s="10">
        <v>1815.523713251632</v>
      </c>
      <c r="BR26" s="12">
        <v>1781.4953849431738</v>
      </c>
      <c r="BS26" s="12"/>
      <c r="BT26" s="10"/>
      <c r="BU26" s="10">
        <v>1917.290272520049</v>
      </c>
      <c r="BV26" s="12">
        <v>1884.5529544861151</v>
      </c>
      <c r="BW26" s="12"/>
      <c r="BX26" s="10"/>
      <c r="BY26" s="10">
        <v>1871.338367736656</v>
      </c>
      <c r="BZ26" s="12">
        <v>1848.4405904806026</v>
      </c>
      <c r="CA26" s="12"/>
      <c r="CB26" s="10"/>
      <c r="CC26" s="10">
        <v>1761.1080910893306</v>
      </c>
      <c r="CD26" s="12">
        <v>1785.954240264587</v>
      </c>
      <c r="CE26" s="12"/>
      <c r="CF26" s="10"/>
      <c r="CG26" s="10">
        <v>1797.8357380437683</v>
      </c>
      <c r="CH26" s="12">
        <v>1818.1780070832731</v>
      </c>
      <c r="CI26" s="12"/>
      <c r="CJ26" s="10"/>
      <c r="CK26" s="10">
        <v>1841.0270983304069</v>
      </c>
      <c r="CL26" s="12">
        <v>1853.6976949914997</v>
      </c>
      <c r="CM26" s="12"/>
      <c r="CN26" s="10"/>
      <c r="CO26" s="10">
        <v>1795.9089534088241</v>
      </c>
      <c r="CP26" s="12">
        <v>1880.8225157531681</v>
      </c>
      <c r="CQ26" s="12"/>
      <c r="CR26" s="10"/>
      <c r="CS26" s="10">
        <v>1778.2093442175185</v>
      </c>
      <c r="CT26" s="12">
        <v>1838.4488703856075</v>
      </c>
      <c r="CU26" s="12"/>
      <c r="CV26" s="10"/>
      <c r="CW26" s="10">
        <v>1867.7429843664913</v>
      </c>
      <c r="CX26" s="12">
        <v>1801.7012751235127</v>
      </c>
      <c r="CY26" s="12"/>
      <c r="CZ26" s="10"/>
      <c r="DA26" s="10">
        <v>1807.4845086422815</v>
      </c>
      <c r="DB26" s="12">
        <v>1778.923957976285</v>
      </c>
      <c r="DC26" s="12"/>
      <c r="DD26" s="10"/>
      <c r="DE26" s="10">
        <v>1838.0497851795035</v>
      </c>
      <c r="DF26" s="12">
        <v>1824.5600889206717</v>
      </c>
      <c r="DG26" s="12"/>
      <c r="DH26" s="10"/>
      <c r="DI26" s="10">
        <v>1813.7450855265306</v>
      </c>
      <c r="DJ26" s="12">
        <v>1819.0058898754876</v>
      </c>
      <c r="DK26" s="12"/>
      <c r="DL26" s="10"/>
      <c r="DM26" s="10">
        <v>1769.7272927908041</v>
      </c>
      <c r="DN26" s="12">
        <v>1806.5806309673542</v>
      </c>
      <c r="DO26" s="12"/>
      <c r="DP26" s="10"/>
      <c r="DQ26" s="10">
        <v>1860.7964799825729</v>
      </c>
      <c r="DR26" s="12">
        <v>1852.3657297811678</v>
      </c>
      <c r="DS26" s="12"/>
      <c r="DT26" s="10"/>
      <c r="DU26" s="10">
        <v>1822.3075460692246</v>
      </c>
      <c r="DV26" s="12">
        <v>1751.8765930934119</v>
      </c>
      <c r="DW26" s="12"/>
      <c r="DX26" s="10"/>
      <c r="DY26" s="10">
        <v>1780.6409751477406</v>
      </c>
      <c r="DZ26" s="12">
        <v>1878.7425607648149</v>
      </c>
      <c r="EA26" s="12"/>
      <c r="EB26" s="10"/>
      <c r="EC26" s="10">
        <v>1797.2402536337008</v>
      </c>
      <c r="ED26" s="12">
        <v>1792.4826739172947</v>
      </c>
      <c r="EE26" s="12"/>
      <c r="EF26" s="10"/>
      <c r="EG26" s="10">
        <v>1757.3374760563199</v>
      </c>
      <c r="EH26" s="12">
        <v>1811.6980692557679</v>
      </c>
      <c r="EI26" s="12"/>
      <c r="EJ26" s="10"/>
      <c r="EK26" s="10">
        <v>1792.896577532526</v>
      </c>
      <c r="EL26" s="12">
        <v>1790.378361095017</v>
      </c>
      <c r="EM26" s="12"/>
      <c r="EN26" s="10"/>
      <c r="EO26" s="10">
        <v>1828.4611682335508</v>
      </c>
      <c r="EP26" s="12">
        <v>1843.3339068035284</v>
      </c>
      <c r="EQ26" s="12"/>
      <c r="ER26" s="24">
        <v>1751.0563533835782</v>
      </c>
      <c r="ES26" s="24">
        <v>1748.6273068976482</v>
      </c>
      <c r="ET26" s="24">
        <v>1753.5579435587879</v>
      </c>
      <c r="EU26" s="24">
        <v>1767.4322365189341</v>
      </c>
      <c r="EV26" s="24">
        <v>1782.9154267198371</v>
      </c>
      <c r="EW26" s="24">
        <v>1767.8676457449503</v>
      </c>
      <c r="EX26" s="24">
        <v>1771.6741617460741</v>
      </c>
      <c r="EY26" s="24">
        <v>1817.7555134500888</v>
      </c>
      <c r="EZ26" s="24">
        <v>1861.9639464991947</v>
      </c>
      <c r="FA26" s="24">
        <v>1743.8369841376007</v>
      </c>
      <c r="FB26" s="24">
        <v>1855.932545371126</v>
      </c>
      <c r="FC26" s="24">
        <v>1828.6813229001853</v>
      </c>
      <c r="FD26" s="24">
        <v>1859.93864060235</v>
      </c>
      <c r="FE26" s="24">
        <v>1860.1084232275064</v>
      </c>
      <c r="FF26" s="24">
        <v>1815.2336727594868</v>
      </c>
      <c r="FG26" s="24">
        <v>1816.9660857251442</v>
      </c>
    </row>
    <row r="27" spans="1:163" ht="15.75" customHeight="1" x14ac:dyDescent="0.25">
      <c r="A27" s="32">
        <v>42606</v>
      </c>
      <c r="B27" s="32">
        <v>42607</v>
      </c>
      <c r="C27" s="33">
        <v>8.3570223971605309</v>
      </c>
      <c r="D27" s="7"/>
      <c r="E27" s="7">
        <v>1885.9732164855156</v>
      </c>
      <c r="F27" s="18">
        <v>1892.1574360741988</v>
      </c>
      <c r="G27" s="9"/>
      <c r="H27" s="10"/>
      <c r="I27" s="10">
        <v>1847.1010851364804</v>
      </c>
      <c r="J27" s="12">
        <v>1849.9963538420598</v>
      </c>
      <c r="K27" s="12"/>
      <c r="L27" s="10"/>
      <c r="M27" s="10">
        <v>1846.3217005467502</v>
      </c>
      <c r="N27" s="12">
        <v>1842.4565513471089</v>
      </c>
      <c r="O27" s="12"/>
      <c r="P27" s="10"/>
      <c r="Q27" s="10">
        <v>1846.2615339488746</v>
      </c>
      <c r="R27" s="12">
        <v>1862.414048646127</v>
      </c>
      <c r="S27" s="12"/>
      <c r="T27" s="10"/>
      <c r="U27" s="10">
        <v>1844.8413685801816</v>
      </c>
      <c r="V27" s="12">
        <v>1847.2622669927641</v>
      </c>
      <c r="W27" s="12"/>
      <c r="X27" s="10"/>
      <c r="Y27" s="10">
        <v>1837.6584997853806</v>
      </c>
      <c r="Z27" s="12">
        <v>1847.7650369183716</v>
      </c>
      <c r="AA27" s="12"/>
      <c r="AB27" s="10"/>
      <c r="AC27" s="10">
        <v>1853.8865537688919</v>
      </c>
      <c r="AD27" s="12">
        <v>1851.4224132902982</v>
      </c>
      <c r="AE27" s="12"/>
      <c r="AF27" s="10"/>
      <c r="AG27" s="10">
        <v>1855.4706802298188</v>
      </c>
      <c r="AH27" s="12">
        <v>1845.5363301833374</v>
      </c>
      <c r="AI27" s="12"/>
      <c r="AJ27" s="10"/>
      <c r="AK27" s="10">
        <v>1843.1875684049835</v>
      </c>
      <c r="AL27" s="12">
        <v>1847.3042992488633</v>
      </c>
      <c r="AM27" s="12"/>
      <c r="AN27" s="10"/>
      <c r="AO27" s="10">
        <v>1843.5055656860866</v>
      </c>
      <c r="AP27" s="12">
        <v>1844.0147997258828</v>
      </c>
      <c r="AQ27" s="12"/>
      <c r="AR27" s="10"/>
      <c r="AS27" s="10">
        <v>1943.1387910939177</v>
      </c>
      <c r="AT27" s="12">
        <v>1889.8944730402691</v>
      </c>
      <c r="AU27" s="12"/>
      <c r="AV27" s="10"/>
      <c r="AW27" s="10">
        <v>1942.6906245529237</v>
      </c>
      <c r="AX27" s="12">
        <v>1880.6019625577183</v>
      </c>
      <c r="AY27" s="12"/>
      <c r="AZ27" s="10"/>
      <c r="BA27" s="10">
        <v>1950.4894445580651</v>
      </c>
      <c r="BB27" s="12">
        <v>1883.3488862133274</v>
      </c>
      <c r="BC27" s="12"/>
      <c r="BD27" s="10"/>
      <c r="BE27" s="10">
        <v>1987.8398345073692</v>
      </c>
      <c r="BF27" s="12">
        <v>1926.0251912581052</v>
      </c>
      <c r="BG27" s="12"/>
      <c r="BH27" s="10"/>
      <c r="BI27" s="10">
        <v>1978.2291384450359</v>
      </c>
      <c r="BJ27" s="12" t="s">
        <v>69</v>
      </c>
      <c r="BK27" s="12"/>
      <c r="BL27" s="10"/>
      <c r="BM27" s="10">
        <v>1943.5479400848562</v>
      </c>
      <c r="BN27" s="12">
        <v>1915.9431337734275</v>
      </c>
      <c r="BO27" s="12"/>
      <c r="BP27" s="10"/>
      <c r="BQ27" s="10">
        <v>1925.7110613272018</v>
      </c>
      <c r="BR27" s="12">
        <v>1877.2737723642849</v>
      </c>
      <c r="BS27" s="12"/>
      <c r="BT27" s="10"/>
      <c r="BU27" s="10">
        <v>2040.1228811257395</v>
      </c>
      <c r="BV27" s="12">
        <v>2000.4178010311225</v>
      </c>
      <c r="BW27" s="12"/>
      <c r="BX27" s="10"/>
      <c r="BY27" s="10">
        <v>1984.5942785341824</v>
      </c>
      <c r="BZ27" s="12">
        <v>1956.3238300294747</v>
      </c>
      <c r="CA27" s="12"/>
      <c r="CB27" s="10"/>
      <c r="CC27" s="10">
        <v>1850.1239472220286</v>
      </c>
      <c r="CD27" s="12">
        <v>1872.317807167241</v>
      </c>
      <c r="CE27" s="12"/>
      <c r="CF27" s="10"/>
      <c r="CG27" s="10">
        <v>1883.8755894879225</v>
      </c>
      <c r="CH27" s="12">
        <v>1909.9755613336856</v>
      </c>
      <c r="CI27" s="12"/>
      <c r="CJ27" s="10"/>
      <c r="CK27" s="10">
        <v>1943.9336502623651</v>
      </c>
      <c r="CL27" s="12">
        <v>1951.2770914703808</v>
      </c>
      <c r="CM27" s="12"/>
      <c r="CN27" s="10"/>
      <c r="CO27" s="10">
        <v>1882.8864357189982</v>
      </c>
      <c r="CP27" s="12">
        <v>1991.8234221256009</v>
      </c>
      <c r="CQ27" s="12"/>
      <c r="CR27" s="10"/>
      <c r="CS27" s="10">
        <v>1866.9359843988236</v>
      </c>
      <c r="CT27" s="12">
        <v>1937.3606889441323</v>
      </c>
      <c r="CU27" s="12"/>
      <c r="CV27" s="10"/>
      <c r="CW27" s="10">
        <v>1975.2022224439688</v>
      </c>
      <c r="CX27" s="12">
        <v>1894.9179717158381</v>
      </c>
      <c r="CY27" s="12"/>
      <c r="CZ27" s="10"/>
      <c r="DA27" s="10">
        <v>1908.1811316671165</v>
      </c>
      <c r="DB27" s="12">
        <v>1864.2085617830935</v>
      </c>
      <c r="DC27" s="12"/>
      <c r="DD27" s="10"/>
      <c r="DE27" s="10">
        <v>1940.1571730722646</v>
      </c>
      <c r="DF27" s="12">
        <v>1923.2953799132231</v>
      </c>
      <c r="DG27" s="12"/>
      <c r="DH27" s="10"/>
      <c r="DI27" s="10">
        <v>1915.1125099357334</v>
      </c>
      <c r="DJ27" s="12">
        <v>1914.8589890404514</v>
      </c>
      <c r="DK27" s="12"/>
      <c r="DL27" s="10"/>
      <c r="DM27" s="10">
        <v>1852.9892278604696</v>
      </c>
      <c r="DN27" s="12">
        <v>1903.1911662791256</v>
      </c>
      <c r="DO27" s="12"/>
      <c r="DP27" s="10"/>
      <c r="DQ27" s="10">
        <v>1975.5630296022312</v>
      </c>
      <c r="DR27" s="12">
        <v>1967.4321563714111</v>
      </c>
      <c r="DS27" s="12"/>
      <c r="DT27" s="10"/>
      <c r="DU27" s="10">
        <v>1921.6991447405958</v>
      </c>
      <c r="DV27" s="12">
        <v>1838.3257728284759</v>
      </c>
      <c r="DW27" s="12"/>
      <c r="DX27" s="10"/>
      <c r="DY27" s="10">
        <v>1870.4705992429865</v>
      </c>
      <c r="DZ27" s="12">
        <v>1992.3170371562649</v>
      </c>
      <c r="EA27" s="12"/>
      <c r="EB27" s="10"/>
      <c r="EC27" s="10">
        <v>1896.3638176423269</v>
      </c>
      <c r="ED27" s="12">
        <v>1890.0347964441432</v>
      </c>
      <c r="EE27" s="12"/>
      <c r="EF27" s="10"/>
      <c r="EG27" s="10">
        <v>1844.1199735735568</v>
      </c>
      <c r="EH27" s="12">
        <v>1914.4436238322687</v>
      </c>
      <c r="EI27" s="12"/>
      <c r="EJ27" s="10"/>
      <c r="EK27" s="10">
        <v>1888.1886912271666</v>
      </c>
      <c r="EL27" s="12">
        <v>1876.656375168754</v>
      </c>
      <c r="EM27" s="12"/>
      <c r="EN27" s="10"/>
      <c r="EO27" s="10">
        <v>1929.3087176865083</v>
      </c>
      <c r="EP27" s="12">
        <v>1938.3514358389123</v>
      </c>
      <c r="EQ27" s="12"/>
      <c r="ER27" s="24">
        <v>1839.9330867228239</v>
      </c>
      <c r="ES27" s="24">
        <v>1842.4667866535674</v>
      </c>
      <c r="ET27" s="24">
        <v>1846.6027966735687</v>
      </c>
      <c r="EU27" s="24">
        <v>1860.122030126694</v>
      </c>
      <c r="EV27" s="24">
        <v>1877.053254210964</v>
      </c>
      <c r="EW27" s="24">
        <v>1865.2940900297035</v>
      </c>
      <c r="EX27" s="24">
        <v>1868.3197167478929</v>
      </c>
      <c r="EY27" s="24">
        <v>1925.2178357255159</v>
      </c>
      <c r="EZ27" s="24">
        <v>1978.9952638223367</v>
      </c>
      <c r="FA27" s="24">
        <v>1831.9714692451419</v>
      </c>
      <c r="FB27" s="24">
        <v>1964.9315746309635</v>
      </c>
      <c r="FC27" s="24">
        <v>1933.305359593684</v>
      </c>
      <c r="FD27" s="24">
        <v>1962.2601118324187</v>
      </c>
      <c r="FE27" s="24">
        <v>1968.316784663494</v>
      </c>
      <c r="FF27" s="24">
        <v>1916.95563902766</v>
      </c>
      <c r="FG27" s="24">
        <v>1905.8648631339693</v>
      </c>
    </row>
    <row r="28" spans="1:163" ht="15.75" customHeight="1" x14ac:dyDescent="0.25">
      <c r="A28" s="32">
        <v>42607</v>
      </c>
      <c r="B28" s="32">
        <v>42608</v>
      </c>
      <c r="C28" s="33">
        <v>6.7465826520919796</v>
      </c>
      <c r="D28" s="7"/>
      <c r="E28" s="7">
        <v>1746.1706393128813</v>
      </c>
      <c r="F28" s="18">
        <v>1758.5083443615381</v>
      </c>
      <c r="G28" s="9"/>
      <c r="H28" s="10"/>
      <c r="I28" s="10">
        <v>1703.6640538971913</v>
      </c>
      <c r="J28" s="12">
        <v>1704.634443029682</v>
      </c>
      <c r="K28" s="12"/>
      <c r="L28" s="10"/>
      <c r="M28" s="10">
        <v>1710.1142600175594</v>
      </c>
      <c r="N28" s="12">
        <v>1702.2908722570967</v>
      </c>
      <c r="O28" s="12"/>
      <c r="P28" s="10"/>
      <c r="Q28" s="10">
        <v>1699.9292307632595</v>
      </c>
      <c r="R28" s="12">
        <v>1708.9566194572092</v>
      </c>
      <c r="S28" s="12"/>
      <c r="T28" s="10"/>
      <c r="U28" s="10">
        <v>1702.2709927368671</v>
      </c>
      <c r="V28" s="12">
        <v>1704.1662407205679</v>
      </c>
      <c r="W28" s="12"/>
      <c r="X28" s="10"/>
      <c r="Y28" s="10">
        <v>1698.6855257298514</v>
      </c>
      <c r="Z28" s="12">
        <v>1713.4569868010815</v>
      </c>
      <c r="AA28" s="12"/>
      <c r="AB28" s="10"/>
      <c r="AC28" s="10">
        <v>1734.146588885797</v>
      </c>
      <c r="AD28" s="12">
        <v>1732.8227111911035</v>
      </c>
      <c r="AE28" s="12"/>
      <c r="AF28" s="10"/>
      <c r="AG28" s="10">
        <v>1725.8613531474268</v>
      </c>
      <c r="AH28" s="12">
        <v>1722.8169063918072</v>
      </c>
      <c r="AI28" s="12"/>
      <c r="AJ28" s="10"/>
      <c r="AK28" s="10">
        <v>1720.725351098281</v>
      </c>
      <c r="AL28" s="12">
        <v>1730.8023137820478</v>
      </c>
      <c r="AM28" s="12"/>
      <c r="AN28" s="10"/>
      <c r="AO28" s="10">
        <v>1731.9686410863662</v>
      </c>
      <c r="AP28" s="12">
        <v>1730.6804219413625</v>
      </c>
      <c r="AQ28" s="12"/>
      <c r="AR28" s="10"/>
      <c r="AS28" s="10">
        <v>1829.1378035786299</v>
      </c>
      <c r="AT28" s="12">
        <v>1781.4311528318563</v>
      </c>
      <c r="AU28" s="12"/>
      <c r="AV28" s="10"/>
      <c r="AW28" s="10">
        <v>1825.4797055139766</v>
      </c>
      <c r="AX28" s="12">
        <v>1765.7634376898918</v>
      </c>
      <c r="AY28" s="12"/>
      <c r="AZ28" s="10"/>
      <c r="BA28" s="10">
        <v>1840.5071360395266</v>
      </c>
      <c r="BB28" s="12">
        <v>1774.4841388229488</v>
      </c>
      <c r="BC28" s="12"/>
      <c r="BD28" s="10"/>
      <c r="BE28" s="10">
        <v>1879.5882518399578</v>
      </c>
      <c r="BF28" s="12">
        <v>1817.7614849252857</v>
      </c>
      <c r="BG28" s="12"/>
      <c r="BH28" s="10"/>
      <c r="BI28" s="10">
        <v>1862.4413779593381</v>
      </c>
      <c r="BJ28" s="12" t="s">
        <v>69</v>
      </c>
      <c r="BK28" s="12"/>
      <c r="BL28" s="10"/>
      <c r="BM28" s="10">
        <v>1830.7260669894151</v>
      </c>
      <c r="BN28" s="12">
        <v>1797.4319344830285</v>
      </c>
      <c r="BO28" s="12"/>
      <c r="BP28" s="10"/>
      <c r="BQ28" s="10">
        <v>1809.8669749238638</v>
      </c>
      <c r="BR28" s="12">
        <v>1767.0352179956205</v>
      </c>
      <c r="BS28" s="12"/>
      <c r="BT28" s="10"/>
      <c r="BU28" s="10">
        <v>1916.076621285086</v>
      </c>
      <c r="BV28" s="12">
        <v>1883.8907716409337</v>
      </c>
      <c r="BW28" s="12"/>
      <c r="BX28" s="10"/>
      <c r="BY28" s="10">
        <v>1872.1632261955476</v>
      </c>
      <c r="BZ28" s="12">
        <v>1842.4923856350324</v>
      </c>
      <c r="CA28" s="12"/>
      <c r="CB28" s="10"/>
      <c r="CC28" s="10">
        <v>1738.7490896898071</v>
      </c>
      <c r="CD28" s="12">
        <v>1758.397555434429</v>
      </c>
      <c r="CE28" s="12"/>
      <c r="CF28" s="10"/>
      <c r="CG28" s="10">
        <v>1747.7449846621478</v>
      </c>
      <c r="CH28" s="12">
        <v>1688.3112044057314</v>
      </c>
      <c r="CI28" s="12"/>
      <c r="CJ28" s="10"/>
      <c r="CK28" s="10">
        <v>1816.5495396295069</v>
      </c>
      <c r="CL28" s="12">
        <v>1819.1397112094528</v>
      </c>
      <c r="CM28" s="12"/>
      <c r="CN28" s="10"/>
      <c r="CO28" s="10">
        <v>1751.8084754046695</v>
      </c>
      <c r="CP28" s="12">
        <v>1868.3941645539883</v>
      </c>
      <c r="CQ28" s="12"/>
      <c r="CR28" s="10"/>
      <c r="CS28" s="10">
        <v>1745.339493390906</v>
      </c>
      <c r="CT28" s="12">
        <v>1814.3864071433177</v>
      </c>
      <c r="CU28" s="12"/>
      <c r="CV28" s="10"/>
      <c r="CW28" s="10">
        <v>1869.9998566858333</v>
      </c>
      <c r="CX28" s="12">
        <v>1785.3661455476633</v>
      </c>
      <c r="CY28" s="12"/>
      <c r="CZ28" s="10"/>
      <c r="DA28" s="10">
        <v>1791.0823631918959</v>
      </c>
      <c r="DB28" s="12">
        <v>1752.988243932439</v>
      </c>
      <c r="DC28" s="12"/>
      <c r="DD28" s="10"/>
      <c r="DE28" s="10">
        <v>1823.9493410641851</v>
      </c>
      <c r="DF28" s="12">
        <v>1805.6593956321919</v>
      </c>
      <c r="DG28" s="12"/>
      <c r="DH28" s="10"/>
      <c r="DI28" s="10">
        <v>1794.757954445482</v>
      </c>
      <c r="DJ28" s="12">
        <v>1797.7339081312377</v>
      </c>
      <c r="DK28" s="12"/>
      <c r="DL28" s="10"/>
      <c r="DM28" s="10">
        <v>1730.009197067631</v>
      </c>
      <c r="DN28" s="12">
        <v>1781.2557519053355</v>
      </c>
      <c r="DO28" s="12"/>
      <c r="DP28" s="10"/>
      <c r="DQ28" s="10">
        <v>1853.9965958911973</v>
      </c>
      <c r="DR28" s="12">
        <v>1783.8600132214576</v>
      </c>
      <c r="DS28" s="12"/>
      <c r="DT28" s="10"/>
      <c r="DU28" s="10">
        <v>1807.9170848809217</v>
      </c>
      <c r="DV28" s="12">
        <v>1720.7902922239789</v>
      </c>
      <c r="DW28" s="12"/>
      <c r="DX28" s="10"/>
      <c r="DY28" s="10">
        <v>1748.8207214129093</v>
      </c>
      <c r="DZ28" s="12">
        <v>1870.2406860416033</v>
      </c>
      <c r="EA28" s="12"/>
      <c r="EB28" s="10"/>
      <c r="EC28" s="10">
        <v>1777.5179825477737</v>
      </c>
      <c r="ED28" s="12">
        <v>1760.3066574635889</v>
      </c>
      <c r="EE28" s="12"/>
      <c r="EF28" s="10"/>
      <c r="EG28" s="10">
        <v>1727.9702015121643</v>
      </c>
      <c r="EH28" s="12">
        <v>1799.5758969358317</v>
      </c>
      <c r="EI28" s="12"/>
      <c r="EJ28" s="10"/>
      <c r="EK28" s="10">
        <v>1750.914892573059</v>
      </c>
      <c r="EL28" s="12">
        <v>1753.0421524245382</v>
      </c>
      <c r="EM28" s="12"/>
      <c r="EN28" s="10"/>
      <c r="EO28" s="10">
        <v>1789.983417984854</v>
      </c>
      <c r="EP28" s="12">
        <v>1799.1275092579876</v>
      </c>
      <c r="EQ28" s="12"/>
      <c r="ER28" s="24">
        <v>1694.3102947630762</v>
      </c>
      <c r="ES28" s="24">
        <v>1699.6053407840961</v>
      </c>
      <c r="ET28" s="24">
        <v>1712.2043491652628</v>
      </c>
      <c r="EU28" s="24">
        <v>1743.0026592643007</v>
      </c>
      <c r="EV28" s="24">
        <v>1755.9544934086571</v>
      </c>
      <c r="EW28" s="24">
        <v>1699.4471598370242</v>
      </c>
      <c r="EX28" s="24">
        <v>1753.0499273594987</v>
      </c>
      <c r="EY28" s="24">
        <v>1817.8558744360671</v>
      </c>
      <c r="EZ28" s="24">
        <v>1866.3240443883567</v>
      </c>
      <c r="FA28" s="24">
        <v>1724.3083844814144</v>
      </c>
      <c r="FB28" s="24">
        <v>1849.7755196764251</v>
      </c>
      <c r="FC28" s="24">
        <v>1818.6958740786388</v>
      </c>
      <c r="FD28" s="24">
        <v>1834.0492547636027</v>
      </c>
      <c r="FE28" s="24">
        <v>1846.2510682819111</v>
      </c>
      <c r="FF28" s="24">
        <v>1803.8429678651482</v>
      </c>
      <c r="FG28" s="24">
        <v>1784.2922062059827</v>
      </c>
    </row>
    <row r="29" spans="1:163" ht="15.75" customHeight="1" x14ac:dyDescent="0.25">
      <c r="A29" s="32">
        <v>42608</v>
      </c>
      <c r="B29" s="32">
        <v>42609</v>
      </c>
      <c r="C29" s="33">
        <v>6.0828540529012676</v>
      </c>
      <c r="D29" s="7"/>
      <c r="E29" s="7">
        <v>1548.0454496379939</v>
      </c>
      <c r="F29" s="18">
        <v>1561.3943711471568</v>
      </c>
      <c r="G29" s="9"/>
      <c r="H29" s="10"/>
      <c r="I29" s="10">
        <v>1520.9514707271076</v>
      </c>
      <c r="J29" s="12">
        <v>1522.5921527888179</v>
      </c>
      <c r="K29" s="12"/>
      <c r="L29" s="10"/>
      <c r="M29" s="10">
        <v>1512.756602712207</v>
      </c>
      <c r="N29" s="12">
        <v>1507.0188046579997</v>
      </c>
      <c r="O29" s="12"/>
      <c r="P29" s="10"/>
      <c r="Q29" s="10">
        <v>1515.2260126523711</v>
      </c>
      <c r="R29" s="12">
        <v>1528.7044220166181</v>
      </c>
      <c r="S29" s="12"/>
      <c r="T29" s="10"/>
      <c r="U29" s="10">
        <v>1508.2701782089509</v>
      </c>
      <c r="V29" s="12">
        <v>1514.334623328501</v>
      </c>
      <c r="W29" s="12"/>
      <c r="X29" s="10"/>
      <c r="Y29" s="10">
        <v>1495.0139140929268</v>
      </c>
      <c r="Z29" s="12">
        <v>1502.9426608754436</v>
      </c>
      <c r="AA29" s="12"/>
      <c r="AB29" s="10"/>
      <c r="AC29" s="10">
        <v>1521.0138913437406</v>
      </c>
      <c r="AD29" s="12">
        <v>1527.3916205219425</v>
      </c>
      <c r="AE29" s="12"/>
      <c r="AF29" s="10"/>
      <c r="AG29" s="10">
        <v>1499.6810721743243</v>
      </c>
      <c r="AH29" s="12">
        <v>1493.6146098033548</v>
      </c>
      <c r="AI29" s="12"/>
      <c r="AJ29" s="10"/>
      <c r="AK29" s="10">
        <v>1483.4226855382781</v>
      </c>
      <c r="AL29" s="12">
        <v>1490.4281855008896</v>
      </c>
      <c r="AM29" s="12"/>
      <c r="AN29" s="10"/>
      <c r="AO29" s="10">
        <v>1480.2737169719449</v>
      </c>
      <c r="AP29" s="12">
        <v>1477.369030550271</v>
      </c>
      <c r="AQ29" s="12"/>
      <c r="AR29" s="10"/>
      <c r="AS29" s="10">
        <v>1574.2556638379185</v>
      </c>
      <c r="AT29" s="12">
        <v>1521.262747103018</v>
      </c>
      <c r="AU29" s="12"/>
      <c r="AV29" s="10"/>
      <c r="AW29" s="10">
        <v>1558.1714800988887</v>
      </c>
      <c r="AX29" s="12">
        <v>1506.0367882029311</v>
      </c>
      <c r="AY29" s="12"/>
      <c r="AZ29" s="10"/>
      <c r="BA29" s="10">
        <v>1574.0759015776059</v>
      </c>
      <c r="BB29" s="12">
        <v>1505.3748552306843</v>
      </c>
      <c r="BC29" s="12"/>
      <c r="BD29" s="10"/>
      <c r="BE29" s="10">
        <v>1614.1981421285777</v>
      </c>
      <c r="BF29" s="12">
        <v>1548.8045224735276</v>
      </c>
      <c r="BG29" s="12"/>
      <c r="BH29" s="10"/>
      <c r="BI29" s="10">
        <v>1594.9545771933015</v>
      </c>
      <c r="BJ29" s="12" t="s">
        <v>69</v>
      </c>
      <c r="BK29" s="12"/>
      <c r="BL29" s="10"/>
      <c r="BM29" s="10">
        <v>1562.3716888029574</v>
      </c>
      <c r="BN29" s="12">
        <v>1544.1944271807561</v>
      </c>
      <c r="BO29" s="12"/>
      <c r="BP29" s="10"/>
      <c r="BQ29" s="10">
        <v>1552.6333173850157</v>
      </c>
      <c r="BR29" s="12">
        <v>1506.4254050289085</v>
      </c>
      <c r="BS29" s="12"/>
      <c r="BT29" s="10"/>
      <c r="BU29" s="10">
        <v>1643.795719730736</v>
      </c>
      <c r="BV29" s="12">
        <v>1616.4293993927429</v>
      </c>
      <c r="BW29" s="12"/>
      <c r="BX29" s="10"/>
      <c r="BY29" s="10">
        <v>1596.9870991541686</v>
      </c>
      <c r="BZ29" s="12">
        <v>1570.9153819283708</v>
      </c>
      <c r="CA29" s="12"/>
      <c r="CB29" s="10"/>
      <c r="CC29" s="10">
        <v>1475.8264803988197</v>
      </c>
      <c r="CD29" s="12">
        <v>1495.3100197882027</v>
      </c>
      <c r="CE29" s="12"/>
      <c r="CF29" s="10"/>
      <c r="CG29" s="10">
        <v>1519.9880336521253</v>
      </c>
      <c r="CH29" s="12">
        <v>1508.4491678059692</v>
      </c>
      <c r="CI29" s="12"/>
      <c r="CJ29" s="10"/>
      <c r="CK29" s="10">
        <v>1583.3225914064151</v>
      </c>
      <c r="CL29" s="12">
        <v>1584.7367920343563</v>
      </c>
      <c r="CM29" s="12"/>
      <c r="CN29" s="10"/>
      <c r="CO29" s="10">
        <v>1514.2418475766751</v>
      </c>
      <c r="CP29" s="12">
        <v>1627.1541233355315</v>
      </c>
      <c r="CQ29" s="12"/>
      <c r="CR29" s="10"/>
      <c r="CS29" s="10">
        <v>1513.4784700876455</v>
      </c>
      <c r="CT29" s="12">
        <v>1576.8594880822777</v>
      </c>
      <c r="CU29" s="12"/>
      <c r="CV29" s="10"/>
      <c r="CW29" s="10">
        <v>1613.4536411285937</v>
      </c>
      <c r="CX29" s="12">
        <v>1541.4417257278214</v>
      </c>
      <c r="CY29" s="12"/>
      <c r="CZ29" s="10"/>
      <c r="DA29" s="10">
        <v>1542.5924631616631</v>
      </c>
      <c r="DB29" s="12">
        <v>1512.5547311891769</v>
      </c>
      <c r="DC29" s="12"/>
      <c r="DD29" s="10"/>
      <c r="DE29" s="10">
        <v>1565.1408463712717</v>
      </c>
      <c r="DF29" s="12">
        <v>1550.6044575814985</v>
      </c>
      <c r="DG29" s="12"/>
      <c r="DH29" s="10"/>
      <c r="DI29" s="10">
        <v>1551.5734409486188</v>
      </c>
      <c r="DJ29" s="12">
        <v>1550.0399712060723</v>
      </c>
      <c r="DK29" s="12"/>
      <c r="DL29" s="10"/>
      <c r="DM29" s="10">
        <v>1494.8225677832161</v>
      </c>
      <c r="DN29" s="12">
        <v>1539.2424142346006</v>
      </c>
      <c r="DO29" s="12"/>
      <c r="DP29" s="10"/>
      <c r="DQ29" s="10">
        <v>1628.9805023307192</v>
      </c>
      <c r="DR29" s="12">
        <v>1597.2576169101233</v>
      </c>
      <c r="DS29" s="12"/>
      <c r="DT29" s="10"/>
      <c r="DU29" s="10">
        <v>1583.1908419315082</v>
      </c>
      <c r="DV29" s="12">
        <v>1497.664912208427</v>
      </c>
      <c r="DW29" s="12"/>
      <c r="DX29" s="10"/>
      <c r="DY29" s="10">
        <v>1534.7614009814581</v>
      </c>
      <c r="DZ29" s="12">
        <v>1652.9008007229622</v>
      </c>
      <c r="EA29" s="12"/>
      <c r="EB29" s="10"/>
      <c r="EC29" s="10">
        <v>1564.8066532623036</v>
      </c>
      <c r="ED29" s="12">
        <v>1553.2291308889987</v>
      </c>
      <c r="EE29" s="12"/>
      <c r="EF29" s="10"/>
      <c r="EG29" s="10">
        <v>1518.871393412752</v>
      </c>
      <c r="EH29" s="12">
        <v>1580.5180184516919</v>
      </c>
      <c r="EI29" s="12"/>
      <c r="EJ29" s="10"/>
      <c r="EK29" s="10">
        <v>1550.9998976045315</v>
      </c>
      <c r="EL29" s="12">
        <v>1552.1712817473185</v>
      </c>
      <c r="EM29" s="12"/>
      <c r="EN29" s="10"/>
      <c r="EO29" s="10">
        <v>1585.9266270153241</v>
      </c>
      <c r="EP29" s="12">
        <v>1589.4167629201768</v>
      </c>
      <c r="EQ29" s="12"/>
      <c r="ER29" s="24">
        <v>1508.7459040336198</v>
      </c>
      <c r="ES29" s="24">
        <v>1522.4121308116978</v>
      </c>
      <c r="ET29" s="24">
        <v>1520.1877632143969</v>
      </c>
      <c r="EU29" s="24">
        <v>1518.3746861902782</v>
      </c>
      <c r="EV29" s="24">
        <v>1523.5084186782665</v>
      </c>
      <c r="EW29" s="24">
        <v>1476.7457339925299</v>
      </c>
      <c r="EX29" s="24">
        <v>1492.1821631595305</v>
      </c>
      <c r="EY29" s="24">
        <v>1548.9214573555018</v>
      </c>
      <c r="EZ29" s="24">
        <v>1600.0496810847042</v>
      </c>
      <c r="FA29" s="24">
        <v>1470.3007477736298</v>
      </c>
      <c r="FB29" s="24">
        <v>1585.6075914052699</v>
      </c>
      <c r="FC29" s="24">
        <v>1562.1875949710111</v>
      </c>
      <c r="FD29" s="24">
        <v>1607.7822674646295</v>
      </c>
      <c r="FE29" s="24">
        <v>1603.9236858063139</v>
      </c>
      <c r="FF29" s="24">
        <v>1579.7440831122951</v>
      </c>
      <c r="FG29" s="24">
        <v>1568.140535547504</v>
      </c>
    </row>
    <row r="30" spans="1:163" ht="15.75" customHeight="1" x14ac:dyDescent="0.25">
      <c r="A30" s="32">
        <v>42609</v>
      </c>
      <c r="B30" s="32">
        <v>42610</v>
      </c>
      <c r="C30" s="33">
        <v>7.5279827651977538</v>
      </c>
      <c r="D30" s="7"/>
      <c r="E30" s="7">
        <v>1815.4964429570418</v>
      </c>
      <c r="F30" s="18">
        <v>1822.614401451465</v>
      </c>
      <c r="G30" s="9"/>
      <c r="H30" s="10"/>
      <c r="I30" s="10">
        <v>1784.2579492848349</v>
      </c>
      <c r="J30" s="12">
        <v>1780.813670281997</v>
      </c>
      <c r="K30" s="12"/>
      <c r="L30" s="10"/>
      <c r="M30" s="10">
        <v>1782.6087498709942</v>
      </c>
      <c r="N30" s="12">
        <v>1775.7728615283183</v>
      </c>
      <c r="O30" s="12"/>
      <c r="P30" s="10"/>
      <c r="Q30" s="10">
        <v>1780.204022605838</v>
      </c>
      <c r="R30" s="12">
        <v>1796.619995691907</v>
      </c>
      <c r="S30" s="12"/>
      <c r="T30" s="10"/>
      <c r="U30" s="10">
        <v>1777.4805188909477</v>
      </c>
      <c r="V30" s="12">
        <v>1780.2948244505048</v>
      </c>
      <c r="W30" s="12"/>
      <c r="X30" s="10"/>
      <c r="Y30" s="10">
        <v>1765.9995750021817</v>
      </c>
      <c r="Z30" s="12">
        <v>1772.7912655954378</v>
      </c>
      <c r="AA30" s="12"/>
      <c r="AB30" s="10"/>
      <c r="AC30" s="10">
        <v>1781.0191345855721</v>
      </c>
      <c r="AD30" s="12">
        <v>1779.1346402798749</v>
      </c>
      <c r="AE30" s="12"/>
      <c r="AF30" s="10"/>
      <c r="AG30" s="10">
        <v>1770.1261096297474</v>
      </c>
      <c r="AH30" s="12">
        <v>1769.0745675980872</v>
      </c>
      <c r="AI30" s="12"/>
      <c r="AJ30" s="10"/>
      <c r="AK30" s="10">
        <v>1761.6128469653124</v>
      </c>
      <c r="AL30" s="12">
        <v>1769.0929685691485</v>
      </c>
      <c r="AM30" s="12"/>
      <c r="AN30" s="10"/>
      <c r="AO30" s="10">
        <v>1763.4766610544136</v>
      </c>
      <c r="AP30" s="12">
        <v>1757.0849489576244</v>
      </c>
      <c r="AQ30" s="12"/>
      <c r="AR30" s="10"/>
      <c r="AS30" s="10">
        <v>1841.809389116914</v>
      </c>
      <c r="AT30" s="12">
        <v>1802.4771380850254</v>
      </c>
      <c r="AU30" s="12"/>
      <c r="AV30" s="10"/>
      <c r="AW30" s="10">
        <v>1831.9922992171184</v>
      </c>
      <c r="AX30" s="12">
        <v>1781.4040251714869</v>
      </c>
      <c r="AY30" s="12"/>
      <c r="AZ30" s="10"/>
      <c r="BA30" s="10">
        <v>1844.8235604136</v>
      </c>
      <c r="BB30" s="12">
        <v>1788.527315720733</v>
      </c>
      <c r="BC30" s="12"/>
      <c r="BD30" s="10"/>
      <c r="BE30" s="10">
        <v>1876.5137382913388</v>
      </c>
      <c r="BF30" s="12">
        <v>1816.9051673883391</v>
      </c>
      <c r="BG30" s="12"/>
      <c r="BH30" s="10"/>
      <c r="BI30" s="10">
        <v>1860.4408279347565</v>
      </c>
      <c r="BJ30" s="12" t="s">
        <v>69</v>
      </c>
      <c r="BK30" s="12"/>
      <c r="BL30" s="10"/>
      <c r="BM30" s="10">
        <v>1832.3459424571565</v>
      </c>
      <c r="BN30" s="12">
        <v>1810.4939190267526</v>
      </c>
      <c r="BO30" s="12"/>
      <c r="BP30" s="10"/>
      <c r="BQ30" s="10">
        <v>1815.2935543208469</v>
      </c>
      <c r="BR30" s="12">
        <v>1780.7596066795263</v>
      </c>
      <c r="BS30" s="12"/>
      <c r="BT30" s="10"/>
      <c r="BU30" s="10">
        <v>1906.4828636842963</v>
      </c>
      <c r="BV30" s="12">
        <v>1876.8979085516776</v>
      </c>
      <c r="BW30" s="12"/>
      <c r="BX30" s="10"/>
      <c r="BY30" s="10">
        <v>1862.317209993518</v>
      </c>
      <c r="BZ30" s="12">
        <v>1843.2395697396175</v>
      </c>
      <c r="CA30" s="12"/>
      <c r="CB30" s="10"/>
      <c r="CC30" s="10">
        <v>1757.8231717040223</v>
      </c>
      <c r="CD30" s="12">
        <v>1772.8702031772953</v>
      </c>
      <c r="CE30" s="12"/>
      <c r="CF30" s="10"/>
      <c r="CG30" s="10">
        <v>1796.4776821016374</v>
      </c>
      <c r="CH30" s="12">
        <v>1823.8930171925085</v>
      </c>
      <c r="CI30" s="12"/>
      <c r="CJ30" s="10"/>
      <c r="CK30" s="10">
        <v>1842.9124151891285</v>
      </c>
      <c r="CL30" s="12">
        <v>1844.8657054723108</v>
      </c>
      <c r="CM30" s="12"/>
      <c r="CN30" s="10"/>
      <c r="CO30" s="10">
        <v>1786.455530289184</v>
      </c>
      <c r="CP30" s="12">
        <v>1881.8160669441972</v>
      </c>
      <c r="CQ30" s="12"/>
      <c r="CR30" s="10"/>
      <c r="CS30" s="10">
        <v>1778.777106564216</v>
      </c>
      <c r="CT30" s="12">
        <v>1831.3559197272677</v>
      </c>
      <c r="CU30" s="12"/>
      <c r="CV30" s="10"/>
      <c r="CW30" s="10">
        <v>1863.9711326861805</v>
      </c>
      <c r="CX30" s="12">
        <v>1800.0074247026064</v>
      </c>
      <c r="CY30" s="12"/>
      <c r="CZ30" s="10"/>
      <c r="DA30" s="10">
        <v>1803.9072974430803</v>
      </c>
      <c r="DB30" s="12">
        <v>1771.0082136701426</v>
      </c>
      <c r="DC30" s="12"/>
      <c r="DD30" s="10"/>
      <c r="DE30" s="10">
        <v>1831.4944075955277</v>
      </c>
      <c r="DF30" s="12">
        <v>1815.6936124936647</v>
      </c>
      <c r="DG30" s="12"/>
      <c r="DH30" s="10"/>
      <c r="DI30" s="10">
        <v>1818.4865623830344</v>
      </c>
      <c r="DJ30" s="12">
        <v>1822.196820370451</v>
      </c>
      <c r="DK30" s="12"/>
      <c r="DL30" s="10"/>
      <c r="DM30" s="10">
        <v>1769.197316627798</v>
      </c>
      <c r="DN30" s="12">
        <v>1065.551870842939</v>
      </c>
      <c r="DO30" s="12"/>
      <c r="DP30" s="10"/>
      <c r="DQ30" s="10">
        <v>1875.988820489983</v>
      </c>
      <c r="DR30" s="12">
        <v>1853.5043666319971</v>
      </c>
      <c r="DS30" s="12"/>
      <c r="DT30" s="10"/>
      <c r="DU30" s="10">
        <v>1834.2991541302629</v>
      </c>
      <c r="DV30" s="12">
        <v>1765.9294652835888</v>
      </c>
      <c r="DW30" s="12"/>
      <c r="DX30" s="10"/>
      <c r="DY30" s="10">
        <v>1794.9633044628163</v>
      </c>
      <c r="DZ30" s="12">
        <v>1898.7082849994524</v>
      </c>
      <c r="EA30" s="12"/>
      <c r="EB30" s="10"/>
      <c r="EC30" s="10">
        <v>1812.8331507738844</v>
      </c>
      <c r="ED30" s="12">
        <v>1803.897178923349</v>
      </c>
      <c r="EE30" s="12"/>
      <c r="EF30" s="10"/>
      <c r="EG30" s="10">
        <v>1773.7800420899978</v>
      </c>
      <c r="EH30" s="12">
        <v>1829.4142604923181</v>
      </c>
      <c r="EI30" s="12"/>
      <c r="EJ30" s="10"/>
      <c r="EK30" s="10">
        <v>1807.2742334388415</v>
      </c>
      <c r="EL30" s="12">
        <v>1802.457395549761</v>
      </c>
      <c r="EM30" s="12"/>
      <c r="EN30" s="10"/>
      <c r="EO30" s="10">
        <v>1843.0295226202711</v>
      </c>
      <c r="EP30" s="12">
        <v>1848.7557675391631</v>
      </c>
      <c r="EQ30" s="12"/>
      <c r="ER30" s="24">
        <v>1776.8539816799878</v>
      </c>
      <c r="ES30" s="24">
        <v>1774.2036223357238</v>
      </c>
      <c r="ET30" s="24">
        <v>1774.3984451549313</v>
      </c>
      <c r="EU30" s="24">
        <v>1782.0656707400792</v>
      </c>
      <c r="EV30" s="24">
        <v>1797.9842968886417</v>
      </c>
      <c r="EW30" s="24">
        <v>1772.6821320519925</v>
      </c>
      <c r="EX30" s="24">
        <v>1773.6686604890949</v>
      </c>
      <c r="EY30" s="24">
        <v>1814.4828111391087</v>
      </c>
      <c r="EZ30" s="24">
        <v>1862.5517715833992</v>
      </c>
      <c r="FA30" s="24">
        <v>1748.5003313923664</v>
      </c>
      <c r="FB30" s="24">
        <v>1845.2143774038764</v>
      </c>
      <c r="FC30" s="24">
        <v>1827.4061207019172</v>
      </c>
      <c r="FD30" s="24">
        <v>1861.7483756262891</v>
      </c>
      <c r="FE30" s="24">
        <v>1860.1591598798818</v>
      </c>
      <c r="FF30" s="24">
        <v>1832.2028087558347</v>
      </c>
      <c r="FG30" s="24">
        <v>1824.2892309972838</v>
      </c>
    </row>
    <row r="31" spans="1:163" ht="15.75" customHeight="1" x14ac:dyDescent="0.25">
      <c r="A31" s="32">
        <v>42610</v>
      </c>
      <c r="B31" s="32">
        <v>42611</v>
      </c>
      <c r="C31" s="33">
        <v>7.9252770882472392</v>
      </c>
      <c r="D31" s="7"/>
      <c r="E31" s="7">
        <v>1929.5027468411472</v>
      </c>
      <c r="F31" s="18">
        <v>1935.8170792254668</v>
      </c>
      <c r="G31" s="9"/>
      <c r="H31" s="10"/>
      <c r="I31" s="10">
        <v>1888.2320085564243</v>
      </c>
      <c r="J31" s="12">
        <v>1889.1359802669244</v>
      </c>
      <c r="K31" s="12"/>
      <c r="L31" s="10"/>
      <c r="M31" s="10">
        <v>1884.9296702920424</v>
      </c>
      <c r="N31" s="12">
        <v>1884.2096820706897</v>
      </c>
      <c r="O31" s="12"/>
      <c r="P31" s="10"/>
      <c r="Q31" s="10">
        <v>1883.9941345060345</v>
      </c>
      <c r="R31" s="12">
        <v>1902.5513440181767</v>
      </c>
      <c r="S31" s="12"/>
      <c r="T31" s="10"/>
      <c r="U31" s="10">
        <v>1885.0652211939826</v>
      </c>
      <c r="V31" s="12">
        <v>1883.6478801567819</v>
      </c>
      <c r="W31" s="12"/>
      <c r="X31" s="10"/>
      <c r="Y31" s="10">
        <v>1878.2720362262453</v>
      </c>
      <c r="Z31" s="12">
        <v>1886.2980562722253</v>
      </c>
      <c r="AA31" s="12"/>
      <c r="AB31" s="10"/>
      <c r="AC31" s="10">
        <v>1892.4698498214609</v>
      </c>
      <c r="AD31" s="12">
        <v>1890.8369680676699</v>
      </c>
      <c r="AE31" s="12"/>
      <c r="AF31" s="10"/>
      <c r="AG31" s="10">
        <v>1890.7622782508374</v>
      </c>
      <c r="AH31" s="12">
        <v>1883.4745690063301</v>
      </c>
      <c r="AI31" s="12"/>
      <c r="AJ31" s="10"/>
      <c r="AK31" s="10">
        <v>1884.3799582126774</v>
      </c>
      <c r="AL31" s="12">
        <v>1884.89395636637</v>
      </c>
      <c r="AM31" s="12"/>
      <c r="AN31" s="10"/>
      <c r="AO31" s="10">
        <v>1882.5902026273918</v>
      </c>
      <c r="AP31" s="12">
        <v>1883.1412181940375</v>
      </c>
      <c r="AQ31" s="12"/>
      <c r="AR31" s="10"/>
      <c r="AS31" s="10">
        <v>1984.6302627490907</v>
      </c>
      <c r="AT31" s="12">
        <v>1934.3189104439971</v>
      </c>
      <c r="AU31" s="12"/>
      <c r="AV31" s="10"/>
      <c r="AW31" s="10">
        <v>1981.0908664019944</v>
      </c>
      <c r="AX31" s="12">
        <v>1917.5565163552033</v>
      </c>
      <c r="AY31" s="12"/>
      <c r="AZ31" s="10"/>
      <c r="BA31" s="10">
        <v>1992.1782183231821</v>
      </c>
      <c r="BB31" s="12">
        <v>1924.7155918449539</v>
      </c>
      <c r="BC31" s="12"/>
      <c r="BD31" s="10"/>
      <c r="BE31" s="10">
        <v>2030.2705075810702</v>
      </c>
      <c r="BF31" s="12">
        <v>1966.5864115270999</v>
      </c>
      <c r="BG31" s="12"/>
      <c r="BH31" s="10"/>
      <c r="BI31" s="10">
        <v>2020.9054584717803</v>
      </c>
      <c r="BJ31" s="12" t="s">
        <v>69</v>
      </c>
      <c r="BK31" s="12"/>
      <c r="BL31" s="10"/>
      <c r="BM31" s="10">
        <v>1981.4325328943055</v>
      </c>
      <c r="BN31" s="12">
        <v>1953.1514779385775</v>
      </c>
      <c r="BO31" s="12"/>
      <c r="BP31" s="10"/>
      <c r="BQ31" s="10">
        <v>1958.7766059003638</v>
      </c>
      <c r="BR31" s="12">
        <v>1913.6603298334446</v>
      </c>
      <c r="BS31" s="12"/>
      <c r="BT31" s="10"/>
      <c r="BU31" s="10">
        <v>2075.6768525962007</v>
      </c>
      <c r="BV31" s="12">
        <v>2037.9987247765796</v>
      </c>
      <c r="BW31" s="12"/>
      <c r="BX31" s="10"/>
      <c r="BY31" s="10">
        <v>2025.7971335998282</v>
      </c>
      <c r="BZ31" s="12">
        <v>1997.5894320304067</v>
      </c>
      <c r="CA31" s="12"/>
      <c r="CB31" s="10"/>
      <c r="CC31" s="10">
        <v>1889.8173654314544</v>
      </c>
      <c r="CD31" s="12">
        <v>1905.3059384481023</v>
      </c>
      <c r="CE31" s="12"/>
      <c r="CF31" s="10"/>
      <c r="CG31" s="10">
        <v>1914.5491714645088</v>
      </c>
      <c r="CH31" s="12">
        <v>1949.3269715499989</v>
      </c>
      <c r="CI31" s="12"/>
      <c r="CJ31" s="10"/>
      <c r="CK31" s="10">
        <v>1975.9155823793958</v>
      </c>
      <c r="CL31" s="12">
        <v>1981.4549341263839</v>
      </c>
      <c r="CM31" s="12"/>
      <c r="CN31" s="10"/>
      <c r="CO31" s="10">
        <v>1912.7256095119915</v>
      </c>
      <c r="CP31" s="12">
        <v>2027.7053322390111</v>
      </c>
      <c r="CQ31" s="12"/>
      <c r="CR31" s="10"/>
      <c r="CS31" s="10">
        <v>1903.2635973649058</v>
      </c>
      <c r="CT31" s="12">
        <v>1970.6351362602682</v>
      </c>
      <c r="CU31" s="12"/>
      <c r="CV31" s="10"/>
      <c r="CW31" s="10">
        <v>2012.6911377587089</v>
      </c>
      <c r="CX31" s="12">
        <v>1931.1757291203924</v>
      </c>
      <c r="CY31" s="12"/>
      <c r="CZ31" s="10"/>
      <c r="DA31" s="10">
        <v>1941.5008983127987</v>
      </c>
      <c r="DB31" s="12">
        <v>1900.728568348929</v>
      </c>
      <c r="DC31" s="12"/>
      <c r="DD31" s="10"/>
      <c r="DE31" s="10">
        <v>1972.444049976425</v>
      </c>
      <c r="DF31" s="12">
        <v>1958.1613082686183</v>
      </c>
      <c r="DG31" s="12"/>
      <c r="DH31" s="10"/>
      <c r="DI31" s="10">
        <v>1951.7257758922631</v>
      </c>
      <c r="DJ31" s="12">
        <v>1952.4310770730242</v>
      </c>
      <c r="DK31" s="12"/>
      <c r="DL31" s="10"/>
      <c r="DM31" s="10">
        <v>1885.5652141646365</v>
      </c>
      <c r="DN31" s="12">
        <v>1647.2865658338253</v>
      </c>
      <c r="DO31" s="12"/>
      <c r="DP31" s="10"/>
      <c r="DQ31" s="10">
        <v>2014.6236644486835</v>
      </c>
      <c r="DR31" s="12">
        <v>2000.4436631687458</v>
      </c>
      <c r="DS31" s="12"/>
      <c r="DT31" s="10"/>
      <c r="DU31" s="10">
        <v>1958.2536590697009</v>
      </c>
      <c r="DV31" s="12">
        <v>1876.1718140667849</v>
      </c>
      <c r="DW31" s="12"/>
      <c r="DX31" s="10"/>
      <c r="DY31" s="10">
        <v>1912.4546402129952</v>
      </c>
      <c r="DZ31" s="12">
        <v>2031.219277485103</v>
      </c>
      <c r="EA31" s="12"/>
      <c r="EB31" s="10"/>
      <c r="EC31" s="10">
        <v>1933.0691548939235</v>
      </c>
      <c r="ED31" s="12">
        <v>1925.9330153900582</v>
      </c>
      <c r="EE31" s="12"/>
      <c r="EF31" s="10"/>
      <c r="EG31" s="10">
        <v>1884.3693633264065</v>
      </c>
      <c r="EH31" s="12">
        <v>1955.5269616160424</v>
      </c>
      <c r="EI31" s="12"/>
      <c r="EJ31" s="10"/>
      <c r="EK31" s="10">
        <v>1925.0358741824934</v>
      </c>
      <c r="EL31" s="12">
        <v>1912.3356913707362</v>
      </c>
      <c r="EM31" s="12"/>
      <c r="EN31" s="10"/>
      <c r="EO31" s="10">
        <v>1967.4721626935022</v>
      </c>
      <c r="EP31" s="12">
        <v>1976.1407799168267</v>
      </c>
      <c r="EQ31" s="12"/>
      <c r="ER31" s="24">
        <v>1882.1861242043899</v>
      </c>
      <c r="ES31" s="24">
        <v>1881.8891259909556</v>
      </c>
      <c r="ET31" s="24">
        <v>1884.058037733038</v>
      </c>
      <c r="EU31" s="24">
        <v>1897.2001806989974</v>
      </c>
      <c r="EV31" s="24">
        <v>1914.4680559195792</v>
      </c>
      <c r="EW31" s="24">
        <v>1901.1280749427526</v>
      </c>
      <c r="EX31" s="24">
        <v>1907.3544213775774</v>
      </c>
      <c r="EY31" s="24">
        <v>1962.332459250794</v>
      </c>
      <c r="EZ31" s="24">
        <v>2018.7466523223177</v>
      </c>
      <c r="FA31" s="24">
        <v>1874.0858750712082</v>
      </c>
      <c r="FB31" s="24">
        <v>2000.4674701170036</v>
      </c>
      <c r="FC31" s="24">
        <v>1968.1535346471828</v>
      </c>
      <c r="FD31" s="24">
        <v>1999.0486285638312</v>
      </c>
      <c r="FE31" s="24">
        <v>2005.8073180467129</v>
      </c>
      <c r="FF31" s="24">
        <v>1958.5577374891084</v>
      </c>
      <c r="FG31" s="24">
        <v>1946.4260241884401</v>
      </c>
    </row>
    <row r="32" spans="1:163" ht="15.75" customHeight="1" x14ac:dyDescent="0.25">
      <c r="A32" s="32">
        <v>42611</v>
      </c>
      <c r="B32" s="32">
        <v>42612</v>
      </c>
      <c r="C32" s="33">
        <v>7.9332180632948877</v>
      </c>
      <c r="D32" s="7"/>
      <c r="E32" s="7">
        <v>1919.3159985284244</v>
      </c>
      <c r="F32" s="18">
        <v>1927.7447432347119</v>
      </c>
      <c r="G32" s="9"/>
      <c r="H32" s="10"/>
      <c r="I32" s="10">
        <v>1882.6772266988339</v>
      </c>
      <c r="J32" s="12">
        <v>1882.291586688928</v>
      </c>
      <c r="K32" s="12"/>
      <c r="L32" s="10"/>
      <c r="M32" s="10">
        <v>1880.5413756128132</v>
      </c>
      <c r="N32" s="12">
        <v>1875.946989589899</v>
      </c>
      <c r="O32" s="12"/>
      <c r="P32" s="10"/>
      <c r="Q32" s="10">
        <v>1878.4172441661019</v>
      </c>
      <c r="R32" s="12">
        <v>1894.8227860127217</v>
      </c>
      <c r="S32" s="12"/>
      <c r="T32" s="10"/>
      <c r="U32" s="10">
        <v>1880.9912548702596</v>
      </c>
      <c r="V32" s="12">
        <v>1879.2084849016264</v>
      </c>
      <c r="W32" s="12"/>
      <c r="X32" s="10"/>
      <c r="Y32" s="10">
        <v>1870.4664709231645</v>
      </c>
      <c r="Z32" s="12">
        <v>1878.9412388195828</v>
      </c>
      <c r="AA32" s="12"/>
      <c r="AB32" s="10"/>
      <c r="AC32" s="10">
        <v>1891.6044748180311</v>
      </c>
      <c r="AD32" s="12">
        <v>1888.5296318262347</v>
      </c>
      <c r="AE32" s="12"/>
      <c r="AF32" s="10"/>
      <c r="AG32" s="10">
        <v>1887.5122524205547</v>
      </c>
      <c r="AH32" s="12">
        <v>1880.4457865984375</v>
      </c>
      <c r="AI32" s="12"/>
      <c r="AJ32" s="10"/>
      <c r="AK32" s="10">
        <v>1876.4253437120394</v>
      </c>
      <c r="AL32" s="12">
        <v>1882.2595525054696</v>
      </c>
      <c r="AM32" s="12"/>
      <c r="AN32" s="10"/>
      <c r="AO32" s="10">
        <v>1878.063410365608</v>
      </c>
      <c r="AP32" s="12">
        <v>1878.3835441222614</v>
      </c>
      <c r="AQ32" s="12"/>
      <c r="AR32" s="10"/>
      <c r="AS32" s="10">
        <v>1980.6887836921501</v>
      </c>
      <c r="AT32" s="12">
        <v>1928.1703984334547</v>
      </c>
      <c r="AU32" s="12"/>
      <c r="AV32" s="10"/>
      <c r="AW32" s="10">
        <v>1978.2076900672589</v>
      </c>
      <c r="AX32" s="12">
        <v>1914.2445214697557</v>
      </c>
      <c r="AY32" s="12"/>
      <c r="AZ32" s="10"/>
      <c r="BA32" s="10">
        <v>1988.2437564641943</v>
      </c>
      <c r="BB32" s="12">
        <v>1918.6653609864511</v>
      </c>
      <c r="BC32" s="12"/>
      <c r="BD32" s="10"/>
      <c r="BE32" s="10">
        <v>2026.7812802207143</v>
      </c>
      <c r="BF32" s="12">
        <v>1966.8025743510782</v>
      </c>
      <c r="BG32" s="12"/>
      <c r="BH32" s="10"/>
      <c r="BI32" s="10">
        <v>2017.5382880879001</v>
      </c>
      <c r="BJ32" s="12" t="s">
        <v>69</v>
      </c>
      <c r="BK32" s="12"/>
      <c r="BL32" s="10"/>
      <c r="BM32" s="10">
        <v>1982.0266969611864</v>
      </c>
      <c r="BN32" s="12">
        <v>1953.7922014635642</v>
      </c>
      <c r="BO32" s="12"/>
      <c r="BP32" s="10"/>
      <c r="BQ32" s="10">
        <v>1960.4599130691454</v>
      </c>
      <c r="BR32" s="12">
        <v>1911.264558150423</v>
      </c>
      <c r="BS32" s="12"/>
      <c r="BT32" s="10"/>
      <c r="BU32" s="10">
        <v>2077.1450339065705</v>
      </c>
      <c r="BV32" s="12">
        <v>2036.5668916641796</v>
      </c>
      <c r="BW32" s="12"/>
      <c r="BX32" s="10"/>
      <c r="BY32" s="10">
        <v>2020.2211159485103</v>
      </c>
      <c r="BZ32" s="12">
        <v>1991.5797879478428</v>
      </c>
      <c r="CA32" s="12"/>
      <c r="CB32" s="10"/>
      <c r="CC32" s="10">
        <v>1882.1449571745623</v>
      </c>
      <c r="CD32" s="12">
        <v>1897.1017135199436</v>
      </c>
      <c r="CE32" s="12"/>
      <c r="CF32" s="10"/>
      <c r="CG32" s="10">
        <v>1904.1892724281497</v>
      </c>
      <c r="CH32" s="12">
        <v>1939.7953022910224</v>
      </c>
      <c r="CI32" s="12"/>
      <c r="CJ32" s="10"/>
      <c r="CK32" s="10">
        <v>1975.8459689078231</v>
      </c>
      <c r="CL32" s="12">
        <v>1982.348221968173</v>
      </c>
      <c r="CM32" s="12"/>
      <c r="CN32" s="10"/>
      <c r="CO32" s="10">
        <v>1910.7002038836827</v>
      </c>
      <c r="CP32" s="12">
        <v>2025.8602966521391</v>
      </c>
      <c r="CQ32" s="12"/>
      <c r="CR32" s="10"/>
      <c r="CS32" s="10">
        <v>1897.0101448322778</v>
      </c>
      <c r="CT32" s="12">
        <v>1969.5419338050253</v>
      </c>
      <c r="CU32" s="12"/>
      <c r="CV32" s="10"/>
      <c r="CW32" s="10">
        <v>2011.1893699637167</v>
      </c>
      <c r="CX32" s="12">
        <v>1927.9729038625715</v>
      </c>
      <c r="CY32" s="12"/>
      <c r="CZ32" s="10"/>
      <c r="DA32" s="10">
        <v>1938.4017770975152</v>
      </c>
      <c r="DB32" s="12">
        <v>1896.7899835873443</v>
      </c>
      <c r="DC32" s="12"/>
      <c r="DD32" s="10"/>
      <c r="DE32" s="10">
        <v>1969.2774316233631</v>
      </c>
      <c r="DF32" s="12">
        <v>1954.9928376993234</v>
      </c>
      <c r="DG32" s="12"/>
      <c r="DH32" s="10"/>
      <c r="DI32" s="10">
        <v>1948.6930307922851</v>
      </c>
      <c r="DJ32" s="12">
        <v>1945.1716112668878</v>
      </c>
      <c r="DK32" s="12"/>
      <c r="DL32" s="10"/>
      <c r="DM32" s="10">
        <v>1880.4263748035733</v>
      </c>
      <c r="DN32" s="12">
        <v>1942.3089746921582</v>
      </c>
      <c r="DO32" s="12"/>
      <c r="DP32" s="10"/>
      <c r="DQ32" s="10">
        <v>2008.0616502349112</v>
      </c>
      <c r="DR32" s="12">
        <v>2007.8769120025497</v>
      </c>
      <c r="DS32" s="12"/>
      <c r="DT32" s="10"/>
      <c r="DU32" s="10">
        <v>1959.8249664932794</v>
      </c>
      <c r="DV32" s="12">
        <v>1871.6632803743332</v>
      </c>
      <c r="DW32" s="12"/>
      <c r="DX32" s="10"/>
      <c r="DY32" s="10">
        <v>1906.0335691049013</v>
      </c>
      <c r="DZ32" s="12">
        <v>2030.7652161688729</v>
      </c>
      <c r="EA32" s="12"/>
      <c r="EB32" s="10"/>
      <c r="EC32" s="10">
        <v>1932.6413770526699</v>
      </c>
      <c r="ED32" s="12">
        <v>1924.8621082144527</v>
      </c>
      <c r="EE32" s="12"/>
      <c r="EF32" s="10"/>
      <c r="EG32" s="10">
        <v>1877.2015025328435</v>
      </c>
      <c r="EH32" s="12">
        <v>1952.2797994916634</v>
      </c>
      <c r="EI32" s="12"/>
      <c r="EJ32" s="10"/>
      <c r="EK32" s="10">
        <v>1920.9304888511531</v>
      </c>
      <c r="EL32" s="12">
        <v>1907.953106314711</v>
      </c>
      <c r="EM32" s="12"/>
      <c r="EN32" s="10"/>
      <c r="EO32" s="10">
        <v>1962.201574840946</v>
      </c>
      <c r="EP32" s="12">
        <v>1971.8689317411677</v>
      </c>
      <c r="EQ32" s="12"/>
      <c r="ER32" s="24">
        <v>1877.1015983551065</v>
      </c>
      <c r="ES32" s="24">
        <v>1877.5154398800453</v>
      </c>
      <c r="ET32" s="24">
        <v>1881.8269858110161</v>
      </c>
      <c r="EU32" s="24">
        <v>1893.6802099742192</v>
      </c>
      <c r="EV32" s="24">
        <v>1910.9252077763711</v>
      </c>
      <c r="EW32" s="24">
        <v>1897.0343715613481</v>
      </c>
      <c r="EX32" s="24">
        <v>1903.9875606989788</v>
      </c>
      <c r="EY32" s="24">
        <v>1963.6661237808103</v>
      </c>
      <c r="EZ32" s="24">
        <v>2017.3663106896022</v>
      </c>
      <c r="FA32" s="24">
        <v>1865.1778492279193</v>
      </c>
      <c r="FB32" s="24">
        <v>1998.390219896288</v>
      </c>
      <c r="FC32" s="24">
        <v>1960.6146352337328</v>
      </c>
      <c r="FD32" s="24">
        <v>1993.9355311775066</v>
      </c>
      <c r="FE32" s="24">
        <v>2006.543488154688</v>
      </c>
      <c r="FF32" s="24">
        <v>1954.8384809833699</v>
      </c>
      <c r="FG32" s="24">
        <v>1938.1389240073254</v>
      </c>
    </row>
    <row r="33" spans="1:163" ht="15.75" customHeight="1" x14ac:dyDescent="0.25">
      <c r="A33" s="32">
        <v>42612</v>
      </c>
      <c r="B33" s="32">
        <v>42613</v>
      </c>
      <c r="C33" s="33">
        <v>7.8992199544236064</v>
      </c>
      <c r="D33" s="7"/>
      <c r="E33" s="7">
        <v>1922.4663543509212</v>
      </c>
      <c r="F33" s="18">
        <v>1925.5514961309566</v>
      </c>
      <c r="G33" s="9"/>
      <c r="H33" s="10"/>
      <c r="I33" s="10">
        <v>1877.3090142672875</v>
      </c>
      <c r="J33" s="12">
        <v>1828.866559401398</v>
      </c>
      <c r="K33" s="12"/>
      <c r="L33" s="10"/>
      <c r="M33" s="10">
        <v>1878.5592523287412</v>
      </c>
      <c r="N33" s="12">
        <v>1874.7480356157591</v>
      </c>
      <c r="O33" s="12"/>
      <c r="P33" s="10"/>
      <c r="Q33" s="10">
        <v>1875.6212189806156</v>
      </c>
      <c r="R33" s="12">
        <v>1892.3813060272782</v>
      </c>
      <c r="S33" s="12"/>
      <c r="T33" s="10"/>
      <c r="U33" s="10">
        <v>1876.867793376676</v>
      </c>
      <c r="V33" s="12">
        <v>1875.7921066134195</v>
      </c>
      <c r="W33" s="12"/>
      <c r="X33" s="10"/>
      <c r="Y33" s="10">
        <v>1864.9144455801481</v>
      </c>
      <c r="Z33" s="12">
        <v>1874.4654888037076</v>
      </c>
      <c r="AA33" s="12"/>
      <c r="AB33" s="10"/>
      <c r="AC33" s="10">
        <v>1881.4446634578042</v>
      </c>
      <c r="AD33" s="12">
        <v>1879.6631361255002</v>
      </c>
      <c r="AE33" s="12"/>
      <c r="AF33" s="10"/>
      <c r="AG33" s="10">
        <v>1879.5545465686746</v>
      </c>
      <c r="AH33" s="12">
        <v>1869.6293402911365</v>
      </c>
      <c r="AI33" s="12"/>
      <c r="AJ33" s="10"/>
      <c r="AK33" s="10">
        <v>1865.9316790151581</v>
      </c>
      <c r="AL33" s="12">
        <v>1871.3531118291769</v>
      </c>
      <c r="AM33" s="12"/>
      <c r="AN33" s="10"/>
      <c r="AO33" s="10">
        <v>1864.7607159621334</v>
      </c>
      <c r="AP33" s="12">
        <v>1865.0793712565903</v>
      </c>
      <c r="AQ33" s="12"/>
      <c r="AR33" s="10"/>
      <c r="AS33" s="10">
        <v>1957.0662616943162</v>
      </c>
      <c r="AT33" s="12">
        <v>1907.2649431325854</v>
      </c>
      <c r="AU33" s="12"/>
      <c r="AV33" s="10"/>
      <c r="AW33" s="10">
        <v>1959.5658424644055</v>
      </c>
      <c r="AX33" s="12">
        <v>1896.8899773324549</v>
      </c>
      <c r="AY33" s="12"/>
      <c r="AZ33" s="10"/>
      <c r="BA33" s="10">
        <v>1961.5659001515378</v>
      </c>
      <c r="BB33" s="12">
        <v>1895.6728614438946</v>
      </c>
      <c r="BC33" s="12"/>
      <c r="BD33" s="10"/>
      <c r="BE33" s="10">
        <v>2000.100470591344</v>
      </c>
      <c r="BF33" s="12">
        <v>1939.664802088354</v>
      </c>
      <c r="BG33" s="12"/>
      <c r="BH33" s="10"/>
      <c r="BI33" s="10">
        <v>1988.538578448108</v>
      </c>
      <c r="BJ33" s="12" t="s">
        <v>69</v>
      </c>
      <c r="BK33" s="12"/>
      <c r="BL33" s="10"/>
      <c r="BM33" s="10">
        <v>1949.7509638533775</v>
      </c>
      <c r="BN33" s="12">
        <v>1923.4370863424565</v>
      </c>
      <c r="BO33" s="12"/>
      <c r="BP33" s="10"/>
      <c r="BQ33" s="10">
        <v>1936.9380922766668</v>
      </c>
      <c r="BR33" s="12">
        <v>1885.8074036664818</v>
      </c>
      <c r="BS33" s="12"/>
      <c r="BT33" s="10"/>
      <c r="BU33" s="10">
        <v>2047.8512668007033</v>
      </c>
      <c r="BV33" s="12">
        <v>2006.6874023660689</v>
      </c>
      <c r="BW33" s="12"/>
      <c r="BX33" s="10"/>
      <c r="BY33" s="10">
        <v>1994.1903856440456</v>
      </c>
      <c r="BZ33" s="12">
        <v>1966.7469016479529</v>
      </c>
      <c r="CA33" s="12"/>
      <c r="CB33" s="10"/>
      <c r="CC33" s="10">
        <v>1854.9652722856645</v>
      </c>
      <c r="CD33" s="12">
        <v>1876.1279910987098</v>
      </c>
      <c r="CE33" s="12"/>
      <c r="CF33" s="10"/>
      <c r="CG33" s="10">
        <v>1890.6449419745247</v>
      </c>
      <c r="CH33" s="12">
        <v>1925.5849013171062</v>
      </c>
      <c r="CI33" s="12"/>
      <c r="CJ33" s="10"/>
      <c r="CK33" s="10">
        <v>1960.7710346132512</v>
      </c>
      <c r="CL33" s="12">
        <v>1968.6980078256104</v>
      </c>
      <c r="CM33" s="12"/>
      <c r="CN33" s="10"/>
      <c r="CO33" s="10">
        <v>1895.8739869003209</v>
      </c>
      <c r="CP33" s="12">
        <v>2011.9636994776113</v>
      </c>
      <c r="CQ33" s="12"/>
      <c r="CR33" s="10"/>
      <c r="CS33" s="10">
        <v>1879.0219263753522</v>
      </c>
      <c r="CT33" s="12">
        <v>1953.0966749034001</v>
      </c>
      <c r="CU33" s="12"/>
      <c r="CV33" s="10"/>
      <c r="CW33" s="10">
        <v>1996.9626048797554</v>
      </c>
      <c r="CX33" s="12">
        <v>1912.6749772735327</v>
      </c>
      <c r="CY33" s="12"/>
      <c r="CZ33" s="10"/>
      <c r="DA33" s="10">
        <v>1923.7626085690833</v>
      </c>
      <c r="DB33" s="12">
        <v>1884.6745897722326</v>
      </c>
      <c r="DC33" s="12"/>
      <c r="DD33" s="10"/>
      <c r="DE33" s="10">
        <v>1934.1541717085261</v>
      </c>
      <c r="DF33" s="12">
        <v>1940.6735201451393</v>
      </c>
      <c r="DG33" s="12"/>
      <c r="DH33" s="10"/>
      <c r="DI33" s="10">
        <v>1931.7448946327481</v>
      </c>
      <c r="DJ33" s="12">
        <v>1932.774640845148</v>
      </c>
      <c r="DK33" s="12"/>
      <c r="DL33" s="10"/>
      <c r="DM33" s="10">
        <v>1871.1614116560236</v>
      </c>
      <c r="DN33" s="12">
        <v>1928.9664300982622</v>
      </c>
      <c r="DO33" s="12"/>
      <c r="DP33" s="10"/>
      <c r="DQ33" s="10">
        <v>1999.7052962561111</v>
      </c>
      <c r="DR33" s="12">
        <v>1996.6338381620744</v>
      </c>
      <c r="DS33" s="12"/>
      <c r="DT33" s="10"/>
      <c r="DU33" s="10">
        <v>1951.0810057385136</v>
      </c>
      <c r="DV33" s="12">
        <v>1865.4432378177614</v>
      </c>
      <c r="DW33" s="12"/>
      <c r="DX33" s="10"/>
      <c r="DY33" s="10">
        <v>1900.7369480502882</v>
      </c>
      <c r="DZ33" s="12">
        <v>2022.6313614917608</v>
      </c>
      <c r="EA33" s="12"/>
      <c r="EB33" s="10"/>
      <c r="EC33" s="10">
        <v>1925.6283827461809</v>
      </c>
      <c r="ED33" s="12">
        <v>1917.9618737768897</v>
      </c>
      <c r="EE33" s="12"/>
      <c r="EF33" s="10"/>
      <c r="EG33" s="10">
        <v>1873.9897131195346</v>
      </c>
      <c r="EH33" s="12">
        <v>1945.912317398826</v>
      </c>
      <c r="EI33" s="12"/>
      <c r="EJ33" s="10"/>
      <c r="EK33" s="10">
        <v>1914.0623792057916</v>
      </c>
      <c r="EL33" s="12">
        <v>1903.187957289317</v>
      </c>
      <c r="EM33" s="12"/>
      <c r="EN33" s="10"/>
      <c r="EO33" s="10">
        <v>1957.7316525820354</v>
      </c>
      <c r="EP33" s="12">
        <v>1970.2364633402715</v>
      </c>
      <c r="EQ33" s="12"/>
      <c r="ER33" s="24">
        <v>1873.4551663269765</v>
      </c>
      <c r="ES33" s="24">
        <v>1872.2589313439719</v>
      </c>
      <c r="ET33" s="24">
        <v>1875.3797984535508</v>
      </c>
      <c r="EU33" s="24">
        <v>1882.9456050010447</v>
      </c>
      <c r="EV33" s="24">
        <v>1898.8959734075345</v>
      </c>
      <c r="EW33" s="24">
        <v>1884.1976781942419</v>
      </c>
      <c r="EX33" s="24">
        <v>1885.8307739988384</v>
      </c>
      <c r="EY33" s="24">
        <v>1937.1652741698456</v>
      </c>
      <c r="EZ33" s="24">
        <v>1991.173512274366</v>
      </c>
      <c r="FA33" s="24">
        <v>1842.6762826335405</v>
      </c>
      <c r="FB33" s="24">
        <v>1971.6889573720489</v>
      </c>
      <c r="FC33" s="24">
        <v>1935.7797880864491</v>
      </c>
      <c r="FD33" s="24">
        <v>1984.1959842913743</v>
      </c>
      <c r="FE33" s="24">
        <v>1993.2147429834492</v>
      </c>
      <c r="FF33" s="24">
        <v>1946.5263802101383</v>
      </c>
      <c r="FG33" s="24">
        <v>1934.0170525703479</v>
      </c>
    </row>
    <row r="34" spans="1:163" ht="15.75" customHeight="1" x14ac:dyDescent="0.25">
      <c r="A34" s="32">
        <v>42613</v>
      </c>
      <c r="B34" s="32">
        <v>42614</v>
      </c>
      <c r="C34" s="33">
        <v>7.468858908735216</v>
      </c>
      <c r="D34" s="7"/>
      <c r="E34" s="7">
        <v>1802.3454346108902</v>
      </c>
      <c r="F34" s="18">
        <v>1815.2520266450083</v>
      </c>
      <c r="G34" s="9"/>
      <c r="H34" s="10"/>
      <c r="I34" s="10">
        <v>1775.6314179853252</v>
      </c>
      <c r="J34" s="12">
        <v>1763.4914454051418</v>
      </c>
      <c r="K34" s="12"/>
      <c r="L34" s="10"/>
      <c r="M34" s="10">
        <v>1762.1682202711543</v>
      </c>
      <c r="N34" s="12">
        <v>1760.1509479412425</v>
      </c>
      <c r="O34" s="12"/>
      <c r="P34" s="10"/>
      <c r="Q34" s="10">
        <v>1763.6310985590642</v>
      </c>
      <c r="R34" s="12">
        <v>1777.4046344820297</v>
      </c>
      <c r="S34" s="12"/>
      <c r="T34" s="10"/>
      <c r="U34" s="10">
        <v>1761.1626723018876</v>
      </c>
      <c r="V34" s="12">
        <v>1759.8226453169773</v>
      </c>
      <c r="W34" s="12"/>
      <c r="X34" s="10"/>
      <c r="Y34" s="10">
        <v>1747.9246260482394</v>
      </c>
      <c r="Z34" s="12">
        <v>1762.6504839976919</v>
      </c>
      <c r="AA34" s="12"/>
      <c r="AB34" s="10"/>
      <c r="AC34" s="10">
        <v>1773.7325313137549</v>
      </c>
      <c r="AD34" s="12">
        <v>1775.9389396838637</v>
      </c>
      <c r="AE34" s="12"/>
      <c r="AF34" s="10"/>
      <c r="AG34" s="10">
        <v>1772.0714779207344</v>
      </c>
      <c r="AH34" s="12">
        <v>1760.3385368532277</v>
      </c>
      <c r="AI34" s="12"/>
      <c r="AJ34" s="10"/>
      <c r="AK34" s="10">
        <v>1754.4090354690297</v>
      </c>
      <c r="AL34" s="12">
        <v>1759.3959796434865</v>
      </c>
      <c r="AM34" s="12"/>
      <c r="AN34" s="10"/>
      <c r="AO34" s="10">
        <v>1759.2804425932088</v>
      </c>
      <c r="AP34" s="12">
        <v>1758.8631095436774</v>
      </c>
      <c r="AQ34" s="12"/>
      <c r="AR34" s="10"/>
      <c r="AS34" s="10">
        <v>1858.1815069785353</v>
      </c>
      <c r="AT34" s="12">
        <v>1804.4246485743486</v>
      </c>
      <c r="AU34" s="12"/>
      <c r="AV34" s="10"/>
      <c r="AW34" s="10">
        <v>1860.0809561472427</v>
      </c>
      <c r="AX34" s="12">
        <v>1804.354264380725</v>
      </c>
      <c r="AY34" s="12"/>
      <c r="AZ34" s="10"/>
      <c r="BA34" s="10">
        <v>1864.9640127431119</v>
      </c>
      <c r="BB34" s="12">
        <v>1797.7054792307752</v>
      </c>
      <c r="BC34" s="12"/>
      <c r="BD34" s="10"/>
      <c r="BE34" s="10">
        <v>1901.3159684696707</v>
      </c>
      <c r="BF34" s="12">
        <v>1844.6963228941383</v>
      </c>
      <c r="BG34" s="12"/>
      <c r="BH34" s="10"/>
      <c r="BI34" s="10">
        <v>1893.1415181590291</v>
      </c>
      <c r="BJ34" s="12" t="s">
        <v>69</v>
      </c>
      <c r="BK34" s="12"/>
      <c r="BL34" s="10"/>
      <c r="BM34" s="10">
        <v>1862.5600992657264</v>
      </c>
      <c r="BN34" s="12">
        <v>1839.9151577492614</v>
      </c>
      <c r="BO34" s="12"/>
      <c r="BP34" s="10"/>
      <c r="BQ34" s="10">
        <v>1855.7264346876395</v>
      </c>
      <c r="BR34" s="12">
        <v>1808.2144886793237</v>
      </c>
      <c r="BS34" s="12"/>
      <c r="BT34" s="10"/>
      <c r="BU34" s="10">
        <v>1965.1616484256533</v>
      </c>
      <c r="BV34" s="12">
        <v>1925.4460392413444</v>
      </c>
      <c r="BW34" s="12"/>
      <c r="BX34" s="10"/>
      <c r="BY34" s="10">
        <v>1914.4327354510895</v>
      </c>
      <c r="BZ34" s="12">
        <v>1887.4054570118069</v>
      </c>
      <c r="CA34" s="12"/>
      <c r="CB34" s="10"/>
      <c r="CC34" s="10">
        <v>1782.6908367430349</v>
      </c>
      <c r="CD34" s="12">
        <v>1805.9269480534788</v>
      </c>
      <c r="CE34" s="12"/>
      <c r="CF34" s="10"/>
      <c r="CG34" s="10">
        <v>1821.3352775238122</v>
      </c>
      <c r="CH34" s="12">
        <v>1853.1526075734625</v>
      </c>
      <c r="CI34" s="12"/>
      <c r="CJ34" s="10"/>
      <c r="CK34" s="10">
        <v>1882.3977580233343</v>
      </c>
      <c r="CL34" s="12">
        <v>1885.9042953683288</v>
      </c>
      <c r="CM34" s="12"/>
      <c r="CN34" s="10"/>
      <c r="CO34" s="10">
        <v>1813.4783722162613</v>
      </c>
      <c r="CP34" s="12">
        <v>1925.8460101902112</v>
      </c>
      <c r="CQ34" s="12"/>
      <c r="CR34" s="10"/>
      <c r="CS34" s="10">
        <v>1800.1689773277817</v>
      </c>
      <c r="CT34" s="12">
        <v>1870.8037345247812</v>
      </c>
      <c r="CU34" s="12"/>
      <c r="CV34" s="10"/>
      <c r="CW34" s="10">
        <v>1907.1914115699967</v>
      </c>
      <c r="CX34" s="12">
        <v>1823.2288444725048</v>
      </c>
      <c r="CY34" s="12"/>
      <c r="CZ34" s="10"/>
      <c r="DA34" s="10">
        <v>1832.8917975470886</v>
      </c>
      <c r="DB34" s="12">
        <v>1793.1721202344154</v>
      </c>
      <c r="DC34" s="12"/>
      <c r="DD34" s="10"/>
      <c r="DE34" s="10">
        <v>1852.1683053348465</v>
      </c>
      <c r="DF34" s="12">
        <v>1850.4210823696042</v>
      </c>
      <c r="DG34" s="12"/>
      <c r="DH34" s="10"/>
      <c r="DI34" s="10">
        <v>1839.738128175783</v>
      </c>
      <c r="DJ34" s="12">
        <v>1839.0600137624558</v>
      </c>
      <c r="DK34" s="12"/>
      <c r="DL34" s="10"/>
      <c r="DM34" s="10">
        <v>1777.4246545109338</v>
      </c>
      <c r="DN34" s="12">
        <v>1835.1454428665756</v>
      </c>
      <c r="DO34" s="12"/>
      <c r="DP34" s="10"/>
      <c r="DQ34" s="10">
        <v>1903.0540773528262</v>
      </c>
      <c r="DR34" s="12">
        <v>1901.0698650155948</v>
      </c>
      <c r="DS34" s="12"/>
      <c r="DT34" s="10"/>
      <c r="DU34" s="10">
        <v>1845.6990061834131</v>
      </c>
      <c r="DV34" s="12">
        <v>1764.3789768603799</v>
      </c>
      <c r="DW34" s="12"/>
      <c r="DX34" s="10"/>
      <c r="DY34" s="10">
        <v>1798.295939366438</v>
      </c>
      <c r="DZ34" s="12">
        <v>1919.2540074079984</v>
      </c>
      <c r="EA34" s="12"/>
      <c r="EB34" s="10"/>
      <c r="EC34" s="10">
        <v>1818.3065015039717</v>
      </c>
      <c r="ED34" s="12">
        <v>1815.8992494004051</v>
      </c>
      <c r="EE34" s="12"/>
      <c r="EF34" s="10"/>
      <c r="EG34" s="10">
        <v>1767.0874061051538</v>
      </c>
      <c r="EH34" s="12">
        <v>1845.3418649321768</v>
      </c>
      <c r="EI34" s="12"/>
      <c r="EJ34" s="10"/>
      <c r="EK34" s="10">
        <v>1808.8390574937073</v>
      </c>
      <c r="EL34" s="12">
        <v>1801.0428949352574</v>
      </c>
      <c r="EM34" s="12"/>
      <c r="EN34" s="10"/>
      <c r="EO34" s="10">
        <v>1854.2075530860211</v>
      </c>
      <c r="EP34" s="12">
        <v>1867.6034927207645</v>
      </c>
      <c r="EQ34" s="12"/>
      <c r="ER34" s="24">
        <v>1766.772903642971</v>
      </c>
      <c r="ES34" s="24">
        <v>1766.1360465618141</v>
      </c>
      <c r="ET34" s="24">
        <v>1770.0167025534647</v>
      </c>
      <c r="EU34" s="24">
        <v>1778.9814776275052</v>
      </c>
      <c r="EV34" s="24">
        <v>1791.4725241464953</v>
      </c>
      <c r="EW34" s="24">
        <v>1783.3663824271018</v>
      </c>
      <c r="EX34" s="24">
        <v>1790.5217537297592</v>
      </c>
      <c r="EY34" s="24">
        <v>1849.3043549667534</v>
      </c>
      <c r="EZ34" s="24">
        <v>1908.019959909778</v>
      </c>
      <c r="FA34" s="24">
        <v>1763.6737399789974</v>
      </c>
      <c r="FB34" s="24">
        <v>1898.0832874351927</v>
      </c>
      <c r="FC34" s="24">
        <v>1870.395518896016</v>
      </c>
      <c r="FD34" s="24">
        <v>1895.0904527841378</v>
      </c>
      <c r="FE34" s="24">
        <v>1893.9514956699882</v>
      </c>
      <c r="FF34" s="24">
        <v>1846.2403149855409</v>
      </c>
      <c r="FG34" s="24">
        <v>1835.7105992063648</v>
      </c>
    </row>
  </sheetData>
  <mergeCells count="37">
    <mergeCell ref="A1:C1"/>
    <mergeCell ref="EN2:EQ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CR2:CU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AV2:AY2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</mergeCells>
  <conditionalFormatting sqref="E4:FG4">
    <cfRule type="top10" dxfId="1343" priority="91" percent="1" bottom="1" rank="20"/>
    <cfRule type="aboveAverage" dxfId="1342" priority="92" aboveAverage="0"/>
    <cfRule type="aboveAverage" dxfId="1341" priority="93"/>
  </conditionalFormatting>
  <conditionalFormatting sqref="E5:FG5">
    <cfRule type="top10" dxfId="1340" priority="88" percent="1" bottom="1" rank="20"/>
    <cfRule type="aboveAverage" dxfId="1339" priority="89" aboveAverage="0"/>
    <cfRule type="aboveAverage" dxfId="1338" priority="90"/>
  </conditionalFormatting>
  <conditionalFormatting sqref="E6:FG6">
    <cfRule type="top10" dxfId="1337" priority="85" percent="1" bottom="1" rank="20"/>
    <cfRule type="aboveAverage" dxfId="1336" priority="86" aboveAverage="0"/>
    <cfRule type="aboveAverage" dxfId="1335" priority="87"/>
  </conditionalFormatting>
  <conditionalFormatting sqref="E7:FG7">
    <cfRule type="top10" dxfId="1334" priority="82" percent="1" bottom="1" rank="20"/>
    <cfRule type="aboveAverage" dxfId="1333" priority="83" aboveAverage="0"/>
    <cfRule type="aboveAverage" dxfId="1332" priority="84"/>
  </conditionalFormatting>
  <conditionalFormatting sqref="E8:FG8">
    <cfRule type="top10" dxfId="1331" priority="79" percent="1" bottom="1" rank="20"/>
    <cfRule type="aboveAverage" dxfId="1330" priority="80" aboveAverage="0"/>
    <cfRule type="aboveAverage" dxfId="1329" priority="81"/>
  </conditionalFormatting>
  <conditionalFormatting sqref="E9:FG9">
    <cfRule type="top10" dxfId="1328" priority="76" percent="1" bottom="1" rank="20"/>
    <cfRule type="aboveAverage" dxfId="1327" priority="77" aboveAverage="0"/>
    <cfRule type="aboveAverage" dxfId="1326" priority="78"/>
  </conditionalFormatting>
  <conditionalFormatting sqref="E10:FG10">
    <cfRule type="top10" dxfId="1325" priority="73" percent="1" bottom="1" rank="20"/>
    <cfRule type="aboveAverage" dxfId="1324" priority="74" aboveAverage="0"/>
    <cfRule type="aboveAverage" dxfId="1323" priority="75"/>
  </conditionalFormatting>
  <conditionalFormatting sqref="E11:FG11">
    <cfRule type="top10" dxfId="1322" priority="70" percent="1" bottom="1" rank="20"/>
    <cfRule type="aboveAverage" dxfId="1321" priority="71" aboveAverage="0"/>
    <cfRule type="aboveAverage" dxfId="1320" priority="72"/>
  </conditionalFormatting>
  <conditionalFormatting sqref="E12:FG12">
    <cfRule type="top10" dxfId="1319" priority="67" percent="1" bottom="1" rank="20"/>
    <cfRule type="aboveAverage" dxfId="1318" priority="68" aboveAverage="0"/>
    <cfRule type="aboveAverage" dxfId="1317" priority="69"/>
  </conditionalFormatting>
  <conditionalFormatting sqref="E13:FG13">
    <cfRule type="top10" dxfId="1316" priority="64" percent="1" bottom="1" rank="20"/>
    <cfRule type="aboveAverage" dxfId="1315" priority="65" aboveAverage="0"/>
    <cfRule type="aboveAverage" dxfId="1314" priority="66"/>
  </conditionalFormatting>
  <conditionalFormatting sqref="E14:FG14">
    <cfRule type="top10" dxfId="1313" priority="61" percent="1" bottom="1" rank="20"/>
    <cfRule type="aboveAverage" dxfId="1312" priority="62" aboveAverage="0"/>
    <cfRule type="aboveAverage" dxfId="1311" priority="63"/>
  </conditionalFormatting>
  <conditionalFormatting sqref="E15:FG15">
    <cfRule type="top10" dxfId="1310" priority="58" percent="1" bottom="1" rank="20"/>
    <cfRule type="aboveAverage" dxfId="1309" priority="59" aboveAverage="0"/>
    <cfRule type="aboveAverage" dxfId="1308" priority="60"/>
  </conditionalFormatting>
  <conditionalFormatting sqref="E16:FG16">
    <cfRule type="top10" dxfId="1307" priority="55" percent="1" bottom="1" rank="20"/>
    <cfRule type="aboveAverage" dxfId="1306" priority="56" aboveAverage="0"/>
    <cfRule type="aboveAverage" dxfId="1305" priority="57"/>
  </conditionalFormatting>
  <conditionalFormatting sqref="E17:FG17">
    <cfRule type="top10" dxfId="1304" priority="52" percent="1" bottom="1" rank="20"/>
    <cfRule type="aboveAverage" dxfId="1303" priority="53" aboveAverage="0"/>
    <cfRule type="aboveAverage" dxfId="1302" priority="54"/>
  </conditionalFormatting>
  <conditionalFormatting sqref="E18:FG18">
    <cfRule type="top10" dxfId="1301" priority="49" percent="1" bottom="1" rank="20"/>
    <cfRule type="aboveAverage" dxfId="1300" priority="50" aboveAverage="0"/>
    <cfRule type="aboveAverage" dxfId="1299" priority="51"/>
  </conditionalFormatting>
  <conditionalFormatting sqref="E19:FG19">
    <cfRule type="top10" dxfId="1298" priority="46" percent="1" bottom="1" rank="20"/>
    <cfRule type="aboveAverage" dxfId="1297" priority="47" aboveAverage="0"/>
    <cfRule type="aboveAverage" dxfId="1296" priority="48"/>
  </conditionalFormatting>
  <conditionalFormatting sqref="E20:FG20">
    <cfRule type="top10" dxfId="1295" priority="43" percent="1" bottom="1" rank="20"/>
    <cfRule type="aboveAverage" dxfId="1294" priority="44" aboveAverage="0"/>
    <cfRule type="aboveAverage" dxfId="1293" priority="45"/>
  </conditionalFormatting>
  <conditionalFormatting sqref="E21:FG21">
    <cfRule type="top10" dxfId="1292" priority="40" percent="1" bottom="1" rank="20"/>
    <cfRule type="aboveAverage" dxfId="1291" priority="41" aboveAverage="0"/>
    <cfRule type="aboveAverage" dxfId="1290" priority="42"/>
  </conditionalFormatting>
  <conditionalFormatting sqref="E22:FG22">
    <cfRule type="top10" dxfId="1289" priority="37" percent="1" bottom="1" rank="20"/>
    <cfRule type="aboveAverage" dxfId="1288" priority="38" aboveAverage="0"/>
    <cfRule type="aboveAverage" dxfId="1287" priority="39"/>
  </conditionalFormatting>
  <conditionalFormatting sqref="E23:FG23">
    <cfRule type="top10" dxfId="1286" priority="34" percent="1" bottom="1" rank="20"/>
    <cfRule type="aboveAverage" dxfId="1285" priority="35" aboveAverage="0"/>
    <cfRule type="aboveAverage" dxfId="1284" priority="36"/>
  </conditionalFormatting>
  <conditionalFormatting sqref="E24:FG24">
    <cfRule type="top10" dxfId="1283" priority="31" percent="1" bottom="1" rank="20"/>
    <cfRule type="aboveAverage" dxfId="1282" priority="32" aboveAverage="0"/>
    <cfRule type="aboveAverage" dxfId="1281" priority="33"/>
  </conditionalFormatting>
  <conditionalFormatting sqref="E25:FG25">
    <cfRule type="top10" dxfId="1280" priority="28" percent="1" bottom="1" rank="20"/>
    <cfRule type="aboveAverage" dxfId="1279" priority="29" aboveAverage="0"/>
    <cfRule type="aboveAverage" dxfId="1278" priority="30"/>
  </conditionalFormatting>
  <conditionalFormatting sqref="E26:FG26">
    <cfRule type="top10" dxfId="1277" priority="25" percent="1" bottom="1" rank="20"/>
    <cfRule type="aboveAverage" dxfId="1276" priority="26" aboveAverage="0"/>
    <cfRule type="aboveAverage" dxfId="1275" priority="27"/>
  </conditionalFormatting>
  <conditionalFormatting sqref="E27:FG27">
    <cfRule type="top10" dxfId="1274" priority="22" percent="1" bottom="1" rank="20"/>
    <cfRule type="aboveAverage" dxfId="1273" priority="23" aboveAverage="0"/>
    <cfRule type="aboveAverage" dxfId="1272" priority="24"/>
  </conditionalFormatting>
  <conditionalFormatting sqref="E28:FG28">
    <cfRule type="top10" dxfId="1271" priority="19" percent="1" bottom="1" rank="20"/>
    <cfRule type="aboveAverage" dxfId="1270" priority="20" aboveAverage="0"/>
    <cfRule type="aboveAverage" dxfId="1269" priority="21"/>
  </conditionalFormatting>
  <conditionalFormatting sqref="E29:FG29">
    <cfRule type="top10" dxfId="1268" priority="16" percent="1" bottom="1" rank="20"/>
    <cfRule type="aboveAverage" dxfId="1267" priority="17" aboveAverage="0"/>
    <cfRule type="aboveAverage" dxfId="1266" priority="18"/>
  </conditionalFormatting>
  <conditionalFormatting sqref="E30:FG30">
    <cfRule type="top10" dxfId="1265" priority="13" percent="1" bottom="1" rank="20"/>
    <cfRule type="aboveAverage" dxfId="1264" priority="14" aboveAverage="0"/>
    <cfRule type="aboveAverage" dxfId="1263" priority="15"/>
  </conditionalFormatting>
  <conditionalFormatting sqref="E31:FG31">
    <cfRule type="top10" dxfId="1262" priority="10" percent="1" bottom="1" rank="20"/>
    <cfRule type="aboveAverage" dxfId="1261" priority="11" aboveAverage="0"/>
    <cfRule type="aboveAverage" dxfId="1260" priority="12"/>
  </conditionalFormatting>
  <conditionalFormatting sqref="E32:FG32">
    <cfRule type="top10" dxfId="1259" priority="7" percent="1" bottom="1" rank="20"/>
    <cfRule type="aboveAverage" dxfId="1258" priority="8" aboveAverage="0"/>
    <cfRule type="aboveAverage" dxfId="1257" priority="9"/>
  </conditionalFormatting>
  <conditionalFormatting sqref="E33:FG33">
    <cfRule type="top10" dxfId="1256" priority="4" percent="1" bottom="1" rank="20"/>
    <cfRule type="aboveAverage" dxfId="1255" priority="5" aboveAverage="0"/>
    <cfRule type="aboveAverage" dxfId="1254" priority="6"/>
  </conditionalFormatting>
  <conditionalFormatting sqref="E34:FG34">
    <cfRule type="top10" dxfId="1253" priority="1" percent="1" bottom="1" rank="20"/>
    <cfRule type="aboveAverage" dxfId="1252" priority="2" aboveAverage="0"/>
    <cfRule type="aboveAverage" dxfId="1251" priority="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P2" sqref="P2:W2"/>
    </sheetView>
  </sheetViews>
  <sheetFormatPr defaultRowHeight="15" x14ac:dyDescent="0.25"/>
  <cols>
    <col min="1" max="1" width="9.5703125" customWidth="1"/>
    <col min="2" max="2" width="10.140625" customWidth="1"/>
    <col min="3" max="3" width="12.5703125" customWidth="1"/>
  </cols>
  <sheetData>
    <row r="1" spans="1:27" ht="35.25" customHeight="1" thickBot="1" x14ac:dyDescent="0.3">
      <c r="A1" s="37" t="s">
        <v>96</v>
      </c>
      <c r="B1" s="38"/>
      <c r="C1" s="39"/>
    </row>
    <row r="2" spans="1:27" ht="15.75" thickBot="1" x14ac:dyDescent="0.3">
      <c r="D2" s="26" t="str">
        <f>"004"</f>
        <v>004</v>
      </c>
      <c r="E2" s="26" t="str">
        <f>"006"</f>
        <v>006</v>
      </c>
      <c r="F2" s="26" t="str">
        <f>"008"</f>
        <v>008</v>
      </c>
      <c r="G2" s="26" t="str">
        <f>"012"</f>
        <v>012</v>
      </c>
      <c r="H2" s="26" t="str">
        <f>"014"</f>
        <v>014</v>
      </c>
      <c r="I2" s="26" t="str">
        <f>"016"</f>
        <v>016</v>
      </c>
      <c r="J2" s="26" t="str">
        <f>"020"</f>
        <v>020</v>
      </c>
      <c r="K2" s="26" t="str">
        <f>"022"</f>
        <v>022</v>
      </c>
      <c r="L2" s="26" t="str">
        <f>"024"</f>
        <v>024</v>
      </c>
      <c r="M2" s="26" t="str">
        <f>"028"</f>
        <v>028</v>
      </c>
      <c r="N2" s="26" t="str">
        <f>"030"</f>
        <v>030</v>
      </c>
      <c r="O2" s="26" t="str">
        <f>"032"</f>
        <v>032</v>
      </c>
      <c r="P2" s="26" t="str">
        <f>"034"</f>
        <v>034</v>
      </c>
      <c r="Q2" s="26" t="str">
        <f>"036"</f>
        <v>036</v>
      </c>
      <c r="R2" s="26" t="str">
        <f>"042"</f>
        <v>042</v>
      </c>
      <c r="S2" s="26" t="str">
        <f>"044"</f>
        <v>044</v>
      </c>
      <c r="T2" s="26" t="str">
        <f>"050"</f>
        <v>050</v>
      </c>
      <c r="U2" s="26" t="str">
        <f>"052"</f>
        <v>052</v>
      </c>
      <c r="V2" s="26" t="str">
        <f>"058"</f>
        <v>058</v>
      </c>
      <c r="W2" s="26" t="str">
        <f>"060"</f>
        <v>060</v>
      </c>
      <c r="X2" s="26" t="str">
        <f>"038"</f>
        <v>038</v>
      </c>
      <c r="Y2" s="26" t="str">
        <f>"046"</f>
        <v>046</v>
      </c>
      <c r="Z2" s="26" t="str">
        <f>"054"</f>
        <v>054</v>
      </c>
      <c r="AA2" s="26" t="str">
        <f>"062"</f>
        <v>062</v>
      </c>
    </row>
    <row r="3" spans="1:27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6" t="s">
        <v>2</v>
      </c>
      <c r="E3" s="26" t="s">
        <v>2</v>
      </c>
      <c r="F3" s="26" t="s">
        <v>2</v>
      </c>
      <c r="G3" s="26" t="s">
        <v>2</v>
      </c>
      <c r="H3" s="26" t="s">
        <v>2</v>
      </c>
      <c r="I3" s="26" t="s">
        <v>2</v>
      </c>
      <c r="J3" s="26" t="s">
        <v>2</v>
      </c>
      <c r="K3" s="26" t="s">
        <v>2</v>
      </c>
      <c r="L3" s="26" t="s">
        <v>2</v>
      </c>
      <c r="M3" s="26" t="s">
        <v>2</v>
      </c>
      <c r="N3" s="26" t="s">
        <v>2</v>
      </c>
      <c r="O3" s="26" t="s">
        <v>2</v>
      </c>
      <c r="P3" s="26" t="s">
        <v>1</v>
      </c>
      <c r="Q3" s="26" t="s">
        <v>1</v>
      </c>
      <c r="R3" s="26" t="s">
        <v>1</v>
      </c>
      <c r="S3" s="26" t="s">
        <v>1</v>
      </c>
      <c r="T3" s="26" t="s">
        <v>1</v>
      </c>
      <c r="U3" s="26" t="s">
        <v>1</v>
      </c>
      <c r="V3" s="26" t="s">
        <v>1</v>
      </c>
      <c r="W3" s="26" t="s">
        <v>1</v>
      </c>
      <c r="X3" s="26" t="s">
        <v>1</v>
      </c>
      <c r="Y3" s="26" t="s">
        <v>1</v>
      </c>
      <c r="Z3" s="26" t="s">
        <v>1</v>
      </c>
      <c r="AA3" s="26" t="s">
        <v>1</v>
      </c>
    </row>
    <row r="4" spans="1:27" x14ac:dyDescent="0.25">
      <c r="A4" s="8">
        <v>42583</v>
      </c>
      <c r="B4" s="8">
        <v>42584</v>
      </c>
      <c r="C4" s="16">
        <v>7.8739856944084163</v>
      </c>
      <c r="D4" s="24">
        <v>1762.4693388331607</v>
      </c>
      <c r="E4" s="24">
        <v>1756.6842348161429</v>
      </c>
      <c r="F4" s="24">
        <v>1763.7589623518659</v>
      </c>
      <c r="G4" s="24">
        <v>1740.2642861976119</v>
      </c>
      <c r="H4" s="24">
        <v>1747.3416777361622</v>
      </c>
      <c r="I4" s="24">
        <v>1762.2366008452748</v>
      </c>
      <c r="J4" s="24">
        <v>1747.6691190480763</v>
      </c>
      <c r="K4" s="24">
        <v>1701.2981004549385</v>
      </c>
      <c r="L4" s="24">
        <v>1845.7309531742692</v>
      </c>
      <c r="M4" s="24">
        <v>1806.2538571457374</v>
      </c>
      <c r="N4" s="24">
        <v>1888.2948467978576</v>
      </c>
      <c r="O4" s="24">
        <v>1816.1075113450872</v>
      </c>
      <c r="P4" s="24">
        <v>1874.7826901193398</v>
      </c>
      <c r="Q4" s="24">
        <v>1826.3260061833594</v>
      </c>
      <c r="R4" s="24">
        <v>1873.3794712076553</v>
      </c>
      <c r="S4" s="24">
        <v>1871.7626759203299</v>
      </c>
      <c r="T4" s="24">
        <v>1845.6182517027344</v>
      </c>
      <c r="U4" s="24">
        <v>1842.7204676398803</v>
      </c>
      <c r="V4" s="24">
        <v>1835.7865240800554</v>
      </c>
      <c r="W4" s="24">
        <v>1849.6561609940386</v>
      </c>
      <c r="X4" s="24">
        <v>1886.6941664899164</v>
      </c>
      <c r="Y4" s="24">
        <v>1805.7728205563888</v>
      </c>
      <c r="Z4" s="24">
        <v>1821.087517528119</v>
      </c>
      <c r="AA4" s="24">
        <v>1889.7067446232525</v>
      </c>
    </row>
    <row r="5" spans="1:27" x14ac:dyDescent="0.25">
      <c r="A5" s="8">
        <v>42584</v>
      </c>
      <c r="B5" s="8">
        <v>42585</v>
      </c>
      <c r="C5" s="16">
        <v>7.1203376026153569</v>
      </c>
      <c r="D5" s="24">
        <v>1802.4937098230957</v>
      </c>
      <c r="E5" s="24">
        <v>1801.0831648876765</v>
      </c>
      <c r="F5" s="24">
        <v>1795.9007602232664</v>
      </c>
      <c r="G5" s="24">
        <v>1745.1372918221414</v>
      </c>
      <c r="H5" s="24">
        <v>1741.3684780973531</v>
      </c>
      <c r="I5" s="24">
        <v>1750.9879560003785</v>
      </c>
      <c r="J5" s="24">
        <v>1801.3639650243736</v>
      </c>
      <c r="K5" s="24">
        <v>1788.0954645506938</v>
      </c>
      <c r="L5" s="24">
        <v>1803.8559794591156</v>
      </c>
      <c r="M5" s="24">
        <v>1817.557244820804</v>
      </c>
      <c r="N5" s="24">
        <v>1811.0476674888573</v>
      </c>
      <c r="O5" s="24">
        <v>1841.7523809731526</v>
      </c>
      <c r="P5" s="24">
        <v>1911.8217017706736</v>
      </c>
      <c r="Q5" s="24">
        <v>1925.0414813202005</v>
      </c>
      <c r="R5" s="24">
        <v>1883.9781957806033</v>
      </c>
      <c r="S5" s="24">
        <v>1869.1621044006804</v>
      </c>
      <c r="T5" s="24">
        <v>1825.3052816131726</v>
      </c>
      <c r="U5" s="24">
        <v>1818.9061165737216</v>
      </c>
      <c r="V5" s="24">
        <v>1823.2932307617994</v>
      </c>
      <c r="W5" s="24">
        <v>1814.318398900172</v>
      </c>
      <c r="X5" s="24">
        <v>1947.4779656365401</v>
      </c>
      <c r="Y5" s="24">
        <v>1844.464780383051</v>
      </c>
      <c r="Z5" s="24">
        <v>1812.9872920858256</v>
      </c>
      <c r="AA5" s="24">
        <v>1828.3084611989204</v>
      </c>
    </row>
    <row r="6" spans="1:27" x14ac:dyDescent="0.25">
      <c r="A6" s="8">
        <v>42585</v>
      </c>
      <c r="B6" s="8">
        <v>42586</v>
      </c>
      <c r="C6" s="16">
        <v>6.4199563636779784</v>
      </c>
      <c r="D6" s="24">
        <v>1488.2838419006528</v>
      </c>
      <c r="E6" s="24">
        <v>1498.7631386322632</v>
      </c>
      <c r="F6" s="24">
        <v>1491.6898822502685</v>
      </c>
      <c r="G6" s="24">
        <v>1477.1370091091892</v>
      </c>
      <c r="H6" s="24">
        <v>1479.0631859672096</v>
      </c>
      <c r="I6" s="24">
        <v>1439.5659669675713</v>
      </c>
      <c r="J6" s="24">
        <v>1479.1028121583556</v>
      </c>
      <c r="K6" s="24">
        <v>1453.159681294703</v>
      </c>
      <c r="L6" s="24">
        <v>1462.670121899379</v>
      </c>
      <c r="M6" s="24">
        <v>1465.0648616260405</v>
      </c>
      <c r="N6" s="24">
        <v>1464.9359085254616</v>
      </c>
      <c r="O6" s="24">
        <v>1477.2495049716451</v>
      </c>
      <c r="P6" s="24">
        <v>1480.9576784842225</v>
      </c>
      <c r="Q6" s="24">
        <v>1485.776852344891</v>
      </c>
      <c r="R6" s="24">
        <v>1481.3846960461431</v>
      </c>
      <c r="S6" s="24">
        <v>1477.3591630386973</v>
      </c>
      <c r="T6" s="24">
        <v>1469.746218089515</v>
      </c>
      <c r="U6" s="24">
        <v>1475.9723358920589</v>
      </c>
      <c r="V6" s="24">
        <v>1514.0063338606201</v>
      </c>
      <c r="W6" s="24">
        <v>1521.0762557623202</v>
      </c>
      <c r="X6" s="24">
        <v>1507.6746037445023</v>
      </c>
      <c r="Y6" s="24">
        <v>1474.1225878844812</v>
      </c>
      <c r="Z6" s="24">
        <v>1469.3114945393118</v>
      </c>
      <c r="AA6" s="24">
        <v>1542.194591738813</v>
      </c>
    </row>
    <row r="7" spans="1:27" x14ac:dyDescent="0.25">
      <c r="A7" s="8">
        <v>42586</v>
      </c>
      <c r="B7" s="8">
        <v>42587</v>
      </c>
      <c r="C7" s="16">
        <v>7.2486125240325929</v>
      </c>
      <c r="D7" s="24">
        <v>1700.0327051380207</v>
      </c>
      <c r="E7" s="24">
        <v>1711.5682046211011</v>
      </c>
      <c r="F7" s="24">
        <v>1719.8087045099551</v>
      </c>
      <c r="G7" s="24">
        <v>1699.9260144682321</v>
      </c>
      <c r="H7" s="24">
        <v>1699.4186441987915</v>
      </c>
      <c r="I7" s="24">
        <v>1719.9340244097539</v>
      </c>
      <c r="J7" s="24">
        <v>1709.8154508955604</v>
      </c>
      <c r="K7" s="24">
        <v>1668.8014882608761</v>
      </c>
      <c r="L7" s="24">
        <v>1786.3472746670809</v>
      </c>
      <c r="M7" s="24">
        <v>1774.362130349733</v>
      </c>
      <c r="N7" s="24">
        <v>1845.844820715377</v>
      </c>
      <c r="O7" s="24">
        <v>1792.5992824446394</v>
      </c>
      <c r="P7" s="24">
        <v>1829.8742235138511</v>
      </c>
      <c r="Q7" s="24">
        <v>1787.5436805839049</v>
      </c>
      <c r="R7" s="24">
        <v>1814.8324510168461</v>
      </c>
      <c r="S7" s="24">
        <v>1822.6351377570431</v>
      </c>
      <c r="T7" s="24">
        <v>1794.2979637459896</v>
      </c>
      <c r="U7" s="24">
        <v>1808.3308975463019</v>
      </c>
      <c r="V7" s="24">
        <v>1791.0860079992863</v>
      </c>
      <c r="W7" s="24">
        <v>1800.9593406065492</v>
      </c>
      <c r="X7" s="24">
        <v>1826.5470912258438</v>
      </c>
      <c r="Y7" s="24">
        <v>1769.0341027606021</v>
      </c>
      <c r="Z7" s="24">
        <v>1772.0808013347232</v>
      </c>
      <c r="AA7" s="24">
        <v>1834.1328992793833</v>
      </c>
    </row>
    <row r="8" spans="1:27" x14ac:dyDescent="0.25">
      <c r="A8" s="8">
        <v>42587</v>
      </c>
      <c r="B8" s="8">
        <v>42588</v>
      </c>
      <c r="C8" s="16">
        <v>6.9139870529174807</v>
      </c>
      <c r="D8" s="24">
        <v>1595.4997954705677</v>
      </c>
      <c r="E8" s="24">
        <v>1595.94215085005</v>
      </c>
      <c r="F8" s="24">
        <v>1605.5898450945363</v>
      </c>
      <c r="G8" s="24">
        <v>1607.2672721381614</v>
      </c>
      <c r="H8" s="24">
        <v>1608.6881971490566</v>
      </c>
      <c r="I8" s="24">
        <v>1623.1226964136722</v>
      </c>
      <c r="J8" s="24">
        <v>1622.2057293751959</v>
      </c>
      <c r="K8" s="24">
        <v>1590.6913012819612</v>
      </c>
      <c r="L8" s="24">
        <v>1724.2560009888014</v>
      </c>
      <c r="M8" s="24">
        <v>1712.6743150835746</v>
      </c>
      <c r="N8" s="24">
        <v>1790.9246949911035</v>
      </c>
      <c r="O8" s="24">
        <v>1732.5525655271324</v>
      </c>
      <c r="P8" s="24">
        <v>1799.6991544347218</v>
      </c>
      <c r="Q8" s="24">
        <v>1745.6885269717252</v>
      </c>
      <c r="R8" s="24">
        <v>1749.7849643924419</v>
      </c>
      <c r="S8" s="24">
        <v>1748.198592649906</v>
      </c>
      <c r="T8" s="24">
        <v>1702.8142160278385</v>
      </c>
      <c r="U8" s="24">
        <v>1714.9884483716512</v>
      </c>
      <c r="V8" s="24">
        <v>1681.0809983667768</v>
      </c>
      <c r="W8" s="24">
        <v>1696.526447837952</v>
      </c>
      <c r="X8" s="24">
        <v>1775.4845935412611</v>
      </c>
      <c r="Y8" s="24">
        <v>1683.8272733080096</v>
      </c>
      <c r="Z8" s="24">
        <v>1682.3546927652353</v>
      </c>
      <c r="AA8" s="24">
        <v>1730.1995285676969</v>
      </c>
    </row>
    <row r="9" spans="1:27" x14ac:dyDescent="0.25">
      <c r="A9" s="8">
        <v>42588</v>
      </c>
      <c r="B9" s="8">
        <v>42589</v>
      </c>
      <c r="C9" s="16">
        <v>7.3179626827239987</v>
      </c>
      <c r="D9" s="24">
        <v>1779.8069604062716</v>
      </c>
      <c r="E9" s="24">
        <v>1787.7889466876929</v>
      </c>
      <c r="F9" s="24">
        <v>1793.8047584639608</v>
      </c>
      <c r="G9" s="24">
        <v>1787.6555673322957</v>
      </c>
      <c r="H9" s="24">
        <v>1791.6411805018031</v>
      </c>
      <c r="I9" s="24">
        <v>1811.6736115911954</v>
      </c>
      <c r="J9" s="24">
        <v>1780.5450447700787</v>
      </c>
      <c r="K9" s="24">
        <v>1743.2307785170515</v>
      </c>
      <c r="L9" s="24">
        <v>1870.6440367359723</v>
      </c>
      <c r="M9" s="24">
        <v>1843.7578170452896</v>
      </c>
      <c r="N9" s="24">
        <v>1917.0660849468895</v>
      </c>
      <c r="O9" s="24">
        <v>1858.3166533046194</v>
      </c>
      <c r="P9" s="24">
        <v>1898.3652147790478</v>
      </c>
      <c r="Q9" s="24">
        <v>1852.9117393296372</v>
      </c>
      <c r="R9" s="24">
        <v>1887.1199605682016</v>
      </c>
      <c r="S9" s="24">
        <v>1895.0191887579617</v>
      </c>
      <c r="T9" s="24">
        <v>1863.9499897816784</v>
      </c>
      <c r="U9" s="24">
        <v>1873.2674343662261</v>
      </c>
      <c r="V9" s="24">
        <v>1847.8995384853754</v>
      </c>
      <c r="W9" s="24">
        <v>1851.2869277558989</v>
      </c>
      <c r="X9" s="24">
        <v>1902.8356073399557</v>
      </c>
      <c r="Y9" s="24">
        <v>1842.6457347403177</v>
      </c>
      <c r="Z9" s="24">
        <v>1838.2158732693531</v>
      </c>
      <c r="AA9" s="24">
        <v>1874.7417549871609</v>
      </c>
    </row>
    <row r="10" spans="1:27" x14ac:dyDescent="0.25">
      <c r="A10" s="8">
        <v>42589</v>
      </c>
      <c r="B10" s="8">
        <v>42590</v>
      </c>
      <c r="C10" s="16">
        <v>8.0764415092468269</v>
      </c>
      <c r="D10" s="24">
        <v>1821.827195588847</v>
      </c>
      <c r="E10" s="24">
        <v>1827.822285382611</v>
      </c>
      <c r="F10" s="24">
        <v>1836.7712639317979</v>
      </c>
      <c r="G10" s="24">
        <v>1824.3304349654534</v>
      </c>
      <c r="H10" s="24">
        <v>1822.6354757159486</v>
      </c>
      <c r="I10" s="24">
        <v>1791.5378769134115</v>
      </c>
      <c r="J10" s="24">
        <v>1832.2444150282897</v>
      </c>
      <c r="K10" s="24">
        <v>1791.1902105654631</v>
      </c>
      <c r="L10" s="24">
        <v>1926.7043017242993</v>
      </c>
      <c r="M10" s="24">
        <v>1887.4394698376238</v>
      </c>
      <c r="N10" s="24">
        <v>1958.0391330973989</v>
      </c>
      <c r="O10" s="24">
        <v>1905.1581924874815</v>
      </c>
      <c r="P10" s="24">
        <v>1354.8719891406288</v>
      </c>
      <c r="Q10" s="24">
        <v>1912.4931578230303</v>
      </c>
      <c r="R10" s="24">
        <v>1942.2623048602973</v>
      </c>
      <c r="S10" s="24">
        <v>1950.2318516168343</v>
      </c>
      <c r="T10" s="24">
        <v>1915.1425363339254</v>
      </c>
      <c r="U10" s="24">
        <v>1916.2884379864947</v>
      </c>
      <c r="V10" s="24">
        <v>1899.2349455205313</v>
      </c>
      <c r="W10" s="24">
        <v>1904.7147995934858</v>
      </c>
      <c r="X10" s="24">
        <v>1967.8924343087049</v>
      </c>
      <c r="Y10" s="24">
        <v>1887.3813740229209</v>
      </c>
      <c r="Z10" s="24">
        <v>1892.1963916553582</v>
      </c>
      <c r="AA10" s="24">
        <v>1928.4419455633645</v>
      </c>
    </row>
    <row r="11" spans="1:27" ht="17.25" customHeight="1" x14ac:dyDescent="0.25">
      <c r="A11" s="8">
        <v>42590</v>
      </c>
      <c r="B11" s="8">
        <v>42591</v>
      </c>
      <c r="C11" s="16">
        <v>8.2966216764450067</v>
      </c>
      <c r="D11" s="24">
        <v>1869.6452141382415</v>
      </c>
      <c r="E11" s="24">
        <v>1872.4717448787299</v>
      </c>
      <c r="F11" s="24">
        <v>1875.8250334688967</v>
      </c>
      <c r="G11" s="24">
        <v>1856.9713906139798</v>
      </c>
      <c r="H11" s="24">
        <v>1860.6157644679497</v>
      </c>
      <c r="I11" s="24">
        <v>1860.3668105307142</v>
      </c>
      <c r="J11" s="24">
        <v>1883.4128081940269</v>
      </c>
      <c r="K11" s="24">
        <v>1838.9966359298862</v>
      </c>
      <c r="L11" s="24">
        <v>1982.4981540754927</v>
      </c>
      <c r="M11" s="24">
        <v>1944.7680570832267</v>
      </c>
      <c r="N11" s="24">
        <v>2020.2893283215324</v>
      </c>
      <c r="O11" s="24">
        <v>1958.7120909514485</v>
      </c>
      <c r="P11" s="24" t="s">
        <v>6</v>
      </c>
      <c r="Q11" s="24">
        <v>1971.7646566130393</v>
      </c>
      <c r="R11" s="24">
        <v>2002.9832849048823</v>
      </c>
      <c r="S11" s="24">
        <v>2005.3815864674661</v>
      </c>
      <c r="T11" s="24">
        <v>1964.6709546200561</v>
      </c>
      <c r="U11" s="24">
        <v>1968.958983396745</v>
      </c>
      <c r="V11" s="24">
        <v>1952.8605244116729</v>
      </c>
      <c r="W11" s="24">
        <v>1964.832231686031</v>
      </c>
      <c r="X11" s="24">
        <v>2030.9055108524362</v>
      </c>
      <c r="Y11" s="24">
        <v>1934.6024831334644</v>
      </c>
      <c r="Z11" s="24">
        <v>1941.2590471311482</v>
      </c>
      <c r="AA11" s="24">
        <v>1997.1312046436331</v>
      </c>
    </row>
    <row r="12" spans="1:27" ht="17.25" customHeight="1" x14ac:dyDescent="0.25">
      <c r="A12" s="8">
        <v>42591</v>
      </c>
      <c r="B12" s="8">
        <v>42592</v>
      </c>
      <c r="C12" s="16">
        <v>6.2678837795257571</v>
      </c>
      <c r="D12" s="24">
        <v>1659.0151168878563</v>
      </c>
      <c r="E12" s="24">
        <v>1670.0696299720066</v>
      </c>
      <c r="F12" s="24">
        <v>1676.706447496287</v>
      </c>
      <c r="G12" s="24">
        <v>1648.8938955886524</v>
      </c>
      <c r="H12" s="24">
        <v>1656.5083380995879</v>
      </c>
      <c r="I12" s="24">
        <v>1668.3868741788519</v>
      </c>
      <c r="J12" s="24">
        <v>1664.5486267530555</v>
      </c>
      <c r="K12" s="24">
        <v>1619.802917135909</v>
      </c>
      <c r="L12" s="24">
        <v>1756.7494026593836</v>
      </c>
      <c r="M12" s="24">
        <v>1709.205848665807</v>
      </c>
      <c r="N12" s="24">
        <v>1799.8432468700157</v>
      </c>
      <c r="O12" s="24">
        <v>1726.958298248192</v>
      </c>
      <c r="P12" s="24" t="s">
        <v>6</v>
      </c>
      <c r="Q12" s="24">
        <v>1731.131734514491</v>
      </c>
      <c r="R12" s="24">
        <v>1762.9197061959158</v>
      </c>
      <c r="S12" s="24">
        <v>1772.6462480013931</v>
      </c>
      <c r="T12" s="24">
        <v>1762.5791031702081</v>
      </c>
      <c r="U12" s="24">
        <v>1768.0529016360133</v>
      </c>
      <c r="V12" s="24">
        <v>1757.1649895144412</v>
      </c>
      <c r="W12" s="24">
        <v>1778.3963104530203</v>
      </c>
      <c r="X12" s="24">
        <v>1774.5607664672079</v>
      </c>
      <c r="Y12" s="24">
        <v>1716.9329355815153</v>
      </c>
      <c r="Z12" s="24">
        <v>1734.2405878413131</v>
      </c>
      <c r="AA12" s="24">
        <v>1812.6756264348148</v>
      </c>
    </row>
    <row r="13" spans="1:27" ht="17.25" customHeight="1" x14ac:dyDescent="0.25">
      <c r="A13" s="8">
        <v>42592</v>
      </c>
      <c r="B13" s="8">
        <v>42593</v>
      </c>
      <c r="C13" s="16">
        <v>7.6570745229758321</v>
      </c>
      <c r="D13" s="24">
        <v>1634.4145633103601</v>
      </c>
      <c r="E13" s="24">
        <v>1635.0107137714933</v>
      </c>
      <c r="F13" s="24">
        <v>1637.8351888629886</v>
      </c>
      <c r="G13" s="24">
        <v>1644.3556112508231</v>
      </c>
      <c r="H13" s="24">
        <v>1643.2618527644543</v>
      </c>
      <c r="I13" s="24">
        <v>1605.9635310503595</v>
      </c>
      <c r="J13" s="24">
        <v>1685.5551193111255</v>
      </c>
      <c r="K13" s="24">
        <v>1643.8512773060147</v>
      </c>
      <c r="L13" s="24">
        <v>1758.7655404522802</v>
      </c>
      <c r="M13" s="24">
        <v>1747.7251791076089</v>
      </c>
      <c r="N13" s="24">
        <v>1824.4557429655827</v>
      </c>
      <c r="O13" s="24">
        <v>1779.5514785239284</v>
      </c>
      <c r="P13" s="24" t="s">
        <v>6</v>
      </c>
      <c r="Q13" s="24">
        <v>1787.0016119925865</v>
      </c>
      <c r="R13" s="24">
        <v>1760.6344281082456</v>
      </c>
      <c r="S13" s="24">
        <v>1764.8804739130965</v>
      </c>
      <c r="T13" s="24">
        <v>1711.3032504847702</v>
      </c>
      <c r="U13" s="24">
        <v>1707.009846059336</v>
      </c>
      <c r="V13" s="24">
        <v>1686.8683760949846</v>
      </c>
      <c r="W13" s="24">
        <v>1704.4157731869416</v>
      </c>
      <c r="X13" s="24">
        <v>1825.4769597784064</v>
      </c>
      <c r="Y13" s="24">
        <v>1711.6065482443382</v>
      </c>
      <c r="Z13" s="24">
        <v>1682.206316903066</v>
      </c>
      <c r="AA13" s="24">
        <v>1720.4707373877338</v>
      </c>
    </row>
    <row r="14" spans="1:27" ht="17.25" customHeight="1" x14ac:dyDescent="0.25">
      <c r="A14" s="8">
        <v>42593</v>
      </c>
      <c r="B14" s="8">
        <v>42594</v>
      </c>
      <c r="C14" s="16">
        <v>6.6788114709854129</v>
      </c>
      <c r="D14" s="24">
        <v>1611.6431737946446</v>
      </c>
      <c r="E14" s="24">
        <v>1623.3473421333367</v>
      </c>
      <c r="F14" s="24">
        <v>1629.3543289868844</v>
      </c>
      <c r="G14" s="24">
        <v>1650.6715013554451</v>
      </c>
      <c r="H14" s="24">
        <v>1644.0639354944433</v>
      </c>
      <c r="I14" s="24">
        <v>1647.2646263138834</v>
      </c>
      <c r="J14" s="24">
        <v>1646.2495958996408</v>
      </c>
      <c r="K14" s="24">
        <v>1612.2592700598634</v>
      </c>
      <c r="L14" s="24">
        <v>1732.6785030357837</v>
      </c>
      <c r="M14" s="24">
        <v>1707.5284186702181</v>
      </c>
      <c r="N14" s="24">
        <v>1774.7054146648456</v>
      </c>
      <c r="O14" s="24">
        <v>1714.4505820786535</v>
      </c>
      <c r="P14" s="24" t="s">
        <v>6</v>
      </c>
      <c r="Q14" s="24">
        <v>1707.3677949287726</v>
      </c>
      <c r="R14" s="24">
        <v>1751.4145088988621</v>
      </c>
      <c r="S14" s="24">
        <v>1745.9779882761325</v>
      </c>
      <c r="T14" s="24">
        <v>1722.4768818537891</v>
      </c>
      <c r="U14" s="24">
        <v>1732.900230285559</v>
      </c>
      <c r="V14" s="24">
        <v>1682.4128298503622</v>
      </c>
      <c r="W14" s="24">
        <v>1698.8569097978543</v>
      </c>
      <c r="X14" s="24">
        <v>1768.9241063409756</v>
      </c>
      <c r="Y14" s="24">
        <v>1688.2567113276298</v>
      </c>
      <c r="Z14" s="24">
        <v>1702.4906823622714</v>
      </c>
      <c r="AA14" s="24">
        <v>1726.2785892432814</v>
      </c>
    </row>
    <row r="15" spans="1:27" ht="17.25" customHeight="1" x14ac:dyDescent="0.25">
      <c r="A15" s="8">
        <v>42594</v>
      </c>
      <c r="B15" s="8">
        <v>42595</v>
      </c>
      <c r="C15" s="16">
        <v>7.9459913539886475</v>
      </c>
      <c r="D15" s="24">
        <v>1807.2075918887895</v>
      </c>
      <c r="E15" s="24">
        <v>1814.363527567602</v>
      </c>
      <c r="F15" s="24">
        <v>1819.861619734465</v>
      </c>
      <c r="G15" s="24">
        <v>1808.5862352837507</v>
      </c>
      <c r="H15" s="24">
        <v>1802.0757648639285</v>
      </c>
      <c r="I15" s="24">
        <v>1826.4421499344924</v>
      </c>
      <c r="J15" s="24">
        <v>1795.3346318818119</v>
      </c>
      <c r="K15" s="24">
        <v>1762.5547776349024</v>
      </c>
      <c r="L15" s="24">
        <v>1884.996818059687</v>
      </c>
      <c r="M15" s="24">
        <v>1853.3526212102813</v>
      </c>
      <c r="N15" s="24">
        <v>1919.1542188517656</v>
      </c>
      <c r="O15" s="24">
        <v>1868.9082680467823</v>
      </c>
      <c r="P15" s="24" t="s">
        <v>6</v>
      </c>
      <c r="Q15" s="24">
        <v>1874.1826062352061</v>
      </c>
      <c r="R15" s="24">
        <v>1904.5054329918848</v>
      </c>
      <c r="S15" s="24">
        <v>1902.0420540185967</v>
      </c>
      <c r="T15" s="24">
        <v>1878.0135926920179</v>
      </c>
      <c r="U15" s="24">
        <v>1887.3375482619767</v>
      </c>
      <c r="V15" s="24">
        <v>1873.3554242488731</v>
      </c>
      <c r="W15" s="24">
        <v>1886.7023957818701</v>
      </c>
      <c r="X15" s="24">
        <v>1926.331035143585</v>
      </c>
      <c r="Y15" s="24">
        <v>1841.7550226283925</v>
      </c>
      <c r="Z15" s="24">
        <v>1864.4916113524907</v>
      </c>
      <c r="AA15" s="24">
        <v>1919.0862588440768</v>
      </c>
    </row>
    <row r="16" spans="1:27" ht="17.25" customHeight="1" x14ac:dyDescent="0.25">
      <c r="A16" s="8">
        <v>42595</v>
      </c>
      <c r="B16" s="8">
        <v>42596</v>
      </c>
      <c r="C16" s="16">
        <v>7.5745585923194882</v>
      </c>
      <c r="D16" s="24">
        <v>1763.0139250237626</v>
      </c>
      <c r="E16" s="24">
        <v>1767.2945735595376</v>
      </c>
      <c r="F16" s="24">
        <v>1767.4063132083509</v>
      </c>
      <c r="G16" s="24">
        <v>1752.1782734296139</v>
      </c>
      <c r="H16" s="24">
        <v>1752.2871392477232</v>
      </c>
      <c r="I16" s="24">
        <v>1793.3925454549058</v>
      </c>
      <c r="J16" s="24">
        <v>1780.3874924062295</v>
      </c>
      <c r="K16" s="24">
        <v>1741.7154131297852</v>
      </c>
      <c r="L16" s="24">
        <v>1878.068016719147</v>
      </c>
      <c r="M16" s="24">
        <v>1845.2852831520236</v>
      </c>
      <c r="N16" s="24">
        <v>1920.2369537364011</v>
      </c>
      <c r="O16" s="24">
        <v>1862.9351190562061</v>
      </c>
      <c r="P16" s="24" t="s">
        <v>6</v>
      </c>
      <c r="Q16" s="24">
        <v>1884.6591059477564</v>
      </c>
      <c r="R16" s="24">
        <v>1912.5288031634777</v>
      </c>
      <c r="S16" s="24">
        <v>1909.7284679152547</v>
      </c>
      <c r="T16" s="24">
        <v>1861.9414482080842</v>
      </c>
      <c r="U16" s="24">
        <v>1865.557408485917</v>
      </c>
      <c r="V16" s="24">
        <v>1841.3151250973399</v>
      </c>
      <c r="W16" s="24">
        <v>1863.5423585705748</v>
      </c>
      <c r="X16" s="24">
        <v>1940.5632512389334</v>
      </c>
      <c r="Y16" s="24">
        <v>1842.6807065190912</v>
      </c>
      <c r="Z16" s="24">
        <v>1840.522400204354</v>
      </c>
      <c r="AA16" s="24">
        <v>1894.9997587734965</v>
      </c>
    </row>
    <row r="17" spans="1:27" ht="17.25" customHeight="1" x14ac:dyDescent="0.25">
      <c r="A17" s="8">
        <v>42596</v>
      </c>
      <c r="B17" s="8">
        <v>42597</v>
      </c>
      <c r="C17" s="16">
        <v>7.934746195793152</v>
      </c>
      <c r="D17" s="24">
        <v>1825.3743818043092</v>
      </c>
      <c r="E17" s="24">
        <v>1827.4727523529232</v>
      </c>
      <c r="F17" s="24">
        <v>1831.4888394788552</v>
      </c>
      <c r="G17" s="24">
        <v>1816.9000172398185</v>
      </c>
      <c r="H17" s="24">
        <v>1816.7464170998701</v>
      </c>
      <c r="I17" s="24">
        <v>1767.4709988353457</v>
      </c>
      <c r="J17" s="24">
        <v>610.30109411421176</v>
      </c>
      <c r="K17" s="24">
        <v>1800.6580742951101</v>
      </c>
      <c r="L17" s="24">
        <v>1929.1335406738558</v>
      </c>
      <c r="M17" s="24">
        <v>1897.5214867149305</v>
      </c>
      <c r="N17" s="24">
        <v>1967.6899316702263</v>
      </c>
      <c r="O17" s="24">
        <v>1912.3191577171362</v>
      </c>
      <c r="P17" s="24" t="s">
        <v>6</v>
      </c>
      <c r="Q17" s="24">
        <v>1925.5691667150554</v>
      </c>
      <c r="R17" s="24">
        <v>1953.6661177084147</v>
      </c>
      <c r="S17" s="24">
        <v>1950.8725062855906</v>
      </c>
      <c r="T17" s="24">
        <v>1909.5548361913609</v>
      </c>
      <c r="U17" s="24">
        <v>1911.3268506492495</v>
      </c>
      <c r="V17" s="24">
        <v>1896.975129379183</v>
      </c>
      <c r="W17" s="24">
        <v>1913.8324433030668</v>
      </c>
      <c r="X17" s="24">
        <v>1985.063850258241</v>
      </c>
      <c r="Y17" s="24">
        <v>1887.986836998534</v>
      </c>
      <c r="Z17" s="24">
        <v>1892.4551527524202</v>
      </c>
      <c r="AA17" s="24">
        <v>1941.4354812090098</v>
      </c>
    </row>
    <row r="18" spans="1:27" ht="18.75" customHeight="1" x14ac:dyDescent="0.25">
      <c r="A18" s="8">
        <v>42597</v>
      </c>
      <c r="B18" s="8">
        <v>42598</v>
      </c>
      <c r="C18" s="16">
        <v>6.7690968604087827</v>
      </c>
      <c r="D18" s="24">
        <v>1826.628485472866</v>
      </c>
      <c r="E18" s="24">
        <v>1828.5271405326382</v>
      </c>
      <c r="F18" s="24">
        <v>1830.3079230648682</v>
      </c>
      <c r="G18" s="24">
        <v>1810.4982863338612</v>
      </c>
      <c r="H18" s="24">
        <v>1812.3487515522802</v>
      </c>
      <c r="I18" s="24">
        <v>1828.1476046335322</v>
      </c>
      <c r="J18" s="24" t="s">
        <v>6</v>
      </c>
      <c r="K18" s="24">
        <v>1783.6467901985252</v>
      </c>
      <c r="L18" s="24">
        <v>1927.5948917806893</v>
      </c>
      <c r="M18" s="24">
        <v>1891.002956401959</v>
      </c>
      <c r="N18" s="24">
        <v>1968.6130137729672</v>
      </c>
      <c r="O18" s="24">
        <v>1906.1821228494598</v>
      </c>
      <c r="P18" s="24" t="s">
        <v>6</v>
      </c>
      <c r="Q18" s="24">
        <v>1914.463108537562</v>
      </c>
      <c r="R18" s="24">
        <v>1947.2106420148605</v>
      </c>
      <c r="S18" s="24">
        <v>1948.4363616753649</v>
      </c>
      <c r="T18" s="24">
        <v>1909.7900604141855</v>
      </c>
      <c r="U18" s="24">
        <v>1915.4708924010852</v>
      </c>
      <c r="V18" s="24">
        <v>1899.6006443481406</v>
      </c>
      <c r="W18" s="24">
        <v>1915.6979318356205</v>
      </c>
      <c r="X18" s="24">
        <v>1976.8749282087992</v>
      </c>
      <c r="Y18" s="24">
        <v>1878.3261333100656</v>
      </c>
      <c r="Z18" s="24">
        <v>1888.2284452048036</v>
      </c>
      <c r="AA18" s="24">
        <v>1950.1186345845952</v>
      </c>
    </row>
    <row r="19" spans="1:27" ht="20.25" customHeight="1" x14ac:dyDescent="0.25">
      <c r="A19" s="8">
        <v>42598</v>
      </c>
      <c r="B19" s="8">
        <v>42599</v>
      </c>
      <c r="C19" s="16">
        <v>7.5269798793792724</v>
      </c>
      <c r="D19" s="24">
        <v>1805.1522518604543</v>
      </c>
      <c r="E19" s="24">
        <v>1817.0194484647971</v>
      </c>
      <c r="F19" s="24">
        <v>1821.2335009196538</v>
      </c>
      <c r="G19" s="24">
        <v>1803.7429495945619</v>
      </c>
      <c r="H19" s="24">
        <v>1804.4147770334525</v>
      </c>
      <c r="I19" s="24">
        <v>1800.8664537993302</v>
      </c>
      <c r="J19" s="24">
        <v>1718.4294514218816</v>
      </c>
      <c r="K19" s="24">
        <v>1780.5102345312998</v>
      </c>
      <c r="L19" s="24">
        <v>1918.0940846934618</v>
      </c>
      <c r="M19" s="24">
        <v>1892.1790885638297</v>
      </c>
      <c r="N19" s="24">
        <v>1960.4964289334878</v>
      </c>
      <c r="O19" s="24">
        <v>1907.1546466153809</v>
      </c>
      <c r="P19" s="24" t="s">
        <v>6</v>
      </c>
      <c r="Q19" s="24">
        <v>1906.7940398177416</v>
      </c>
      <c r="R19" s="24">
        <v>1929.0930711442011</v>
      </c>
      <c r="S19" s="24">
        <v>1927.6897084713128</v>
      </c>
      <c r="T19" s="24">
        <v>1894.0055398294044</v>
      </c>
      <c r="U19" s="24">
        <v>1895.9723296459372</v>
      </c>
      <c r="V19" s="24">
        <v>1880.2759191372286</v>
      </c>
      <c r="W19" s="24">
        <v>1898.4014359659905</v>
      </c>
      <c r="X19" s="24">
        <v>1969.2564304314574</v>
      </c>
      <c r="Y19" s="24">
        <v>1865.7688519873577</v>
      </c>
      <c r="Z19" s="24">
        <v>1876.1918628819935</v>
      </c>
      <c r="AA19" s="24">
        <v>1926.1684642848934</v>
      </c>
    </row>
    <row r="20" spans="1:27" x14ac:dyDescent="0.25">
      <c r="A20" s="8">
        <v>42599</v>
      </c>
      <c r="B20" s="8">
        <v>42600</v>
      </c>
      <c r="C20" s="16">
        <v>7.5309015653133393</v>
      </c>
      <c r="D20" s="24">
        <v>1781.0219402640605</v>
      </c>
      <c r="E20" s="24">
        <v>1786.7845935088312</v>
      </c>
      <c r="F20" s="24">
        <v>1792.5925832673777</v>
      </c>
      <c r="G20" s="24">
        <v>1780.463846992476</v>
      </c>
      <c r="H20" s="24">
        <v>1778.2173957147249</v>
      </c>
      <c r="I20" s="24">
        <v>1802.4611670424354</v>
      </c>
      <c r="J20" s="24">
        <v>1631.2526827178417</v>
      </c>
      <c r="K20" s="24">
        <v>1765.6821149358068</v>
      </c>
      <c r="L20" s="24">
        <v>1905.6551500589803</v>
      </c>
      <c r="M20" s="24">
        <v>1879.802992560547</v>
      </c>
      <c r="N20" s="24">
        <v>1959.3177169242874</v>
      </c>
      <c r="O20" s="24">
        <v>1903.6827168384996</v>
      </c>
      <c r="P20" s="24">
        <v>2402.9005741829974</v>
      </c>
      <c r="Q20" s="24">
        <v>1901.8217834418447</v>
      </c>
      <c r="R20" s="24">
        <v>1916.7784903843667</v>
      </c>
      <c r="S20" s="24">
        <v>1911.1069846140949</v>
      </c>
      <c r="T20" s="24">
        <v>1864.6257566470656</v>
      </c>
      <c r="U20" s="24">
        <v>1868.157444983482</v>
      </c>
      <c r="V20" s="24">
        <v>1843.4883403286185</v>
      </c>
      <c r="W20" s="24">
        <v>1859.843359277879</v>
      </c>
      <c r="X20" s="24">
        <v>1958.1956831145681</v>
      </c>
      <c r="Y20" s="24">
        <v>1836.693074718622</v>
      </c>
      <c r="Z20" s="24">
        <v>1843.8165689689718</v>
      </c>
      <c r="AA20" s="24">
        <v>1893.5075480976957</v>
      </c>
    </row>
    <row r="21" spans="1:27" x14ac:dyDescent="0.25">
      <c r="A21" s="8">
        <v>42600</v>
      </c>
      <c r="B21" s="8">
        <v>42601</v>
      </c>
      <c r="C21" s="16">
        <v>6.0260900201201437</v>
      </c>
      <c r="D21" s="24">
        <v>1476.2060682341919</v>
      </c>
      <c r="E21" s="24">
        <v>1472.9453984044615</v>
      </c>
      <c r="F21" s="24">
        <v>1480.9268016885148</v>
      </c>
      <c r="G21" s="24">
        <v>1467.6848670426748</v>
      </c>
      <c r="H21" s="24">
        <v>1464.6467696019231</v>
      </c>
      <c r="I21" s="24">
        <v>1476.9543207647373</v>
      </c>
      <c r="J21" s="24">
        <v>1483.1367902679656</v>
      </c>
      <c r="K21" s="24">
        <v>1439.3712370544176</v>
      </c>
      <c r="L21" s="24">
        <v>1573.1225293418051</v>
      </c>
      <c r="M21" s="24">
        <v>1545.260522730681</v>
      </c>
      <c r="N21" s="24">
        <v>1609.9368944777</v>
      </c>
      <c r="O21" s="24">
        <v>1558.2376306825893</v>
      </c>
      <c r="P21" s="24">
        <v>1568.7301911162501</v>
      </c>
      <c r="Q21" s="24">
        <v>1552.5382086976479</v>
      </c>
      <c r="R21" s="24">
        <v>1584.0450000673691</v>
      </c>
      <c r="S21" s="24">
        <v>1583.9079399883658</v>
      </c>
      <c r="T21" s="24">
        <v>1538.623112542263</v>
      </c>
      <c r="U21" s="24">
        <v>1555.3322955581252</v>
      </c>
      <c r="V21" s="24">
        <v>1532.6973335579657</v>
      </c>
      <c r="W21" s="24">
        <v>1545.3358024255504</v>
      </c>
      <c r="X21" s="24">
        <v>1606.5532046461374</v>
      </c>
      <c r="Y21" s="24">
        <v>1514.713847660985</v>
      </c>
      <c r="Z21" s="24">
        <v>1524.7596802857477</v>
      </c>
      <c r="AA21" s="24">
        <v>1577.7562942262905</v>
      </c>
    </row>
    <row r="22" spans="1:27" x14ac:dyDescent="0.25">
      <c r="A22" s="8">
        <v>42601</v>
      </c>
      <c r="B22" s="8">
        <v>42602</v>
      </c>
      <c r="C22" s="16">
        <v>7.7383705451488494</v>
      </c>
      <c r="D22" s="24">
        <v>1743.8570071472675</v>
      </c>
      <c r="E22" s="24">
        <v>1747.849093954876</v>
      </c>
      <c r="F22" s="24">
        <v>1746.7296998479737</v>
      </c>
      <c r="G22" s="24">
        <v>1742.5749484092646</v>
      </c>
      <c r="H22" s="24">
        <v>1745.1538159707536</v>
      </c>
      <c r="I22" s="24">
        <v>1700.6135243164313</v>
      </c>
      <c r="J22" s="24">
        <v>1742.7907370302519</v>
      </c>
      <c r="K22" s="24">
        <v>1708.9828584864088</v>
      </c>
      <c r="L22" s="24">
        <v>1821.0603810429798</v>
      </c>
      <c r="M22" s="24">
        <v>1800.928198709817</v>
      </c>
      <c r="N22" s="24">
        <v>1854.7033272222964</v>
      </c>
      <c r="O22" s="24">
        <v>1811.5623922541033</v>
      </c>
      <c r="P22" s="24">
        <v>1880.2311369758447</v>
      </c>
      <c r="Q22" s="24">
        <v>1840.9562979917373</v>
      </c>
      <c r="R22" s="24">
        <v>1862.4534672460616</v>
      </c>
      <c r="S22" s="24">
        <v>1856.5266770197879</v>
      </c>
      <c r="T22" s="24">
        <v>1823.2962718192646</v>
      </c>
      <c r="U22" s="24">
        <v>1823.0466534747991</v>
      </c>
      <c r="V22" s="24">
        <v>1810.7165481667089</v>
      </c>
      <c r="W22" s="24">
        <v>1819.3518387519882</v>
      </c>
      <c r="X22" s="24">
        <v>1887.2250621906826</v>
      </c>
      <c r="Y22" s="24">
        <v>1801.4190175331451</v>
      </c>
      <c r="Z22" s="24">
        <v>1797.2965736478995</v>
      </c>
      <c r="AA22" s="24">
        <v>1847.3038961005113</v>
      </c>
    </row>
    <row r="23" spans="1:27" x14ac:dyDescent="0.25">
      <c r="A23" s="8">
        <v>42602</v>
      </c>
      <c r="B23" s="8">
        <v>42603</v>
      </c>
      <c r="C23" s="16">
        <v>5.756590073361993</v>
      </c>
      <c r="D23" s="24">
        <v>1552.1768818538999</v>
      </c>
      <c r="E23" s="24">
        <v>1552.0589189075545</v>
      </c>
      <c r="F23" s="24">
        <v>1553.0471117941042</v>
      </c>
      <c r="G23" s="24">
        <v>1215.2135169614285</v>
      </c>
      <c r="H23" s="24">
        <v>1223.1680569586213</v>
      </c>
      <c r="I23" s="24">
        <v>1182.2751041705983</v>
      </c>
      <c r="J23" s="24">
        <v>1600.7254689491308</v>
      </c>
      <c r="K23" s="24">
        <v>1574.3558176777035</v>
      </c>
      <c r="L23" s="24">
        <v>1712.1743555709827</v>
      </c>
      <c r="M23" s="24">
        <v>1693.0790667288936</v>
      </c>
      <c r="N23" s="24">
        <v>1779.500730271458</v>
      </c>
      <c r="O23" s="24">
        <v>1721.5735143310262</v>
      </c>
      <c r="P23" s="24">
        <v>1775.0138765970862</v>
      </c>
      <c r="Q23" s="24">
        <v>1723.1741436493915</v>
      </c>
      <c r="R23" s="24">
        <v>1747.9266874738969</v>
      </c>
      <c r="S23" s="24">
        <v>1745.2824554009926</v>
      </c>
      <c r="T23" s="24">
        <v>1716.6023092350708</v>
      </c>
      <c r="U23" s="24">
        <v>1705.2965053711639</v>
      </c>
      <c r="V23" s="24">
        <v>1652.9401984093222</v>
      </c>
      <c r="W23" s="24">
        <v>1668.0271917065068</v>
      </c>
      <c r="X23" s="24">
        <v>1776.1352310202492</v>
      </c>
      <c r="Y23" s="24">
        <v>1680.2676664101509</v>
      </c>
      <c r="Z23" s="24">
        <v>1657.6633920351032</v>
      </c>
      <c r="AA23" s="24">
        <v>1692.5902254807563</v>
      </c>
    </row>
    <row r="24" spans="1:27" x14ac:dyDescent="0.25">
      <c r="A24" s="8">
        <v>42603</v>
      </c>
      <c r="B24" s="8">
        <v>42604</v>
      </c>
      <c r="C24" s="16">
        <v>8.0455804841518397</v>
      </c>
      <c r="D24" s="24">
        <v>2382.8805875150556</v>
      </c>
      <c r="E24" s="24">
        <v>2386.3724676782717</v>
      </c>
      <c r="F24" s="24">
        <v>2393.7836230039538</v>
      </c>
      <c r="G24" s="24">
        <v>2324.6817963489457</v>
      </c>
      <c r="H24" s="24">
        <v>2325.6563526933196</v>
      </c>
      <c r="I24" s="24">
        <v>1887.1293383146117</v>
      </c>
      <c r="J24" s="24">
        <v>1833.8384999184573</v>
      </c>
      <c r="K24" s="24">
        <v>1800.2823659387004</v>
      </c>
      <c r="L24" s="24">
        <v>1915.9661747293901</v>
      </c>
      <c r="M24" s="24">
        <v>1894.743313187118</v>
      </c>
      <c r="N24" s="24">
        <v>1958.1687244989605</v>
      </c>
      <c r="O24" s="24">
        <v>1912.4272868446481</v>
      </c>
      <c r="P24" s="24">
        <v>1972.2677448768818</v>
      </c>
      <c r="Q24" s="24">
        <v>1928.1985574467149</v>
      </c>
      <c r="R24" s="24">
        <v>1952.4175014883417</v>
      </c>
      <c r="S24" s="24">
        <v>1948.9087332511756</v>
      </c>
      <c r="T24" s="24">
        <v>1906.0292218790248</v>
      </c>
      <c r="U24" s="24">
        <v>1904.5661424918715</v>
      </c>
      <c r="V24" s="24">
        <v>1868.0531355208807</v>
      </c>
      <c r="W24" s="24">
        <v>1879.1249764588772</v>
      </c>
      <c r="X24" s="24">
        <v>1978.4014559885416</v>
      </c>
      <c r="Y24" s="24">
        <v>1890.0811039988573</v>
      </c>
      <c r="Z24" s="24">
        <v>1874.7177516795971</v>
      </c>
      <c r="AA24" s="24">
        <v>1895.860555009903</v>
      </c>
    </row>
    <row r="25" spans="1:27" x14ac:dyDescent="0.25">
      <c r="A25" s="8">
        <v>42604</v>
      </c>
      <c r="B25" s="8">
        <v>42605</v>
      </c>
      <c r="C25" s="16">
        <v>6.1159194936752321</v>
      </c>
      <c r="D25" s="24">
        <v>1645.2106590305932</v>
      </c>
      <c r="E25" s="24">
        <v>1638.4313433067791</v>
      </c>
      <c r="F25" s="24">
        <v>1649.9232673968615</v>
      </c>
      <c r="G25" s="24">
        <v>1640.2146398497441</v>
      </c>
      <c r="H25" s="24">
        <v>1645.8234717034438</v>
      </c>
      <c r="I25" s="24">
        <v>1596.3146684092221</v>
      </c>
      <c r="J25" s="24">
        <v>1645.074670303954</v>
      </c>
      <c r="K25" s="24">
        <v>1608.2290121583326</v>
      </c>
      <c r="L25" s="24">
        <v>1757.6856810383108</v>
      </c>
      <c r="M25" s="24">
        <v>1711.6468417676786</v>
      </c>
      <c r="N25" s="24">
        <v>1789.9611525030602</v>
      </c>
      <c r="O25" s="24">
        <v>1727.8684717089886</v>
      </c>
      <c r="P25" s="24">
        <v>1786.8952748763579</v>
      </c>
      <c r="Q25" s="24">
        <v>1741.0570032070937</v>
      </c>
      <c r="R25" s="24">
        <v>1778.1063278149099</v>
      </c>
      <c r="S25" s="24">
        <v>1777.7225028940379</v>
      </c>
      <c r="T25" s="24">
        <v>1733.7971132460575</v>
      </c>
      <c r="U25" s="24">
        <v>1730.7018085571933</v>
      </c>
      <c r="V25" s="24">
        <v>1719.2478383865346</v>
      </c>
      <c r="W25" s="24">
        <v>1737.927455929396</v>
      </c>
      <c r="X25" s="24">
        <v>1807.3589601964986</v>
      </c>
      <c r="Y25" s="24">
        <v>1705.4140113483957</v>
      </c>
      <c r="Z25" s="24">
        <v>1712.182540790086</v>
      </c>
      <c r="AA25" s="24">
        <v>1786.1969900487668</v>
      </c>
    </row>
    <row r="26" spans="1:27" x14ac:dyDescent="0.25">
      <c r="A26" s="8">
        <v>42605</v>
      </c>
      <c r="B26" s="8">
        <v>42606</v>
      </c>
      <c r="C26" s="16">
        <v>7.75256200158596</v>
      </c>
      <c r="D26" s="24">
        <v>1744.5909170459611</v>
      </c>
      <c r="E26" s="24">
        <v>1742.469107853525</v>
      </c>
      <c r="F26" s="24">
        <v>1747.7330385041541</v>
      </c>
      <c r="G26" s="24">
        <v>1736.8530042648674</v>
      </c>
      <c r="H26" s="24">
        <v>1741.2041928060207</v>
      </c>
      <c r="I26" s="24">
        <v>1769.0048264736554</v>
      </c>
      <c r="J26" s="24">
        <v>1748.5116600018325</v>
      </c>
      <c r="K26" s="24">
        <v>1711.0681857394661</v>
      </c>
      <c r="L26" s="24">
        <v>1829.4491825112339</v>
      </c>
      <c r="M26" s="24">
        <v>1800.2221402023647</v>
      </c>
      <c r="N26" s="24">
        <v>1859.1310860107847</v>
      </c>
      <c r="O26" s="24">
        <v>1814.524183363751</v>
      </c>
      <c r="P26" s="24">
        <v>1866.0819550861866</v>
      </c>
      <c r="Q26" s="24">
        <v>1822.5574485756699</v>
      </c>
      <c r="R26" s="24">
        <v>1849.4839928082101</v>
      </c>
      <c r="S26" s="24">
        <v>1848.7759839791231</v>
      </c>
      <c r="T26" s="24">
        <v>1812.212372817316</v>
      </c>
      <c r="U26" s="24">
        <v>1816.371550935185</v>
      </c>
      <c r="V26" s="24">
        <v>1805.5510689010682</v>
      </c>
      <c r="W26" s="24">
        <v>1825.9874991988329</v>
      </c>
      <c r="X26" s="24">
        <v>1880.2952536741707</v>
      </c>
      <c r="Y26" s="24">
        <v>1789.3473315151098</v>
      </c>
      <c r="Z26" s="24">
        <v>1801.4242269831523</v>
      </c>
      <c r="AA26" s="24">
        <v>1856.0659364508597</v>
      </c>
    </row>
    <row r="27" spans="1:27" x14ac:dyDescent="0.25">
      <c r="A27" s="8">
        <v>42606</v>
      </c>
      <c r="B27" s="8">
        <v>42607</v>
      </c>
      <c r="C27" s="16">
        <v>8.3570223971605309</v>
      </c>
      <c r="D27" s="24">
        <v>1835.3349713306184</v>
      </c>
      <c r="E27" s="24">
        <v>1836.368416032627</v>
      </c>
      <c r="F27" s="24">
        <v>1837.7829454679495</v>
      </c>
      <c r="G27" s="24">
        <v>1825.9407336516326</v>
      </c>
      <c r="H27" s="24">
        <v>1829.5031768848551</v>
      </c>
      <c r="I27" s="24">
        <v>1861.8028099221915</v>
      </c>
      <c r="J27" s="24">
        <v>1841.6225692993082</v>
      </c>
      <c r="K27" s="24">
        <v>1799.3382023225045</v>
      </c>
      <c r="L27" s="24">
        <v>1936.5444372377185</v>
      </c>
      <c r="M27" s="24">
        <v>1900.4210446418642</v>
      </c>
      <c r="N27" s="24">
        <v>1975.2037599444732</v>
      </c>
      <c r="O27" s="24">
        <v>1912.8810725188182</v>
      </c>
      <c r="P27" s="24">
        <v>1967.0072157692875</v>
      </c>
      <c r="Q27" s="24">
        <v>1917.2530572847181</v>
      </c>
      <c r="R27" s="24">
        <v>1955.7435173847509</v>
      </c>
      <c r="S27" s="24">
        <v>1955.0412028859789</v>
      </c>
      <c r="T27" s="24">
        <v>1918.0904455223392</v>
      </c>
      <c r="U27" s="24">
        <v>1923.9424408532982</v>
      </c>
      <c r="V27" s="24">
        <v>1906.7972967734756</v>
      </c>
      <c r="W27" s="24">
        <v>1921.3258295383407</v>
      </c>
      <c r="X27" s="24">
        <v>1975.1908766124204</v>
      </c>
      <c r="Y27" s="24">
        <v>1885.56545703959</v>
      </c>
      <c r="Z27" s="24">
        <v>1898.1758806866503</v>
      </c>
      <c r="AA27" s="24">
        <v>1953.5058400220487</v>
      </c>
    </row>
    <row r="28" spans="1:27" x14ac:dyDescent="0.25">
      <c r="A28" s="8">
        <v>42607</v>
      </c>
      <c r="B28" s="8">
        <v>42608</v>
      </c>
      <c r="C28" s="16">
        <v>6.7465826520919796</v>
      </c>
      <c r="D28" s="24">
        <v>1689.7255408340461</v>
      </c>
      <c r="E28" s="24">
        <v>1697.8528821248058</v>
      </c>
      <c r="F28" s="24">
        <v>1707.359057762458</v>
      </c>
      <c r="G28" s="24">
        <v>1715.6186211578884</v>
      </c>
      <c r="H28" s="24">
        <v>1715.1877995663742</v>
      </c>
      <c r="I28" s="24">
        <v>1742.971601011858</v>
      </c>
      <c r="J28" s="24">
        <v>1728.4119569102882</v>
      </c>
      <c r="K28" s="24">
        <v>1690.4600842894397</v>
      </c>
      <c r="L28" s="24">
        <v>1824.0221904734647</v>
      </c>
      <c r="M28" s="24">
        <v>1794.123889159373</v>
      </c>
      <c r="N28" s="24">
        <v>1862.0590845383442</v>
      </c>
      <c r="O28" s="24">
        <v>1793.4147773075811</v>
      </c>
      <c r="P28" s="24">
        <v>1814.4097292151498</v>
      </c>
      <c r="Q28" s="24">
        <v>1771.9463100476673</v>
      </c>
      <c r="R28" s="24">
        <v>1823.7523337256705</v>
      </c>
      <c r="S28" s="24">
        <v>1832.6377354238641</v>
      </c>
      <c r="T28" s="24">
        <v>1796.3189056553708</v>
      </c>
      <c r="U28" s="24">
        <v>1801.937704446085</v>
      </c>
      <c r="V28" s="24">
        <v>1799.2600112221655</v>
      </c>
      <c r="W28" s="24">
        <v>1811.3001914954668</v>
      </c>
      <c r="X28" s="24">
        <v>1831.9941091440646</v>
      </c>
      <c r="Y28" s="24">
        <v>1777.4087422633193</v>
      </c>
      <c r="Z28" s="24">
        <v>1786.4723141350719</v>
      </c>
      <c r="AA28" s="24">
        <v>1844.6613369381314</v>
      </c>
    </row>
    <row r="29" spans="1:27" x14ac:dyDescent="0.25">
      <c r="A29" s="8">
        <v>42608</v>
      </c>
      <c r="B29" s="8">
        <v>42609</v>
      </c>
      <c r="C29" s="16">
        <v>6.0828540529012676</v>
      </c>
      <c r="D29" s="24">
        <v>1514.3736530448646</v>
      </c>
      <c r="E29" s="24">
        <v>1508.4382713063715</v>
      </c>
      <c r="F29" s="24">
        <v>1509.7721089995953</v>
      </c>
      <c r="G29" s="24">
        <v>1497.2514018376548</v>
      </c>
      <c r="H29" s="24">
        <v>1477.9505742458227</v>
      </c>
      <c r="I29" s="24">
        <v>1490.8079211769157</v>
      </c>
      <c r="J29" s="24">
        <v>1463.4725082995715</v>
      </c>
      <c r="K29" s="24">
        <v>1436.4060384662605</v>
      </c>
      <c r="L29" s="24">
        <v>1564.762079298182</v>
      </c>
      <c r="M29" s="24">
        <v>1527.6741269245153</v>
      </c>
      <c r="N29" s="24">
        <v>1601.1349150002268</v>
      </c>
      <c r="O29" s="24">
        <v>1531.137645366297</v>
      </c>
      <c r="P29" s="24">
        <v>1596.8622856502325</v>
      </c>
      <c r="Q29" s="24">
        <v>1554.6486411037447</v>
      </c>
      <c r="R29" s="24">
        <v>1599.3022079729626</v>
      </c>
      <c r="S29" s="24">
        <v>1600.5223912411327</v>
      </c>
      <c r="T29" s="24">
        <v>1558.0424741568261</v>
      </c>
      <c r="U29" s="24">
        <v>1574.5791886416719</v>
      </c>
      <c r="V29" s="24">
        <v>1578.3153552498679</v>
      </c>
      <c r="W29" s="24">
        <v>1594.5191872124919</v>
      </c>
      <c r="X29" s="24">
        <v>1533.7458632256514</v>
      </c>
      <c r="Y29" s="24">
        <v>1534.8267350496578</v>
      </c>
      <c r="Z29" s="24">
        <v>1558.3654042548555</v>
      </c>
      <c r="AA29" s="24">
        <v>1632.9173745714183</v>
      </c>
    </row>
    <row r="30" spans="1:27" x14ac:dyDescent="0.25">
      <c r="A30" s="8">
        <v>42609</v>
      </c>
      <c r="B30" s="8">
        <v>42610</v>
      </c>
      <c r="C30" s="16">
        <v>7.5279827651977538</v>
      </c>
      <c r="D30" s="24">
        <v>1771.8484985832913</v>
      </c>
      <c r="E30" s="24">
        <v>1766.0996197297179</v>
      </c>
      <c r="F30" s="24">
        <v>1766.6797089484935</v>
      </c>
      <c r="G30" s="24">
        <v>1759.1356084169918</v>
      </c>
      <c r="H30" s="24">
        <v>1754.7635466621139</v>
      </c>
      <c r="I30" s="24">
        <v>1774.2679349037098</v>
      </c>
      <c r="J30" s="24">
        <v>1752.2573250925414</v>
      </c>
      <c r="K30" s="24">
        <v>1711.8303511196937</v>
      </c>
      <c r="L30" s="24">
        <v>1823.2207113837435</v>
      </c>
      <c r="M30" s="24">
        <v>1801.2288211120701</v>
      </c>
      <c r="N30" s="24">
        <v>1851.8695874550826</v>
      </c>
      <c r="O30" s="24">
        <v>1813.7999977429681</v>
      </c>
      <c r="P30" s="24">
        <v>1866.1852849653396</v>
      </c>
      <c r="Q30" s="24">
        <v>1828.1074476744366</v>
      </c>
      <c r="R30" s="24">
        <v>1850.7422198637018</v>
      </c>
      <c r="S30" s="24">
        <v>1842.0094088196252</v>
      </c>
      <c r="T30" s="24">
        <v>1820.4256687925488</v>
      </c>
      <c r="U30" s="24">
        <v>1831.1307024483697</v>
      </c>
      <c r="V30" s="24">
        <v>1828.3305258276632</v>
      </c>
      <c r="W30" s="24">
        <v>1839.2349112985532</v>
      </c>
      <c r="X30" s="24">
        <v>1832.8723225440342</v>
      </c>
      <c r="Y30" s="24">
        <v>1791.4374144415788</v>
      </c>
      <c r="Z30" s="24">
        <v>1809.5203682360566</v>
      </c>
      <c r="AA30" s="24">
        <v>1867.3845058320421</v>
      </c>
    </row>
    <row r="31" spans="1:27" x14ac:dyDescent="0.25">
      <c r="A31" s="8">
        <v>42610</v>
      </c>
      <c r="B31" s="8">
        <v>42611</v>
      </c>
      <c r="C31" s="16">
        <v>7.9252770882472392</v>
      </c>
      <c r="D31" s="24">
        <v>1878.5061459705596</v>
      </c>
      <c r="E31" s="24">
        <v>1877.1171532935964</v>
      </c>
      <c r="F31" s="24">
        <v>1879.4209378067014</v>
      </c>
      <c r="G31" s="24">
        <v>1868.8242425828964</v>
      </c>
      <c r="H31" s="24">
        <v>1870.8701756566059</v>
      </c>
      <c r="I31" s="24">
        <v>1899.1843550553629</v>
      </c>
      <c r="J31" s="24">
        <v>1879.5127710251982</v>
      </c>
      <c r="K31" s="24">
        <v>1841.9340071945735</v>
      </c>
      <c r="L31" s="24">
        <v>1974.3449160842663</v>
      </c>
      <c r="M31" s="24">
        <v>1942.281112161156</v>
      </c>
      <c r="N31" s="24">
        <v>2017.5350547671328</v>
      </c>
      <c r="O31" s="24">
        <v>1951.1378175025707</v>
      </c>
      <c r="P31" s="24">
        <v>1995.2976337810971</v>
      </c>
      <c r="Q31" s="24">
        <v>1948.8933596822903</v>
      </c>
      <c r="R31" s="24">
        <v>1981.2285377004312</v>
      </c>
      <c r="S31" s="24">
        <v>1986.080322619805</v>
      </c>
      <c r="T31" s="24">
        <v>1956.1581215302774</v>
      </c>
      <c r="U31" s="24">
        <v>1964.6080103557956</v>
      </c>
      <c r="V31" s="24">
        <v>1947.7541024992138</v>
      </c>
      <c r="W31" s="24">
        <v>1962.8547035866206</v>
      </c>
      <c r="X31" s="24">
        <v>1750.9307270517891</v>
      </c>
      <c r="Y31" s="24">
        <v>1922.2529334633286</v>
      </c>
      <c r="Z31" s="24">
        <v>1938.8827732676161</v>
      </c>
      <c r="AA31" s="24">
        <v>1991.8485337203108</v>
      </c>
    </row>
    <row r="32" spans="1:27" x14ac:dyDescent="0.25">
      <c r="A32" s="8">
        <v>42611</v>
      </c>
      <c r="B32" s="8">
        <v>42612</v>
      </c>
      <c r="C32" s="16">
        <v>7.9332180632948877</v>
      </c>
      <c r="D32" s="24">
        <v>1869.6792244575379</v>
      </c>
      <c r="E32" s="24">
        <v>1871.3919342724989</v>
      </c>
      <c r="F32" s="24">
        <v>1876.0648572258592</v>
      </c>
      <c r="G32" s="24">
        <v>1862.5420398571912</v>
      </c>
      <c r="H32" s="24">
        <v>1865.6237166983121</v>
      </c>
      <c r="I32" s="24">
        <v>1893.4560050699661</v>
      </c>
      <c r="J32" s="24">
        <v>1876.4925547367832</v>
      </c>
      <c r="K32" s="24">
        <v>1834.0409312730101</v>
      </c>
      <c r="L32" s="24">
        <v>1974.4472057682697</v>
      </c>
      <c r="M32" s="24">
        <v>1933.9842693536057</v>
      </c>
      <c r="N32" s="24">
        <v>2009.7544602095675</v>
      </c>
      <c r="O32" s="24">
        <v>1938.3458405185888</v>
      </c>
      <c r="P32" s="24">
        <v>1990.9754492853467</v>
      </c>
      <c r="Q32" s="24">
        <v>1946.8340385178794</v>
      </c>
      <c r="R32" s="24">
        <v>1978.2388025195348</v>
      </c>
      <c r="S32" s="24">
        <v>1988.2477312259293</v>
      </c>
      <c r="T32" s="24">
        <v>1952.35547574166</v>
      </c>
      <c r="U32" s="24">
        <v>1959.6317698225373</v>
      </c>
      <c r="V32" s="24">
        <v>1940.9646095928467</v>
      </c>
      <c r="W32" s="24">
        <v>1960.4318913595328</v>
      </c>
      <c r="X32" s="24">
        <v>1899.7688757159947</v>
      </c>
      <c r="Y32" s="24">
        <v>1921.0445104003743</v>
      </c>
      <c r="Z32" s="24">
        <v>1933.5716406881436</v>
      </c>
      <c r="AA32" s="24">
        <v>1987.9214041695193</v>
      </c>
    </row>
    <row r="33" spans="1:27" x14ac:dyDescent="0.25">
      <c r="A33" s="8">
        <v>42612</v>
      </c>
      <c r="B33" s="8">
        <v>42613</v>
      </c>
      <c r="C33" s="16">
        <v>7.8992199544236064</v>
      </c>
      <c r="D33" s="24">
        <v>1864.3146155326156</v>
      </c>
      <c r="E33" s="24">
        <v>1866.0020537371499</v>
      </c>
      <c r="F33" s="24">
        <v>1868.6622273030225</v>
      </c>
      <c r="G33" s="24">
        <v>1851.4025178669679</v>
      </c>
      <c r="H33" s="24">
        <v>1854.1768744335716</v>
      </c>
      <c r="I33" s="24">
        <v>1883.0140279661696</v>
      </c>
      <c r="J33" s="24">
        <v>1856.950546919046</v>
      </c>
      <c r="K33" s="24">
        <v>1816.1000660764989</v>
      </c>
      <c r="L33" s="24">
        <v>1950.7249228735634</v>
      </c>
      <c r="M33" s="24">
        <v>1913.416778033949</v>
      </c>
      <c r="N33" s="24">
        <v>1983.772845486496</v>
      </c>
      <c r="O33" s="24">
        <v>1918.6383790548693</v>
      </c>
      <c r="P33" s="24">
        <v>1979.8821121434623</v>
      </c>
      <c r="Q33" s="24">
        <v>1933.7397124009201</v>
      </c>
      <c r="R33" s="24">
        <v>1964.9825382830761</v>
      </c>
      <c r="S33" s="24">
        <v>1972.8653683554071</v>
      </c>
      <c r="T33" s="24">
        <v>1939.9348421125208</v>
      </c>
      <c r="U33" s="24">
        <v>1947.8278028905147</v>
      </c>
      <c r="V33" s="24">
        <v>1934.3223987719909</v>
      </c>
      <c r="W33" s="24">
        <v>1951.7795931819819</v>
      </c>
      <c r="X33" s="24">
        <v>1997.9600164823862</v>
      </c>
      <c r="Y33" s="24">
        <v>1909.9133995937784</v>
      </c>
      <c r="Z33" s="24">
        <v>1927.516737395209</v>
      </c>
      <c r="AA33" s="24">
        <v>1979.7163487743142</v>
      </c>
    </row>
    <row r="34" spans="1:27" x14ac:dyDescent="0.25">
      <c r="A34" s="8">
        <v>42613</v>
      </c>
      <c r="B34" s="8">
        <v>42614</v>
      </c>
      <c r="C34" s="16">
        <v>7.468858908735216</v>
      </c>
      <c r="D34" s="24">
        <v>1764.0016223353214</v>
      </c>
      <c r="E34" s="24">
        <v>1762.0922838087615</v>
      </c>
      <c r="F34" s="24">
        <v>1765.196921837452</v>
      </c>
      <c r="G34" s="24">
        <v>1754.2188990276561</v>
      </c>
      <c r="H34" s="24">
        <v>1750.7394201091015</v>
      </c>
      <c r="I34" s="24">
        <v>1782.0983453793169</v>
      </c>
      <c r="J34" s="24">
        <v>1765.8185870185946</v>
      </c>
      <c r="K34" s="24">
        <v>1730.5246359628359</v>
      </c>
      <c r="L34" s="24">
        <v>1864.6157084376064</v>
      </c>
      <c r="M34" s="24">
        <v>1835.3097068333216</v>
      </c>
      <c r="N34" s="24">
        <v>1913.6739263445691</v>
      </c>
      <c r="O34" s="24">
        <v>1853.9014131283236</v>
      </c>
      <c r="P34" s="24">
        <v>1901.0328929156763</v>
      </c>
      <c r="Q34" s="24">
        <v>1853.6102462015122</v>
      </c>
      <c r="R34" s="24">
        <v>1880.0310666283126</v>
      </c>
      <c r="S34" s="24">
        <v>1883.1361035716729</v>
      </c>
      <c r="T34" s="24">
        <v>1844.7965939534979</v>
      </c>
      <c r="U34" s="24">
        <v>1843.8113020420358</v>
      </c>
      <c r="V34" s="24">
        <v>1835.6716809183201</v>
      </c>
      <c r="W34" s="24">
        <v>1848.3484448540128</v>
      </c>
      <c r="X34" s="24">
        <v>1907.3485754421329</v>
      </c>
      <c r="Y34" s="24">
        <v>1811.6514970893434</v>
      </c>
      <c r="Z34" s="24">
        <v>1823.0240817877573</v>
      </c>
      <c r="AA34" s="24">
        <v>1880.8433470412917</v>
      </c>
    </row>
  </sheetData>
  <mergeCells count="1">
    <mergeCell ref="A1:C1"/>
  </mergeCells>
  <conditionalFormatting sqref="D4:AA4">
    <cfRule type="top10" dxfId="1250" priority="88" percent="1" bottom="1" rank="20"/>
    <cfRule type="aboveAverage" dxfId="1249" priority="89" aboveAverage="0"/>
    <cfRule type="aboveAverage" dxfId="1248" priority="90"/>
  </conditionalFormatting>
  <conditionalFormatting sqref="D5:AA5">
    <cfRule type="top10" dxfId="1247" priority="85" percent="1" bottom="1" rank="20"/>
    <cfRule type="aboveAverage" dxfId="1246" priority="86" aboveAverage="0"/>
    <cfRule type="aboveAverage" dxfId="1245" priority="87"/>
  </conditionalFormatting>
  <conditionalFormatting sqref="D6:AA6">
    <cfRule type="top10" dxfId="1244" priority="82" percent="1" bottom="1" rank="20"/>
    <cfRule type="aboveAverage" dxfId="1243" priority="83" aboveAverage="0"/>
    <cfRule type="aboveAverage" dxfId="1242" priority="84"/>
  </conditionalFormatting>
  <conditionalFormatting sqref="D7:AA8">
    <cfRule type="top10" dxfId="1241" priority="79" percent="1" bottom="1" rank="20"/>
    <cfRule type="aboveAverage" dxfId="1240" priority="80" aboveAverage="0"/>
    <cfRule type="aboveAverage" dxfId="1239" priority="81"/>
  </conditionalFormatting>
  <conditionalFormatting sqref="D9:AA9">
    <cfRule type="top10" dxfId="1238" priority="76" percent="1" bottom="1" rank="20"/>
    <cfRule type="aboveAverage" dxfId="1237" priority="77" aboveAverage="0"/>
    <cfRule type="aboveAverage" dxfId="1236" priority="78"/>
  </conditionalFormatting>
  <conditionalFormatting sqref="D10:AA10">
    <cfRule type="top10" dxfId="1235" priority="73" percent="1" bottom="1" rank="20"/>
    <cfRule type="aboveAverage" dxfId="1234" priority="74" aboveAverage="0"/>
    <cfRule type="aboveAverage" dxfId="1233" priority="75"/>
  </conditionalFormatting>
  <conditionalFormatting sqref="D11:AA11">
    <cfRule type="top10" dxfId="1232" priority="70" percent="1" bottom="1" rank="20"/>
    <cfRule type="aboveAverage" dxfId="1231" priority="71" aboveAverage="0"/>
    <cfRule type="aboveAverage" dxfId="1230" priority="72"/>
  </conditionalFormatting>
  <conditionalFormatting sqref="D12:AA12">
    <cfRule type="top10" dxfId="1229" priority="67" percent="1" bottom="1" rank="20"/>
    <cfRule type="aboveAverage" dxfId="1228" priority="68" aboveAverage="0"/>
    <cfRule type="aboveAverage" dxfId="1227" priority="69"/>
  </conditionalFormatting>
  <conditionalFormatting sqref="D13:AA13">
    <cfRule type="top10" dxfId="1226" priority="64" percent="1" bottom="1" rank="20"/>
    <cfRule type="aboveAverage" dxfId="1225" priority="65" aboveAverage="0"/>
    <cfRule type="aboveAverage" dxfId="1224" priority="66"/>
  </conditionalFormatting>
  <conditionalFormatting sqref="D14:AA14">
    <cfRule type="top10" dxfId="1223" priority="61" percent="1" bottom="1" rank="20"/>
    <cfRule type="aboveAverage" dxfId="1222" priority="62" aboveAverage="0"/>
    <cfRule type="aboveAverage" dxfId="1221" priority="63"/>
  </conditionalFormatting>
  <conditionalFormatting sqref="D15:AA15">
    <cfRule type="top10" dxfId="1220" priority="58" percent="1" bottom="1" rank="20"/>
    <cfRule type="aboveAverage" dxfId="1219" priority="59" aboveAverage="0"/>
    <cfRule type="aboveAverage" dxfId="1218" priority="60"/>
  </conditionalFormatting>
  <conditionalFormatting sqref="D16:AA16">
    <cfRule type="top10" dxfId="1217" priority="55" percent="1" bottom="1" rank="20"/>
    <cfRule type="aboveAverage" dxfId="1216" priority="56" aboveAverage="0"/>
    <cfRule type="aboveAverage" dxfId="1215" priority="57"/>
  </conditionalFormatting>
  <conditionalFormatting sqref="D17:AA17">
    <cfRule type="top10" dxfId="1214" priority="52" percent="1" bottom="1" rank="20"/>
    <cfRule type="aboveAverage" dxfId="1213" priority="53" aboveAverage="0"/>
    <cfRule type="aboveAverage" dxfId="1212" priority="54"/>
  </conditionalFormatting>
  <conditionalFormatting sqref="D18:AA18">
    <cfRule type="top10" dxfId="1211" priority="49" percent="1" bottom="1" rank="20"/>
    <cfRule type="aboveAverage" dxfId="1210" priority="50" aboveAverage="0"/>
    <cfRule type="aboveAverage" dxfId="1209" priority="51"/>
  </conditionalFormatting>
  <conditionalFormatting sqref="D19:AA19">
    <cfRule type="top10" dxfId="1208" priority="46" percent="1" bottom="1" rank="20"/>
    <cfRule type="aboveAverage" dxfId="1207" priority="47" aboveAverage="0"/>
    <cfRule type="aboveAverage" dxfId="1206" priority="48"/>
  </conditionalFormatting>
  <conditionalFormatting sqref="D20:AA20">
    <cfRule type="top10" dxfId="1205" priority="43" percent="1" bottom="1" rank="20"/>
    <cfRule type="aboveAverage" dxfId="1204" priority="44" aboveAverage="0"/>
    <cfRule type="aboveAverage" dxfId="1203" priority="45"/>
  </conditionalFormatting>
  <conditionalFormatting sqref="D21:AA21">
    <cfRule type="top10" dxfId="1202" priority="40" percent="1" bottom="1" rank="20"/>
    <cfRule type="aboveAverage" dxfId="1201" priority="41" aboveAverage="0"/>
    <cfRule type="aboveAverage" dxfId="1200" priority="42"/>
  </conditionalFormatting>
  <conditionalFormatting sqref="D22:AA22">
    <cfRule type="top10" dxfId="1199" priority="37" percent="1" bottom="1" rank="20"/>
    <cfRule type="aboveAverage" dxfId="1198" priority="38" aboveAverage="0"/>
    <cfRule type="aboveAverage" dxfId="1197" priority="39"/>
  </conditionalFormatting>
  <conditionalFormatting sqref="D23:AA23">
    <cfRule type="top10" dxfId="1196" priority="34" percent="1" bottom="1" rank="20"/>
    <cfRule type="aboveAverage" dxfId="1195" priority="35" aboveAverage="0"/>
    <cfRule type="aboveAverage" dxfId="1194" priority="36"/>
  </conditionalFormatting>
  <conditionalFormatting sqref="D24:AA24">
    <cfRule type="top10" dxfId="1193" priority="31" percent="1" bottom="1" rank="20"/>
    <cfRule type="aboveAverage" dxfId="1192" priority="32" aboveAverage="0"/>
    <cfRule type="aboveAverage" dxfId="1191" priority="33"/>
  </conditionalFormatting>
  <conditionalFormatting sqref="D25:AA25">
    <cfRule type="top10" dxfId="1190" priority="28" percent="1" bottom="1" rank="20"/>
    <cfRule type="aboveAverage" dxfId="1189" priority="29" aboveAverage="0"/>
    <cfRule type="aboveAverage" dxfId="1188" priority="30"/>
  </conditionalFormatting>
  <conditionalFormatting sqref="D26:AA26">
    <cfRule type="top10" dxfId="1187" priority="25" percent="1" bottom="1" rank="20"/>
    <cfRule type="aboveAverage" dxfId="1186" priority="26" aboveAverage="0"/>
    <cfRule type="aboveAverage" dxfId="1185" priority="27"/>
  </conditionalFormatting>
  <conditionalFormatting sqref="D27:AA27">
    <cfRule type="top10" dxfId="1184" priority="22" percent="1" bottom="1" rank="20"/>
    <cfRule type="aboveAverage" dxfId="1183" priority="23" aboveAverage="0"/>
    <cfRule type="aboveAverage" dxfId="1182" priority="24"/>
  </conditionalFormatting>
  <conditionalFormatting sqref="D28:AA28">
    <cfRule type="top10" dxfId="1181" priority="19" percent="1" bottom="1" rank="20"/>
    <cfRule type="aboveAverage" dxfId="1180" priority="20" aboveAverage="0"/>
    <cfRule type="aboveAverage" dxfId="1179" priority="21"/>
  </conditionalFormatting>
  <conditionalFormatting sqref="D29:AA29">
    <cfRule type="top10" dxfId="1178" priority="16" percent="1" bottom="1" rank="20"/>
    <cfRule type="aboveAverage" dxfId="1177" priority="17" aboveAverage="0"/>
    <cfRule type="aboveAverage" dxfId="1176" priority="18"/>
  </conditionalFormatting>
  <conditionalFormatting sqref="D30:AA30">
    <cfRule type="top10" dxfId="1175" priority="13" percent="1" bottom="1" rank="20"/>
    <cfRule type="aboveAverage" dxfId="1174" priority="14" aboveAverage="0"/>
    <cfRule type="aboveAverage" dxfId="1173" priority="15"/>
  </conditionalFormatting>
  <conditionalFormatting sqref="D31:AA31">
    <cfRule type="top10" dxfId="1172" priority="10" percent="1" bottom="1" rank="20"/>
    <cfRule type="aboveAverage" dxfId="1171" priority="11" aboveAverage="0"/>
    <cfRule type="aboveAverage" dxfId="1170" priority="12"/>
  </conditionalFormatting>
  <conditionalFormatting sqref="D32:AA32">
    <cfRule type="top10" dxfId="1169" priority="7" percent="1" bottom="1" rank="20"/>
    <cfRule type="aboveAverage" dxfId="1168" priority="8" aboveAverage="0"/>
    <cfRule type="aboveAverage" dxfId="1167" priority="9"/>
  </conditionalFormatting>
  <conditionalFormatting sqref="D33:AA33">
    <cfRule type="top10" dxfId="1166" priority="4" percent="1" bottom="1" rank="20"/>
    <cfRule type="aboveAverage" dxfId="1165" priority="5" aboveAverage="0"/>
    <cfRule type="aboveAverage" dxfId="1164" priority="6"/>
  </conditionalFormatting>
  <conditionalFormatting sqref="D34:AA34">
    <cfRule type="top10" dxfId="1163" priority="1" percent="1" bottom="1" rank="20"/>
    <cfRule type="aboveAverage" dxfId="1162" priority="2" aboveAverage="0"/>
    <cfRule type="aboveAverage" dxfId="1161" priority="3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E1" sqref="E1"/>
    </sheetView>
  </sheetViews>
  <sheetFormatPr defaultRowHeight="15" x14ac:dyDescent="0.25"/>
  <cols>
    <col min="1" max="1" width="11.42578125" customWidth="1"/>
    <col min="2" max="2" width="10.42578125" customWidth="1"/>
  </cols>
  <sheetData>
    <row r="1" spans="1:27" ht="31.5" customHeight="1" thickBot="1" x14ac:dyDescent="0.3">
      <c r="A1" s="37" t="s">
        <v>97</v>
      </c>
      <c r="B1" s="38"/>
      <c r="C1" s="39"/>
    </row>
    <row r="2" spans="1:27" ht="15.75" thickBot="1" x14ac:dyDescent="0.3">
      <c r="D2" s="26" t="str">
        <f>"004"</f>
        <v>004</v>
      </c>
      <c r="E2" s="26" t="str">
        <f>"006"</f>
        <v>006</v>
      </c>
      <c r="F2" s="26" t="str">
        <f>"008"</f>
        <v>008</v>
      </c>
      <c r="G2" s="26" t="str">
        <f>"012"</f>
        <v>012</v>
      </c>
      <c r="H2" s="26" t="str">
        <f>"014"</f>
        <v>014</v>
      </c>
      <c r="I2" s="26" t="str">
        <f>"016"</f>
        <v>016</v>
      </c>
      <c r="J2" s="26" t="str">
        <f>"020"</f>
        <v>020</v>
      </c>
      <c r="K2" s="26" t="str">
        <f>"022"</f>
        <v>022</v>
      </c>
      <c r="L2" s="26" t="str">
        <f>"024"</f>
        <v>024</v>
      </c>
      <c r="M2" s="26" t="str">
        <f>"028"</f>
        <v>028</v>
      </c>
      <c r="N2" s="26" t="str">
        <f>"030"</f>
        <v>030</v>
      </c>
      <c r="O2" s="26" t="str">
        <f>"032"</f>
        <v>032</v>
      </c>
      <c r="P2" s="26" t="str">
        <f>"034"</f>
        <v>034</v>
      </c>
      <c r="Q2" s="26" t="str">
        <f>"036"</f>
        <v>036</v>
      </c>
      <c r="R2" s="26" t="str">
        <f>"042"</f>
        <v>042</v>
      </c>
      <c r="S2" s="26" t="str">
        <f>"044"</f>
        <v>044</v>
      </c>
      <c r="T2" s="26" t="str">
        <f>"050"</f>
        <v>050</v>
      </c>
      <c r="U2" s="26" t="str">
        <f>"052"</f>
        <v>052</v>
      </c>
      <c r="V2" s="26" t="str">
        <f>"058"</f>
        <v>058</v>
      </c>
      <c r="W2" s="26" t="str">
        <f>"060"</f>
        <v>060</v>
      </c>
      <c r="X2" s="26" t="str">
        <f>"038"</f>
        <v>038</v>
      </c>
      <c r="Y2" s="26" t="str">
        <f>"046"</f>
        <v>046</v>
      </c>
      <c r="Z2" s="26" t="str">
        <f>"054"</f>
        <v>054</v>
      </c>
      <c r="AA2" s="26" t="str">
        <f>"062"</f>
        <v>062</v>
      </c>
    </row>
    <row r="3" spans="1:27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6" t="s">
        <v>3</v>
      </c>
      <c r="E3" s="22" t="s">
        <v>3</v>
      </c>
      <c r="F3" s="22" t="s">
        <v>3</v>
      </c>
      <c r="G3" s="22" t="s">
        <v>3</v>
      </c>
      <c r="H3" s="22" t="s">
        <v>3</v>
      </c>
      <c r="I3" s="22" t="s">
        <v>3</v>
      </c>
      <c r="J3" s="22" t="s">
        <v>3</v>
      </c>
      <c r="K3" s="22" t="s">
        <v>3</v>
      </c>
      <c r="L3" s="22" t="s">
        <v>3</v>
      </c>
      <c r="M3" s="22" t="s">
        <v>3</v>
      </c>
      <c r="N3" s="22" t="s">
        <v>3</v>
      </c>
      <c r="O3" s="22" t="s">
        <v>3</v>
      </c>
      <c r="P3" s="21" t="s">
        <v>0</v>
      </c>
      <c r="Q3" s="21" t="s">
        <v>0</v>
      </c>
      <c r="R3" s="21" t="s">
        <v>0</v>
      </c>
      <c r="S3" s="21" t="s">
        <v>0</v>
      </c>
      <c r="T3" s="21" t="s">
        <v>0</v>
      </c>
      <c r="U3" s="21" t="s">
        <v>0</v>
      </c>
      <c r="V3" s="21" t="s">
        <v>0</v>
      </c>
      <c r="W3" s="21" t="s">
        <v>0</v>
      </c>
      <c r="X3" s="21" t="s">
        <v>0</v>
      </c>
      <c r="Y3" s="21" t="s">
        <v>0</v>
      </c>
      <c r="Z3" s="21" t="s">
        <v>0</v>
      </c>
      <c r="AA3" s="26" t="s">
        <v>0</v>
      </c>
    </row>
    <row r="4" spans="1:27" ht="17.25" customHeight="1" x14ac:dyDescent="0.25">
      <c r="A4" s="8">
        <v>42583</v>
      </c>
      <c r="B4" s="8">
        <v>42584</v>
      </c>
      <c r="C4" s="16">
        <v>7.8739856944084163</v>
      </c>
      <c r="D4" s="24">
        <v>1819.1847594459734</v>
      </c>
      <c r="E4" s="12">
        <v>1817.3946948817788</v>
      </c>
      <c r="F4" s="12">
        <v>1801.2991963187033</v>
      </c>
      <c r="G4" s="12">
        <v>1790.2311722731292</v>
      </c>
      <c r="H4" s="12">
        <v>1810.0455716943718</v>
      </c>
      <c r="I4" s="12">
        <v>1805.7201535491181</v>
      </c>
      <c r="J4" s="12">
        <v>1917.3088579134164</v>
      </c>
      <c r="K4" s="12">
        <v>1862.7088463142484</v>
      </c>
      <c r="L4" s="12">
        <v>1782.7324850348164</v>
      </c>
      <c r="M4" s="12">
        <v>1859.050606151075</v>
      </c>
      <c r="N4" s="12">
        <v>1918.0764238963977</v>
      </c>
      <c r="O4" s="12" t="s">
        <v>6</v>
      </c>
      <c r="P4" s="10">
        <v>1922.2853690575178</v>
      </c>
      <c r="Q4" s="10">
        <v>1885.2135875941076</v>
      </c>
      <c r="R4" s="10">
        <v>1922.4662056234836</v>
      </c>
      <c r="S4" s="10">
        <v>1873.9565359346007</v>
      </c>
      <c r="T4" s="10">
        <v>1843.6489746795307</v>
      </c>
      <c r="U4" s="10">
        <v>1859.8128364081656</v>
      </c>
      <c r="V4" s="10">
        <v>1924.1571305061641</v>
      </c>
      <c r="W4" s="10">
        <v>1907.662312170592</v>
      </c>
      <c r="X4" s="10">
        <v>1128.809412307226</v>
      </c>
      <c r="Y4" s="10">
        <v>1908.0781934394706</v>
      </c>
      <c r="Z4" s="10">
        <v>1824.0541615908426</v>
      </c>
      <c r="AA4" s="24">
        <v>1921.0920667103383</v>
      </c>
    </row>
    <row r="5" spans="1:27" x14ac:dyDescent="0.25">
      <c r="A5" s="8">
        <v>42584</v>
      </c>
      <c r="B5" s="8">
        <v>42585</v>
      </c>
      <c r="C5" s="16">
        <v>7.1203376026153569</v>
      </c>
      <c r="D5" s="24">
        <v>1862.175960708189</v>
      </c>
      <c r="E5" s="12">
        <v>1858.4551186947624</v>
      </c>
      <c r="F5" s="12">
        <v>1838.5946679577307</v>
      </c>
      <c r="G5" s="12">
        <v>1798.0242597652459</v>
      </c>
      <c r="H5" s="12">
        <v>1808.790323358694</v>
      </c>
      <c r="I5" s="12">
        <v>1822.996802395493</v>
      </c>
      <c r="J5" s="12">
        <v>1859.7224253577397</v>
      </c>
      <c r="K5" s="12">
        <v>1868.572161226949</v>
      </c>
      <c r="L5" s="12">
        <v>1881.8207452582583</v>
      </c>
      <c r="M5" s="12">
        <v>1877.2688225647953</v>
      </c>
      <c r="N5" s="12">
        <v>1878.8882830827793</v>
      </c>
      <c r="O5" s="12">
        <v>987.1756853888354</v>
      </c>
      <c r="P5" s="10">
        <v>1932.7035540896538</v>
      </c>
      <c r="Q5" s="10">
        <v>1958.4207597746129</v>
      </c>
      <c r="R5" s="10">
        <v>1943.1269695045576</v>
      </c>
      <c r="S5" s="10">
        <v>1932.7193557954158</v>
      </c>
      <c r="T5" s="10">
        <v>1890.3512520354432</v>
      </c>
      <c r="U5" s="10">
        <v>1874.5410956439673</v>
      </c>
      <c r="V5" s="10">
        <v>1869.0921464809346</v>
      </c>
      <c r="W5" s="10">
        <v>1861.5065549886983</v>
      </c>
      <c r="X5" s="10">
        <v>1929.0601566657779</v>
      </c>
      <c r="Y5" s="10">
        <v>1901.1595340949602</v>
      </c>
      <c r="Z5" s="10">
        <v>1870.5437818783134</v>
      </c>
      <c r="AA5" s="24">
        <v>1874.5010217602576</v>
      </c>
    </row>
    <row r="6" spans="1:27" x14ac:dyDescent="0.25">
      <c r="A6" s="8">
        <v>42585</v>
      </c>
      <c r="B6" s="8">
        <v>42586</v>
      </c>
      <c r="C6" s="16">
        <v>6.4199563636779784</v>
      </c>
      <c r="D6" s="24">
        <v>1531.4986323926323</v>
      </c>
      <c r="E6" s="12">
        <v>1541.8072126211312</v>
      </c>
      <c r="F6" s="12">
        <v>1523.6764686696367</v>
      </c>
      <c r="G6" s="12">
        <v>1515.1115563802191</v>
      </c>
      <c r="H6" s="12">
        <v>1531.4100454549011</v>
      </c>
      <c r="I6" s="12">
        <v>1532.6656380105655</v>
      </c>
      <c r="J6" s="12">
        <v>1521.1889908364928</v>
      </c>
      <c r="K6" s="12">
        <v>1512.3081517506214</v>
      </c>
      <c r="L6" s="12">
        <v>1505.5113657686513</v>
      </c>
      <c r="M6" s="12">
        <v>1501.0756114086591</v>
      </c>
      <c r="N6" s="12">
        <v>1501.519768050727</v>
      </c>
      <c r="O6" s="12">
        <v>1503.9891763044855</v>
      </c>
      <c r="P6" s="10">
        <v>1497.4049905999591</v>
      </c>
      <c r="Q6" s="10">
        <v>1516.9631094640167</v>
      </c>
      <c r="R6" s="10">
        <v>1525.5245377566011</v>
      </c>
      <c r="S6" s="10">
        <v>1526.0327505903556</v>
      </c>
      <c r="T6" s="10">
        <v>1515.6975515305326</v>
      </c>
      <c r="U6" s="10">
        <v>1515.2567202402131</v>
      </c>
      <c r="V6" s="10">
        <v>1538.7190043020748</v>
      </c>
      <c r="W6" s="10">
        <v>1546.2534923188005</v>
      </c>
      <c r="X6" s="10">
        <v>1496.358855101086</v>
      </c>
      <c r="Y6" s="10">
        <v>1520.4387301692329</v>
      </c>
      <c r="Z6" s="10">
        <v>1517.8996776732383</v>
      </c>
      <c r="AA6" s="24">
        <v>1567.2459576493895</v>
      </c>
    </row>
    <row r="7" spans="1:27" x14ac:dyDescent="0.25">
      <c r="A7" s="8">
        <v>42586</v>
      </c>
      <c r="B7" s="8">
        <v>42587</v>
      </c>
      <c r="C7" s="16">
        <v>7.2486125240325929</v>
      </c>
      <c r="D7" s="24">
        <v>1752.0393481010708</v>
      </c>
      <c r="E7" s="12">
        <v>1759.1698913405342</v>
      </c>
      <c r="F7" s="12">
        <v>1753.8910641357461</v>
      </c>
      <c r="G7" s="12">
        <v>1746.8906827891203</v>
      </c>
      <c r="H7" s="12">
        <v>1754.4611216315666</v>
      </c>
      <c r="I7" s="12">
        <v>1764.1432405288276</v>
      </c>
      <c r="J7" s="12">
        <v>1867.920600887584</v>
      </c>
      <c r="K7" s="12">
        <v>1816.6780360342</v>
      </c>
      <c r="L7" s="12">
        <v>1738.6574103818716</v>
      </c>
      <c r="M7" s="12">
        <v>1813.4076752317708</v>
      </c>
      <c r="N7" s="12">
        <v>1869.0499495024796</v>
      </c>
      <c r="O7" s="12">
        <v>1836.8353774515012</v>
      </c>
      <c r="P7" s="10">
        <v>1861.4708892169788</v>
      </c>
      <c r="Q7" s="10">
        <v>1837.608227475471</v>
      </c>
      <c r="R7" s="10">
        <v>1861.369223760501</v>
      </c>
      <c r="S7" s="10">
        <v>1826.5114819886555</v>
      </c>
      <c r="T7" s="10">
        <v>1796.6902548095898</v>
      </c>
      <c r="U7" s="10">
        <v>1824.3000358820887</v>
      </c>
      <c r="V7" s="10">
        <v>1867.3740102406323</v>
      </c>
      <c r="W7" s="10">
        <v>1848.1238822264586</v>
      </c>
      <c r="X7" s="10">
        <v>1769.1064322619093</v>
      </c>
      <c r="Y7" s="10">
        <v>1856.3955020351266</v>
      </c>
      <c r="Z7" s="10">
        <v>1784.575622740067</v>
      </c>
      <c r="AA7" s="24">
        <v>1857.7820387984989</v>
      </c>
    </row>
    <row r="8" spans="1:27" x14ac:dyDescent="0.25">
      <c r="A8" s="8">
        <v>42587</v>
      </c>
      <c r="B8" s="8">
        <v>42588</v>
      </c>
      <c r="C8" s="16">
        <v>6.9139870529174807</v>
      </c>
      <c r="D8" s="24">
        <v>1645.9442211340074</v>
      </c>
      <c r="E8" s="12">
        <v>1642.6233752717196</v>
      </c>
      <c r="F8" s="12">
        <v>1636.6965937335758</v>
      </c>
      <c r="G8" s="12">
        <v>1650.1819904439826</v>
      </c>
      <c r="H8" s="12">
        <v>1656.8993707423292</v>
      </c>
      <c r="I8" s="12">
        <v>1660.0510414594416</v>
      </c>
      <c r="J8" s="12">
        <v>1784.8161047391038</v>
      </c>
      <c r="K8" s="12">
        <v>1739.1574961642461</v>
      </c>
      <c r="L8" s="12">
        <v>1667.4323338694187</v>
      </c>
      <c r="M8" s="12">
        <v>1758.7078420923481</v>
      </c>
      <c r="N8" s="12">
        <v>1815.7844079267993</v>
      </c>
      <c r="O8" s="12">
        <v>1784.1164268854436</v>
      </c>
      <c r="P8" s="10">
        <v>1836.1407660743478</v>
      </c>
      <c r="Q8" s="10">
        <v>1800.0239505734455</v>
      </c>
      <c r="R8" s="10">
        <v>1792.1175864596639</v>
      </c>
      <c r="S8" s="10">
        <v>1753.1635703910347</v>
      </c>
      <c r="T8" s="10">
        <v>1699.6444557169414</v>
      </c>
      <c r="U8" s="10">
        <v>1723.6034338072805</v>
      </c>
      <c r="V8" s="10">
        <v>1760.3630478622777</v>
      </c>
      <c r="W8" s="10">
        <v>1747.1524478852923</v>
      </c>
      <c r="X8" s="10">
        <v>1717.3794142054028</v>
      </c>
      <c r="Y8" s="10">
        <v>1770.9288748502684</v>
      </c>
      <c r="Z8" s="10">
        <v>1681.0384040402998</v>
      </c>
      <c r="AA8" s="24">
        <v>1758.7462570378395</v>
      </c>
    </row>
    <row r="9" spans="1:27" x14ac:dyDescent="0.25">
      <c r="A9" s="8">
        <v>42588</v>
      </c>
      <c r="B9" s="8">
        <v>42589</v>
      </c>
      <c r="C9" s="16">
        <v>7.3179626827239987</v>
      </c>
      <c r="D9" s="24">
        <v>1833.7009995975786</v>
      </c>
      <c r="E9" s="12">
        <v>1834.3257967470183</v>
      </c>
      <c r="F9" s="12">
        <v>1827.8490636547231</v>
      </c>
      <c r="G9" s="12">
        <v>1836.8147463767168</v>
      </c>
      <c r="H9" s="12">
        <v>1848.4824132861545</v>
      </c>
      <c r="I9" s="12">
        <v>1842.7652538612685</v>
      </c>
      <c r="J9" s="12">
        <v>1945.4962187404892</v>
      </c>
      <c r="K9" s="12">
        <v>1891.4958332803387</v>
      </c>
      <c r="L9" s="12">
        <v>1815.3821679639443</v>
      </c>
      <c r="M9" s="12">
        <v>1892.2146909312635</v>
      </c>
      <c r="N9" s="12">
        <v>1950.4336970936652</v>
      </c>
      <c r="O9" s="12">
        <v>1918.0448793240691</v>
      </c>
      <c r="P9" s="10">
        <v>1943.73524617675</v>
      </c>
      <c r="Q9" s="10">
        <v>1918.4094315206612</v>
      </c>
      <c r="R9" s="10">
        <v>1937.7020295852392</v>
      </c>
      <c r="S9" s="10">
        <v>1908.905095924435</v>
      </c>
      <c r="T9" s="10">
        <v>1873.8538042060434</v>
      </c>
      <c r="U9" s="10">
        <v>1891.096809196873</v>
      </c>
      <c r="V9" s="10">
        <v>1933.758212153381</v>
      </c>
      <c r="W9" s="10">
        <v>1909.4272913110597</v>
      </c>
      <c r="X9" s="10">
        <v>1841.6440964619915</v>
      </c>
      <c r="Y9" s="10">
        <v>1939.79685399812</v>
      </c>
      <c r="Z9" s="10">
        <v>1854.7716531362389</v>
      </c>
      <c r="AA9" s="24">
        <v>1905.2839374585812</v>
      </c>
    </row>
    <row r="10" spans="1:27" x14ac:dyDescent="0.25">
      <c r="A10" s="8">
        <v>42589</v>
      </c>
      <c r="B10" s="8">
        <v>42590</v>
      </c>
      <c r="C10" s="16">
        <v>8.0764415092468269</v>
      </c>
      <c r="D10" s="24">
        <v>1882.9745483977167</v>
      </c>
      <c r="E10" s="12">
        <v>1877.5183328127441</v>
      </c>
      <c r="F10" s="12">
        <v>1873.6983882961649</v>
      </c>
      <c r="G10" s="12">
        <v>1874.0661604776676</v>
      </c>
      <c r="H10" s="12">
        <v>1888.788203473141</v>
      </c>
      <c r="I10" s="12">
        <v>1888.6461941120876</v>
      </c>
      <c r="J10" s="12">
        <v>1999.9734352186999</v>
      </c>
      <c r="K10" s="12">
        <v>1949.6390959841333</v>
      </c>
      <c r="L10" s="12">
        <v>1872.8956440552897</v>
      </c>
      <c r="M10" s="12">
        <v>1939.797786625114</v>
      </c>
      <c r="N10" s="12">
        <v>1997.8856128584373</v>
      </c>
      <c r="O10" s="12">
        <v>1962.8574320271691</v>
      </c>
      <c r="P10" s="10">
        <v>1997.018376160838</v>
      </c>
      <c r="Q10" s="10">
        <v>1977.2392934872114</v>
      </c>
      <c r="R10" s="10">
        <v>2001.4363692492054</v>
      </c>
      <c r="S10" s="10">
        <v>1965.2209741801889</v>
      </c>
      <c r="T10" s="10">
        <v>1930.6137519239035</v>
      </c>
      <c r="U10" s="10">
        <v>1941.1944447256228</v>
      </c>
      <c r="V10" s="10">
        <v>1990.6558552319605</v>
      </c>
      <c r="W10" s="10">
        <v>1970.8224266697421</v>
      </c>
      <c r="X10" s="10">
        <v>1905.2908731802936</v>
      </c>
      <c r="Y10" s="10">
        <v>1987.7710870699611</v>
      </c>
      <c r="Z10" s="10">
        <v>1904.8593386893331</v>
      </c>
      <c r="AA10" s="24">
        <v>1966.7603278540898</v>
      </c>
    </row>
    <row r="11" spans="1:27" x14ac:dyDescent="0.25">
      <c r="A11" s="8">
        <v>42590</v>
      </c>
      <c r="B11" s="8">
        <v>42591</v>
      </c>
      <c r="C11" s="16">
        <v>8.2966216764450067</v>
      </c>
      <c r="D11" s="24">
        <v>1279.2183640717637</v>
      </c>
      <c r="E11" s="12">
        <v>1931.1357007805179</v>
      </c>
      <c r="F11" s="12">
        <v>1917.5670751771511</v>
      </c>
      <c r="G11" s="12">
        <v>1916.4103312566194</v>
      </c>
      <c r="H11" s="12">
        <v>1929.9871414739328</v>
      </c>
      <c r="I11" s="12">
        <v>1938.4240905068893</v>
      </c>
      <c r="J11" s="12">
        <v>2060.3799702639849</v>
      </c>
      <c r="K11" s="12">
        <v>2008.4302762131231</v>
      </c>
      <c r="L11" s="12">
        <v>1927.5107825944278</v>
      </c>
      <c r="M11" s="12">
        <v>2000.9730641037106</v>
      </c>
      <c r="N11" s="12">
        <v>2059.4249362348683</v>
      </c>
      <c r="O11" s="12">
        <v>2026.3115942255181</v>
      </c>
      <c r="P11" s="10">
        <v>2062.1257853590414</v>
      </c>
      <c r="Q11" s="10">
        <v>2042.4765745625327</v>
      </c>
      <c r="R11" s="10">
        <v>2065.8406285953242</v>
      </c>
      <c r="S11" s="10">
        <v>2022.8273149782626</v>
      </c>
      <c r="T11" s="10">
        <v>1976.6374889486044</v>
      </c>
      <c r="U11" s="10">
        <v>1989.7393168467097</v>
      </c>
      <c r="V11" s="10">
        <v>2049.246336513092</v>
      </c>
      <c r="W11" s="10">
        <v>2030.8732231684153</v>
      </c>
      <c r="X11" s="10">
        <v>1969.2837414495434</v>
      </c>
      <c r="Y11" s="10">
        <v>2042.2113185753426</v>
      </c>
      <c r="Z11" s="10">
        <v>1953.041254957312</v>
      </c>
      <c r="AA11" s="24">
        <v>2035.7203776541767</v>
      </c>
    </row>
    <row r="12" spans="1:27" ht="15" customHeight="1" x14ac:dyDescent="0.25">
      <c r="A12" s="8">
        <v>42591</v>
      </c>
      <c r="B12" s="8">
        <v>42592</v>
      </c>
      <c r="C12" s="16">
        <v>6.2678837795257571</v>
      </c>
      <c r="D12" s="24" t="s">
        <v>6</v>
      </c>
      <c r="E12" s="12">
        <v>1718.3936466750667</v>
      </c>
      <c r="F12" s="12">
        <v>1718.4396740869533</v>
      </c>
      <c r="G12" s="12">
        <v>1701.2178784445741</v>
      </c>
      <c r="H12" s="12">
        <v>1713.6865573208227</v>
      </c>
      <c r="I12" s="12">
        <v>1707.6427152609349</v>
      </c>
      <c r="J12" s="12">
        <v>1834.6187138505763</v>
      </c>
      <c r="K12" s="12">
        <v>1776.6080941287426</v>
      </c>
      <c r="L12" s="12">
        <v>1677.262992426982</v>
      </c>
      <c r="M12" s="12">
        <v>1757.3050480004097</v>
      </c>
      <c r="N12" s="12">
        <v>1830.1641566997821</v>
      </c>
      <c r="O12" s="12">
        <v>1804.9583077047723</v>
      </c>
      <c r="P12" s="10">
        <v>1828.2418810806728</v>
      </c>
      <c r="Q12" s="10">
        <v>1793.5827543618914</v>
      </c>
      <c r="R12" s="10">
        <v>1811.3682961640814</v>
      </c>
      <c r="S12" s="10">
        <v>1782.6383225042787</v>
      </c>
      <c r="T12" s="10">
        <v>1764.7645861788735</v>
      </c>
      <c r="U12" s="10">
        <v>1780.9711595032763</v>
      </c>
      <c r="V12" s="10">
        <v>1843.7186466246915</v>
      </c>
      <c r="W12" s="10">
        <v>1837.7226281190187</v>
      </c>
      <c r="X12" s="10">
        <v>1711.7266448798796</v>
      </c>
      <c r="Y12" s="10">
        <v>1806.6027363719304</v>
      </c>
      <c r="Z12" s="10">
        <v>1744.5236683163862</v>
      </c>
      <c r="AA12" s="24">
        <v>1841.6044616655815</v>
      </c>
    </row>
    <row r="13" spans="1:27" ht="15" customHeight="1" x14ac:dyDescent="0.25">
      <c r="A13" s="8">
        <v>42592</v>
      </c>
      <c r="B13" s="8">
        <v>42593</v>
      </c>
      <c r="C13" s="16">
        <v>7.6570745229758321</v>
      </c>
      <c r="D13" s="24" t="s">
        <v>6</v>
      </c>
      <c r="E13" s="12">
        <v>1683.9810201860282</v>
      </c>
      <c r="F13" s="12">
        <v>1676.0885955511305</v>
      </c>
      <c r="G13" s="12">
        <v>1688.3549412155344</v>
      </c>
      <c r="H13" s="12">
        <v>1705.3833728480822</v>
      </c>
      <c r="I13" s="12">
        <v>1711.4847059224121</v>
      </c>
      <c r="J13" s="12">
        <v>1844.8901033657203</v>
      </c>
      <c r="K13" s="12">
        <v>1786.6479762096772</v>
      </c>
      <c r="L13" s="12">
        <v>1711.2000415103637</v>
      </c>
      <c r="M13" s="12">
        <v>1800.8332321816069</v>
      </c>
      <c r="N13" s="12">
        <v>1865.4408401647377</v>
      </c>
      <c r="O13" s="12">
        <v>1862.8058899465418</v>
      </c>
      <c r="P13" s="10">
        <v>1870.9200730935734</v>
      </c>
      <c r="Q13" s="10">
        <v>1848.6106331748306</v>
      </c>
      <c r="R13" s="10">
        <v>1817.9303776914751</v>
      </c>
      <c r="S13" s="10">
        <v>1786.4913630932231</v>
      </c>
      <c r="T13" s="10">
        <v>1727.5416604278544</v>
      </c>
      <c r="U13" s="10">
        <v>1741.3255984616944</v>
      </c>
      <c r="V13" s="10">
        <v>1768.5295022792805</v>
      </c>
      <c r="W13" s="10">
        <v>1766.1695741699277</v>
      </c>
      <c r="X13" s="10">
        <v>1768.1272700503173</v>
      </c>
      <c r="Y13" s="10">
        <v>1804.0899726657317</v>
      </c>
      <c r="Z13" s="10">
        <v>1697.426912447341</v>
      </c>
      <c r="AA13" s="24">
        <v>1762.9347011590205</v>
      </c>
    </row>
    <row r="14" spans="1:27" ht="15" customHeight="1" x14ac:dyDescent="0.25">
      <c r="A14" s="8">
        <v>42593</v>
      </c>
      <c r="B14" s="8">
        <v>42594</v>
      </c>
      <c r="C14" s="16">
        <v>6.6788114709854129</v>
      </c>
      <c r="D14" s="24" t="s">
        <v>6</v>
      </c>
      <c r="E14" s="12">
        <v>1671.575546256867</v>
      </c>
      <c r="F14" s="12">
        <v>1668.6464034346602</v>
      </c>
      <c r="G14" s="12">
        <v>1696.2335392484456</v>
      </c>
      <c r="H14" s="12">
        <v>1706.8705497453866</v>
      </c>
      <c r="I14" s="12">
        <v>1701.1039062563641</v>
      </c>
      <c r="J14" s="12">
        <v>1813.2866464148717</v>
      </c>
      <c r="K14" s="12">
        <v>1755.2548537182518</v>
      </c>
      <c r="L14" s="12">
        <v>1684.94813092919</v>
      </c>
      <c r="M14" s="12">
        <v>1761.6714712084395</v>
      </c>
      <c r="N14" s="12">
        <v>1806.5530081260556</v>
      </c>
      <c r="O14" s="12">
        <v>1775.6685685615755</v>
      </c>
      <c r="P14" s="10">
        <v>1791.1594506502854</v>
      </c>
      <c r="Q14" s="10">
        <v>1773.0115929947622</v>
      </c>
      <c r="R14" s="10">
        <v>1800.3299208342573</v>
      </c>
      <c r="S14" s="10">
        <v>1762.5732058197104</v>
      </c>
      <c r="T14" s="10">
        <v>1736.6163673433482</v>
      </c>
      <c r="U14" s="10">
        <v>1750.4391152595681</v>
      </c>
      <c r="V14" s="10">
        <v>1772.87024901738</v>
      </c>
      <c r="W14" s="10">
        <v>1755.2511131306765</v>
      </c>
      <c r="X14" s="10">
        <v>1709.3193257747955</v>
      </c>
      <c r="Y14" s="10">
        <v>1789.4564652712309</v>
      </c>
      <c r="Z14" s="10">
        <v>1707.0172779639224</v>
      </c>
      <c r="AA14" s="24">
        <v>1761.5806367753221</v>
      </c>
    </row>
    <row r="15" spans="1:27" ht="15" customHeight="1" x14ac:dyDescent="0.25">
      <c r="A15" s="8">
        <v>42594</v>
      </c>
      <c r="B15" s="8">
        <v>42595</v>
      </c>
      <c r="C15" s="16">
        <v>7.9459913539886475</v>
      </c>
      <c r="D15" s="24" t="s">
        <v>6</v>
      </c>
      <c r="E15" s="12">
        <v>1868.61466119225</v>
      </c>
      <c r="F15" s="12">
        <v>1859.6937436201147</v>
      </c>
      <c r="G15" s="12">
        <v>1857.2389223991547</v>
      </c>
      <c r="H15" s="12">
        <v>1870.2099300488546</v>
      </c>
      <c r="I15" s="12">
        <v>1863.2601779918061</v>
      </c>
      <c r="J15" s="12">
        <v>1959.9209384184517</v>
      </c>
      <c r="K15" s="12">
        <v>1917.1148813279763</v>
      </c>
      <c r="L15" s="12">
        <v>1840.4919243830125</v>
      </c>
      <c r="M15" s="12">
        <v>1907.27009173853</v>
      </c>
      <c r="N15" s="12">
        <v>1957.4491292712416</v>
      </c>
      <c r="O15" s="12">
        <v>1931.7697619389546</v>
      </c>
      <c r="P15" s="10">
        <v>1952.3941778858755</v>
      </c>
      <c r="Q15" s="10">
        <v>1932.0489148160291</v>
      </c>
      <c r="R15" s="10">
        <v>1961.6396559954655</v>
      </c>
      <c r="S15" s="10">
        <v>1919.9360016034848</v>
      </c>
      <c r="T15" s="10">
        <v>1892.6278246297088</v>
      </c>
      <c r="U15" s="10">
        <v>1909.9944751725243</v>
      </c>
      <c r="V15" s="10">
        <v>1966.2849693115038</v>
      </c>
      <c r="W15" s="10">
        <v>1951.6046321931653</v>
      </c>
      <c r="X15" s="10">
        <v>1869.0958119247391</v>
      </c>
      <c r="Y15" s="10">
        <v>1942.3777570686809</v>
      </c>
      <c r="Z15" s="10">
        <v>1876.5029745393836</v>
      </c>
      <c r="AA15" s="24">
        <v>1956.3277312956905</v>
      </c>
    </row>
    <row r="16" spans="1:27" ht="15" customHeight="1" x14ac:dyDescent="0.25">
      <c r="A16" s="8">
        <v>42595</v>
      </c>
      <c r="B16" s="8">
        <v>42596</v>
      </c>
      <c r="C16" s="16">
        <v>7.5745585923194882</v>
      </c>
      <c r="D16" s="24" t="s">
        <v>6</v>
      </c>
      <c r="E16" s="12">
        <v>1823.8635998101947</v>
      </c>
      <c r="F16" s="12">
        <v>1804.8591667907065</v>
      </c>
      <c r="G16" s="12">
        <v>1808.2003384964112</v>
      </c>
      <c r="H16" s="12">
        <v>1824.0438563122027</v>
      </c>
      <c r="I16" s="12">
        <v>1825.341963460058</v>
      </c>
      <c r="J16" s="12">
        <v>1955.5845960352883</v>
      </c>
      <c r="K16" s="12">
        <v>1908.8036039943324</v>
      </c>
      <c r="L16" s="12">
        <v>1821.53927241104</v>
      </c>
      <c r="M16" s="12">
        <v>1901.3091379502812</v>
      </c>
      <c r="N16" s="12">
        <v>1962.4960686133695</v>
      </c>
      <c r="O16" s="12">
        <v>1927.5459767301988</v>
      </c>
      <c r="P16" s="10">
        <v>1967.8839382152387</v>
      </c>
      <c r="Q16" s="10">
        <v>1946.519645939587</v>
      </c>
      <c r="R16" s="10">
        <v>1965.6148410275123</v>
      </c>
      <c r="S16" s="10">
        <v>1921.6112739723976</v>
      </c>
      <c r="T16" s="10">
        <v>1874.1389919958028</v>
      </c>
      <c r="U16" s="10">
        <v>1881.0986615578413</v>
      </c>
      <c r="V16" s="10">
        <v>1937.1048661044767</v>
      </c>
      <c r="W16" s="10">
        <v>1921.7019855174706</v>
      </c>
      <c r="X16" s="10">
        <v>1877.5297623883102</v>
      </c>
      <c r="Y16" s="10">
        <v>1942.8312044887487</v>
      </c>
      <c r="Z16" s="10">
        <v>1849.8397704348927</v>
      </c>
      <c r="AA16" s="24">
        <v>1923.5466379917323</v>
      </c>
    </row>
    <row r="17" spans="1:27" ht="15" customHeight="1" x14ac:dyDescent="0.25">
      <c r="A17" s="8">
        <v>42596</v>
      </c>
      <c r="B17" s="8">
        <v>42597</v>
      </c>
      <c r="C17" s="16">
        <v>7.934746195793152</v>
      </c>
      <c r="D17" s="24" t="s">
        <v>6</v>
      </c>
      <c r="E17" s="12">
        <v>1884.8538171795617</v>
      </c>
      <c r="F17" s="12">
        <v>1867.6926183394471</v>
      </c>
      <c r="G17" s="12">
        <v>1869.5921370970302</v>
      </c>
      <c r="H17" s="12">
        <v>1885.1045613236456</v>
      </c>
      <c r="I17" s="12">
        <v>1888.9961141205363</v>
      </c>
      <c r="J17" s="12">
        <v>2003.9610651064722</v>
      </c>
      <c r="K17" s="12">
        <v>1959.5788800766568</v>
      </c>
      <c r="L17" s="12">
        <v>1881.6947347316711</v>
      </c>
      <c r="M17" s="12">
        <v>1949.4680492473015</v>
      </c>
      <c r="N17" s="12">
        <v>2007.3356695939956</v>
      </c>
      <c r="O17" s="12">
        <v>1971.540469776178</v>
      </c>
      <c r="P17" s="10">
        <v>2012.7158681481003</v>
      </c>
      <c r="Q17" s="10">
        <v>1990.6503293874437</v>
      </c>
      <c r="R17" s="10">
        <v>2007.4909455586287</v>
      </c>
      <c r="S17" s="10">
        <v>1971.2669321461619</v>
      </c>
      <c r="T17" s="10">
        <v>1928.2272280349848</v>
      </c>
      <c r="U17" s="10">
        <v>1935.0419311737103</v>
      </c>
      <c r="V17" s="10">
        <v>1986.3418629992566</v>
      </c>
      <c r="W17" s="10">
        <v>1973.174198964826</v>
      </c>
      <c r="X17" s="10">
        <v>1921.4577722798474</v>
      </c>
      <c r="Y17" s="10">
        <v>1991.4969904839929</v>
      </c>
      <c r="Z17" s="10">
        <v>1904.1299562657887</v>
      </c>
      <c r="AA17" s="24">
        <v>1973.1769168865555</v>
      </c>
    </row>
    <row r="18" spans="1:27" ht="15" customHeight="1" x14ac:dyDescent="0.25">
      <c r="A18" s="8">
        <v>42597</v>
      </c>
      <c r="B18" s="8">
        <v>42598</v>
      </c>
      <c r="C18" s="16">
        <v>6.7690968604087827</v>
      </c>
      <c r="D18" s="24" t="s">
        <v>6</v>
      </c>
      <c r="E18" s="12">
        <v>1888.8769028708286</v>
      </c>
      <c r="F18" s="12">
        <v>1868.3699701936366</v>
      </c>
      <c r="G18" s="12">
        <v>1873.755872796824</v>
      </c>
      <c r="H18" s="12">
        <v>1885.2474944345611</v>
      </c>
      <c r="I18" s="12">
        <v>1885.1179638491678</v>
      </c>
      <c r="J18" s="12">
        <v>2013.1168165372485</v>
      </c>
      <c r="K18" s="12">
        <v>1962.2343122560758</v>
      </c>
      <c r="L18" s="12">
        <v>1871.2625578036846</v>
      </c>
      <c r="M18" s="12">
        <v>1949.356985419535</v>
      </c>
      <c r="N18" s="12">
        <v>2010.3621400878819</v>
      </c>
      <c r="O18" s="12">
        <v>1973.6217139562477</v>
      </c>
      <c r="P18" s="10">
        <v>2006.952787688537</v>
      </c>
      <c r="Q18" s="10">
        <v>1984.572910867721</v>
      </c>
      <c r="R18" s="10">
        <v>2010.3903254622148</v>
      </c>
      <c r="S18" s="10">
        <v>1968.5386435286425</v>
      </c>
      <c r="T18" s="10">
        <v>1923.0438624953417</v>
      </c>
      <c r="U18" s="10">
        <v>1935.8344584802421</v>
      </c>
      <c r="V18" s="10">
        <v>1999.0121962355788</v>
      </c>
      <c r="W18" s="10">
        <v>1987.7753794907551</v>
      </c>
      <c r="X18" s="10">
        <v>1910.5462845991838</v>
      </c>
      <c r="Y18" s="10">
        <v>1990.6173215379979</v>
      </c>
      <c r="Z18" s="10">
        <v>1902.3986122329268</v>
      </c>
      <c r="AA18" s="24">
        <v>1988.569785476775</v>
      </c>
    </row>
    <row r="19" spans="1:27" x14ac:dyDescent="0.25">
      <c r="A19" s="8">
        <v>42598</v>
      </c>
      <c r="B19" s="8">
        <v>42599</v>
      </c>
      <c r="C19" s="16">
        <v>7.5269798793792724</v>
      </c>
      <c r="D19" s="24">
        <v>1963.2769318532953</v>
      </c>
      <c r="E19" s="12">
        <v>1871.4581809502556</v>
      </c>
      <c r="F19" s="12">
        <v>1856.6502247798214</v>
      </c>
      <c r="G19" s="12">
        <v>1862.3226022063088</v>
      </c>
      <c r="H19" s="12">
        <v>1877.0889800475379</v>
      </c>
      <c r="I19" s="12">
        <v>1877.8534485465163</v>
      </c>
      <c r="J19" s="12">
        <v>1995.399604148369</v>
      </c>
      <c r="K19" s="12">
        <v>1948.9138025312602</v>
      </c>
      <c r="L19" s="12">
        <v>1867.4494581995004</v>
      </c>
      <c r="M19" s="12">
        <v>1949.2787915340634</v>
      </c>
      <c r="N19" s="12">
        <v>2007.9523905999426</v>
      </c>
      <c r="O19" s="12">
        <v>1970.3654718039368</v>
      </c>
      <c r="P19" s="10">
        <v>2001.6153501509264</v>
      </c>
      <c r="Q19" s="10">
        <v>1978.4739208030542</v>
      </c>
      <c r="R19" s="10">
        <v>1995.7063849191029</v>
      </c>
      <c r="S19" s="10">
        <v>1949.9064784301825</v>
      </c>
      <c r="T19" s="10">
        <v>1911.2069570875017</v>
      </c>
      <c r="U19" s="10">
        <v>1923.7156456653802</v>
      </c>
      <c r="V19" s="10">
        <v>1980.1497104199989</v>
      </c>
      <c r="W19" s="10">
        <v>1964.813402725986</v>
      </c>
      <c r="X19" s="10">
        <v>1905.5628098492732</v>
      </c>
      <c r="Y19" s="10">
        <v>1969.2900610374145</v>
      </c>
      <c r="Z19" s="10">
        <v>1887.6803808268526</v>
      </c>
      <c r="AA19" s="24">
        <v>1962.0680928478989</v>
      </c>
    </row>
    <row r="20" spans="1:27" x14ac:dyDescent="0.25">
      <c r="A20" s="8">
        <v>42599</v>
      </c>
      <c r="B20" s="8">
        <v>42600</v>
      </c>
      <c r="C20" s="16">
        <v>7.5309015653133393</v>
      </c>
      <c r="D20" s="24">
        <v>1705.8252462909509</v>
      </c>
      <c r="E20" s="12">
        <v>1843.1986089155475</v>
      </c>
      <c r="F20" s="12">
        <v>1825.6945282661929</v>
      </c>
      <c r="G20" s="12">
        <v>1830.7442060922538</v>
      </c>
      <c r="H20" s="12">
        <v>1845.1938507155537</v>
      </c>
      <c r="I20" s="12">
        <v>1846.0395828423257</v>
      </c>
      <c r="J20" s="12">
        <v>1973.1911194480929</v>
      </c>
      <c r="K20" s="12">
        <v>1929.894011332743</v>
      </c>
      <c r="L20" s="12">
        <v>1847.3333310912799</v>
      </c>
      <c r="M20" s="12">
        <v>1932.9787413475137</v>
      </c>
      <c r="N20" s="12">
        <v>1998.7373131875615</v>
      </c>
      <c r="O20" s="12">
        <v>1967.3465384513288</v>
      </c>
      <c r="P20" s="10">
        <v>1998.9516989302469</v>
      </c>
      <c r="Q20" s="10">
        <v>1968.3499826158757</v>
      </c>
      <c r="R20" s="10">
        <v>1978.7774739667036</v>
      </c>
      <c r="S20" s="10">
        <v>1923.0894081756207</v>
      </c>
      <c r="T20" s="10">
        <v>1874.9315483776138</v>
      </c>
      <c r="U20" s="10">
        <v>1889.5620936166533</v>
      </c>
      <c r="V20" s="10">
        <v>1936.6974773614804</v>
      </c>
      <c r="W20" s="10">
        <v>1927.0417080994484</v>
      </c>
      <c r="X20" s="10">
        <v>1895.4692572613701</v>
      </c>
      <c r="Y20" s="10">
        <v>1936.7641328495779</v>
      </c>
      <c r="Z20" s="10">
        <v>1853.4580182017564</v>
      </c>
      <c r="AA20" s="24">
        <v>1929.0787134381412</v>
      </c>
    </row>
    <row r="21" spans="1:27" x14ac:dyDescent="0.25">
      <c r="A21" s="8">
        <v>42600</v>
      </c>
      <c r="B21" s="8">
        <v>42601</v>
      </c>
      <c r="C21" s="16">
        <v>6.0260900201201437</v>
      </c>
      <c r="D21" s="24">
        <v>1518.8008420872238</v>
      </c>
      <c r="E21" s="12">
        <v>1526.1951366275423</v>
      </c>
      <c r="F21" s="12">
        <v>1508.4373880215112</v>
      </c>
      <c r="G21" s="12">
        <v>1513.6124733076583</v>
      </c>
      <c r="H21" s="12">
        <v>1524.8432665737948</v>
      </c>
      <c r="I21" s="12">
        <v>1520.207124404159</v>
      </c>
      <c r="J21" s="12">
        <v>1642.1442274915255</v>
      </c>
      <c r="K21" s="12">
        <v>1586.1239712908091</v>
      </c>
      <c r="L21" s="12">
        <v>1512.119498278319</v>
      </c>
      <c r="M21" s="12">
        <v>1586.389128496314</v>
      </c>
      <c r="N21" s="12">
        <v>1646.8134026702148</v>
      </c>
      <c r="O21" s="12">
        <v>1611.5749789577419</v>
      </c>
      <c r="P21" s="10">
        <v>1636.6917189007218</v>
      </c>
      <c r="Q21" s="10">
        <v>1618.2799686464202</v>
      </c>
      <c r="R21" s="10">
        <v>1637.884678442899</v>
      </c>
      <c r="S21" s="10">
        <v>1595.1677493978464</v>
      </c>
      <c r="T21" s="10">
        <v>1551.0298702412695</v>
      </c>
      <c r="U21" s="10">
        <v>1572.1726862232031</v>
      </c>
      <c r="V21" s="10">
        <v>1615.6435388675457</v>
      </c>
      <c r="W21" s="10">
        <v>1603.5819274803434</v>
      </c>
      <c r="X21" s="10">
        <v>1548.9905751127044</v>
      </c>
      <c r="Y21" s="10">
        <v>1606.9004538170313</v>
      </c>
      <c r="Z21" s="10">
        <v>1534.0782686931598</v>
      </c>
      <c r="AA21" s="24">
        <v>1606.9977106151298</v>
      </c>
    </row>
    <row r="22" spans="1:27" x14ac:dyDescent="0.25">
      <c r="A22" s="8">
        <v>42601</v>
      </c>
      <c r="B22" s="8">
        <v>42602</v>
      </c>
      <c r="C22" s="16">
        <v>7.7383705451488494</v>
      </c>
      <c r="D22" s="24">
        <v>1792.4588889533629</v>
      </c>
      <c r="E22" s="12">
        <v>1791.5266045165245</v>
      </c>
      <c r="F22" s="12">
        <v>1780.8308595343817</v>
      </c>
      <c r="G22" s="12">
        <v>1785.6085709535257</v>
      </c>
      <c r="H22" s="12">
        <v>1802.5069354849957</v>
      </c>
      <c r="I22" s="12">
        <v>1795.2154133674812</v>
      </c>
      <c r="J22" s="12">
        <v>1884.1434243183749</v>
      </c>
      <c r="K22" s="12">
        <v>1846.7412247702714</v>
      </c>
      <c r="L22" s="12">
        <v>1784.1611139695885</v>
      </c>
      <c r="M22" s="12">
        <v>1842.5529181538516</v>
      </c>
      <c r="N22" s="12">
        <v>1896.1119927066522</v>
      </c>
      <c r="O22" s="12">
        <v>1868.4070592134397</v>
      </c>
      <c r="P22" s="10">
        <v>1917.3615354940562</v>
      </c>
      <c r="Q22" s="10">
        <v>1893.5439558294074</v>
      </c>
      <c r="R22" s="10">
        <v>1908.0238842658011</v>
      </c>
      <c r="S22" s="10">
        <v>1875.5869187865849</v>
      </c>
      <c r="T22" s="10">
        <v>1834.5872167637119</v>
      </c>
      <c r="U22" s="10">
        <v>1839.470746672378</v>
      </c>
      <c r="V22" s="10">
        <v>1882.9658561088513</v>
      </c>
      <c r="W22" s="10">
        <v>1869.9547294234287</v>
      </c>
      <c r="X22" s="10">
        <v>1837.028701934101</v>
      </c>
      <c r="Y22" s="10">
        <v>1891.7753425449312</v>
      </c>
      <c r="Z22" s="10">
        <v>1809.5047904584233</v>
      </c>
      <c r="AA22" s="24">
        <v>1878.3836026928043</v>
      </c>
    </row>
    <row r="23" spans="1:27" x14ac:dyDescent="0.25">
      <c r="A23" s="8">
        <v>42602</v>
      </c>
      <c r="B23" s="8">
        <v>42603</v>
      </c>
      <c r="C23" s="16">
        <v>5.756590073361993</v>
      </c>
      <c r="D23" s="24">
        <v>1601.0570508584069</v>
      </c>
      <c r="E23" s="12">
        <v>1599.4825592351415</v>
      </c>
      <c r="F23" s="12">
        <v>1587.0439311600448</v>
      </c>
      <c r="G23" s="12">
        <v>1249.8288146316766</v>
      </c>
      <c r="H23" s="12">
        <v>1265.3617010673295</v>
      </c>
      <c r="I23" s="12">
        <v>1277.7574976375286</v>
      </c>
      <c r="J23" s="12">
        <v>1770.2614592587913</v>
      </c>
      <c r="K23" s="12">
        <v>1730.623295774813</v>
      </c>
      <c r="L23" s="12">
        <v>1650.2703363457399</v>
      </c>
      <c r="M23" s="12">
        <v>1737.7650538794678</v>
      </c>
      <c r="N23" s="12">
        <v>1814.6213372853199</v>
      </c>
      <c r="O23" s="12">
        <v>1780.8278437356769</v>
      </c>
      <c r="P23" s="10">
        <v>1817.0012246096514</v>
      </c>
      <c r="Q23" s="10">
        <v>1783.7572890123497</v>
      </c>
      <c r="R23" s="10">
        <v>1790.844070652111</v>
      </c>
      <c r="S23" s="10">
        <v>1752.7350397520677</v>
      </c>
      <c r="T23" s="10">
        <v>1707.6479963061884</v>
      </c>
      <c r="U23" s="10">
        <v>1712.3854057417948</v>
      </c>
      <c r="V23" s="10">
        <v>1734.8340065391678</v>
      </c>
      <c r="W23" s="10">
        <v>1717.1825612004188</v>
      </c>
      <c r="X23" s="10">
        <v>1716.5948475329881</v>
      </c>
      <c r="Y23" s="10">
        <v>1778.7109283174825</v>
      </c>
      <c r="Z23" s="10">
        <v>1653.1071254521451</v>
      </c>
      <c r="AA23" s="24">
        <v>1716.8616534018247</v>
      </c>
    </row>
    <row r="24" spans="1:27" x14ac:dyDescent="0.25">
      <c r="A24" s="8">
        <v>42603</v>
      </c>
      <c r="B24" s="8">
        <v>42604</v>
      </c>
      <c r="C24" s="16">
        <v>8.0455804841518397</v>
      </c>
      <c r="D24" s="24">
        <v>2457.0505371493982</v>
      </c>
      <c r="E24" s="12">
        <v>2460.6191557342604</v>
      </c>
      <c r="F24" s="12">
        <v>2444.5645632155147</v>
      </c>
      <c r="G24" s="12">
        <v>2383.4398195920126</v>
      </c>
      <c r="H24" s="12">
        <v>2404.6044104229554</v>
      </c>
      <c r="I24" s="12">
        <v>2413.4086646137075</v>
      </c>
      <c r="J24" s="12">
        <v>1983.625089394978</v>
      </c>
      <c r="K24" s="12">
        <v>1943.3196834247217</v>
      </c>
      <c r="L24" s="12">
        <v>1878.1739953344281</v>
      </c>
      <c r="M24" s="12">
        <v>1943.8573431357497</v>
      </c>
      <c r="N24" s="12">
        <v>2002.1080934771157</v>
      </c>
      <c r="O24" s="12">
        <v>1970.6508428332565</v>
      </c>
      <c r="P24" s="10">
        <v>2014.4346601661744</v>
      </c>
      <c r="Q24" s="10">
        <v>1986.9709568172461</v>
      </c>
      <c r="R24" s="10">
        <v>2002.9913315707749</v>
      </c>
      <c r="S24" s="10">
        <v>1967.0027094622833</v>
      </c>
      <c r="T24" s="10">
        <v>1923.6950158279012</v>
      </c>
      <c r="U24" s="10">
        <v>1928.5999024861244</v>
      </c>
      <c r="V24" s="10">
        <v>1946.4716180576468</v>
      </c>
      <c r="W24" s="10">
        <v>1932.6682991584139</v>
      </c>
      <c r="X24" s="10">
        <v>1924.6350053575206</v>
      </c>
      <c r="Y24" s="10">
        <v>1989.2893676205952</v>
      </c>
      <c r="Z24" s="10">
        <v>1883.0396812378076</v>
      </c>
      <c r="AA24" s="24">
        <v>1929.8868675874694</v>
      </c>
    </row>
    <row r="25" spans="1:27" x14ac:dyDescent="0.25">
      <c r="A25" s="8">
        <v>42604</v>
      </c>
      <c r="B25" s="8">
        <v>42605</v>
      </c>
      <c r="C25" s="16">
        <v>6.1159194936752321</v>
      </c>
      <c r="D25" s="24">
        <v>1706.3324617846738</v>
      </c>
      <c r="E25" s="12">
        <v>1695.8342233770661</v>
      </c>
      <c r="F25" s="12">
        <v>1684.2514776847402</v>
      </c>
      <c r="G25" s="12">
        <v>1685.4987440180896</v>
      </c>
      <c r="H25" s="12">
        <v>1709.0538704591106</v>
      </c>
      <c r="I25" s="12">
        <v>1711.687618174197</v>
      </c>
      <c r="J25" s="12">
        <v>1827.0406767676375</v>
      </c>
      <c r="K25" s="12">
        <v>1772.5460764795127</v>
      </c>
      <c r="L25" s="12">
        <v>1691.2740532581861</v>
      </c>
      <c r="M25" s="12">
        <v>1774.5062273827348</v>
      </c>
      <c r="N25" s="12">
        <v>1830.0080931035754</v>
      </c>
      <c r="O25" s="12">
        <v>1797.5781154319368</v>
      </c>
      <c r="P25" s="10">
        <v>1840.6602965073225</v>
      </c>
      <c r="Q25" s="10">
        <v>1808.6789837427707</v>
      </c>
      <c r="R25" s="10">
        <v>1837.4375176783283</v>
      </c>
      <c r="S25" s="10">
        <v>1794.8697039545668</v>
      </c>
      <c r="T25" s="10">
        <v>1734.6259763054095</v>
      </c>
      <c r="U25" s="10">
        <v>1748.7095792273267</v>
      </c>
      <c r="V25" s="10">
        <v>1811.6798644883413</v>
      </c>
      <c r="W25" s="10">
        <v>1800.2174098707721</v>
      </c>
      <c r="X25" s="10">
        <v>1735.7947193312311</v>
      </c>
      <c r="Y25" s="10">
        <v>1820.061574610369</v>
      </c>
      <c r="Z25" s="10">
        <v>1711.7142970919726</v>
      </c>
      <c r="AA25" s="24">
        <v>1818.7938565341094</v>
      </c>
    </row>
    <row r="26" spans="1:27" x14ac:dyDescent="0.25">
      <c r="A26" s="8">
        <v>42605</v>
      </c>
      <c r="B26" s="8">
        <v>42606</v>
      </c>
      <c r="C26" s="16">
        <v>7.75256200158596</v>
      </c>
      <c r="D26" s="24">
        <v>1801.99726220506</v>
      </c>
      <c r="E26" s="12">
        <v>1796.2554034912739</v>
      </c>
      <c r="F26" s="12">
        <v>1784.5926616281843</v>
      </c>
      <c r="G26" s="12">
        <v>1784.0264837559112</v>
      </c>
      <c r="H26" s="12">
        <v>1799.2288731280353</v>
      </c>
      <c r="I26" s="12">
        <v>1800.5935886634265</v>
      </c>
      <c r="J26" s="12">
        <v>1891.9253465321219</v>
      </c>
      <c r="K26" s="12">
        <v>1850.5759491482411</v>
      </c>
      <c r="L26" s="12">
        <v>1790.0348262840955</v>
      </c>
      <c r="M26" s="12">
        <v>1852.3081591273547</v>
      </c>
      <c r="N26" s="12">
        <v>1902.1498415608919</v>
      </c>
      <c r="O26" s="12">
        <v>1871.4807154525679</v>
      </c>
      <c r="P26" s="10">
        <v>1904.4749804245077</v>
      </c>
      <c r="Q26" s="10">
        <v>1884.2354090382432</v>
      </c>
      <c r="R26" s="10">
        <v>1899.0849639074738</v>
      </c>
      <c r="S26" s="10">
        <v>1867.884823987991</v>
      </c>
      <c r="T26" s="10">
        <v>1829.988331137572</v>
      </c>
      <c r="U26" s="10">
        <v>1836.9247820915041</v>
      </c>
      <c r="V26" s="10">
        <v>1884.4917340347095</v>
      </c>
      <c r="W26" s="10">
        <v>1876.4583898891758</v>
      </c>
      <c r="X26" s="10">
        <v>1820.7604045496612</v>
      </c>
      <c r="Y26" s="10">
        <v>1891.8337861333484</v>
      </c>
      <c r="Z26" s="10">
        <v>1808.162199268543</v>
      </c>
      <c r="AA26" s="24">
        <v>1885.6408526961113</v>
      </c>
    </row>
    <row r="27" spans="1:27" x14ac:dyDescent="0.25">
      <c r="A27" s="8">
        <v>42606</v>
      </c>
      <c r="B27" s="8">
        <v>42607</v>
      </c>
      <c r="C27" s="16">
        <v>8.3570223971605309</v>
      </c>
      <c r="D27" s="24">
        <v>1893.701128753379</v>
      </c>
      <c r="E27" s="12">
        <v>1891.8585303861041</v>
      </c>
      <c r="F27" s="12">
        <v>1877.1127914377296</v>
      </c>
      <c r="G27" s="12">
        <v>1877.1583688608459</v>
      </c>
      <c r="H27" s="12">
        <v>1888.2193309316501</v>
      </c>
      <c r="I27" s="12">
        <v>1894.3905553066782</v>
      </c>
      <c r="J27" s="12">
        <v>2010.7088610763178</v>
      </c>
      <c r="K27" s="12">
        <v>1959.1538156669096</v>
      </c>
      <c r="L27" s="12">
        <v>1880.8039299077534</v>
      </c>
      <c r="M27" s="12">
        <v>1952.7961928350355</v>
      </c>
      <c r="N27" s="12">
        <v>2011.5897258926177</v>
      </c>
      <c r="O27" s="12">
        <v>1976.6935927293002</v>
      </c>
      <c r="P27" s="10">
        <v>2011.0012340357816</v>
      </c>
      <c r="Q27" s="10">
        <v>1981.9002928972081</v>
      </c>
      <c r="R27" s="10">
        <v>2011.0820955723796</v>
      </c>
      <c r="S27" s="10">
        <v>1968.3893078077867</v>
      </c>
      <c r="T27" s="10">
        <v>1927.4381554450722</v>
      </c>
      <c r="U27" s="10">
        <v>1939.48299599653</v>
      </c>
      <c r="V27" s="10">
        <v>1996.6461057049339</v>
      </c>
      <c r="W27" s="10">
        <v>1978.9778592510258</v>
      </c>
      <c r="X27" s="10">
        <v>1914.690062357251</v>
      </c>
      <c r="Y27" s="10">
        <v>1993.882546172852</v>
      </c>
      <c r="Z27" s="10">
        <v>1909.1413183112004</v>
      </c>
      <c r="AA27" s="24">
        <v>1986.7934324806122</v>
      </c>
    </row>
    <row r="28" spans="1:27" x14ac:dyDescent="0.25">
      <c r="A28" s="8">
        <v>42607</v>
      </c>
      <c r="B28" s="8">
        <v>42608</v>
      </c>
      <c r="C28" s="16">
        <v>6.7465826520919796</v>
      </c>
      <c r="D28" s="24">
        <v>1742.2030003825209</v>
      </c>
      <c r="E28" s="12">
        <v>1744.5018410089488</v>
      </c>
      <c r="F28" s="12">
        <v>1751.9173282480413</v>
      </c>
      <c r="G28" s="12">
        <v>1751.7998797657817</v>
      </c>
      <c r="H28" s="12">
        <v>1764.39098398532</v>
      </c>
      <c r="I28" s="12">
        <v>1767.6296718525487</v>
      </c>
      <c r="J28" s="12">
        <v>1893.848431405766</v>
      </c>
      <c r="K28" s="12">
        <v>1848.0430157356755</v>
      </c>
      <c r="L28" s="12">
        <v>1761.5501511115913</v>
      </c>
      <c r="M28" s="12">
        <v>1836.8472268686471</v>
      </c>
      <c r="N28" s="12">
        <v>1889.644122180659</v>
      </c>
      <c r="O28" s="12">
        <v>1848.7621438716169</v>
      </c>
      <c r="P28" s="10">
        <v>1856.6829575324127</v>
      </c>
      <c r="Q28" s="10">
        <v>1838.3953040263762</v>
      </c>
      <c r="R28" s="10">
        <v>1875.7529106582956</v>
      </c>
      <c r="S28" s="10">
        <v>1851.8987956199353</v>
      </c>
      <c r="T28" s="10">
        <v>1797.7046685899272</v>
      </c>
      <c r="U28" s="10">
        <v>1814.7131047152011</v>
      </c>
      <c r="V28" s="10">
        <v>1870.4726236453521</v>
      </c>
      <c r="W28" s="10">
        <v>1864.1720965876593</v>
      </c>
      <c r="X28" s="10">
        <v>1777.9944342034476</v>
      </c>
      <c r="Y28" s="10">
        <v>1873.4290813485147</v>
      </c>
      <c r="Z28" s="10">
        <v>1788.8823943423035</v>
      </c>
      <c r="AA28" s="24">
        <v>1871.2889795997075</v>
      </c>
    </row>
    <row r="29" spans="1:27" x14ac:dyDescent="0.25">
      <c r="A29" s="8">
        <v>42608</v>
      </c>
      <c r="B29" s="8">
        <v>42609</v>
      </c>
      <c r="C29" s="16">
        <v>6.0828540529012676</v>
      </c>
      <c r="D29" s="24">
        <v>1557.3847514841727</v>
      </c>
      <c r="E29" s="12">
        <v>1557.4012011345928</v>
      </c>
      <c r="F29" s="12">
        <v>1555.8696973189383</v>
      </c>
      <c r="G29" s="12">
        <v>1531.5340885966002</v>
      </c>
      <c r="H29" s="12">
        <v>1540.5647241530228</v>
      </c>
      <c r="I29" s="12">
        <v>1528.5448081622874</v>
      </c>
      <c r="J29" s="12">
        <v>1620.3754507734614</v>
      </c>
      <c r="K29" s="12">
        <v>1585.8097740421974</v>
      </c>
      <c r="L29" s="12">
        <v>1511.4557423281506</v>
      </c>
      <c r="M29" s="12">
        <v>1571.8437003575325</v>
      </c>
      <c r="N29" s="12">
        <v>1596.9899022932959</v>
      </c>
      <c r="O29" s="12">
        <v>1603.7952532970119</v>
      </c>
      <c r="P29" s="10">
        <v>1640.4219878120361</v>
      </c>
      <c r="Q29" s="10">
        <v>1610.7470137085106</v>
      </c>
      <c r="R29" s="10">
        <v>1645.5738051340056</v>
      </c>
      <c r="S29" s="10">
        <v>1603.6089979903397</v>
      </c>
      <c r="T29" s="10">
        <v>1574.7081979045292</v>
      </c>
      <c r="U29" s="10">
        <v>1591.0605532198226</v>
      </c>
      <c r="V29" s="10">
        <v>1657.3015907538152</v>
      </c>
      <c r="W29" s="10">
        <v>1646.3133599633748</v>
      </c>
      <c r="X29" s="10">
        <v>1570.7722050061611</v>
      </c>
      <c r="Y29" s="10">
        <v>1624.7220450831701</v>
      </c>
      <c r="Z29" s="10">
        <v>1570.9620452046042</v>
      </c>
      <c r="AA29" s="24">
        <v>1659.4372557801016</v>
      </c>
    </row>
    <row r="30" spans="1:27" x14ac:dyDescent="0.25">
      <c r="A30" s="8">
        <v>42609</v>
      </c>
      <c r="B30" s="8">
        <v>42610</v>
      </c>
      <c r="C30" s="16">
        <v>7.5279827651977538</v>
      </c>
      <c r="D30" s="24">
        <v>1814.8094863125009</v>
      </c>
      <c r="E30" s="12">
        <v>1815.1411859694588</v>
      </c>
      <c r="F30" s="12">
        <v>1806.6052533146189</v>
      </c>
      <c r="G30" s="12">
        <v>1797.1993095908315</v>
      </c>
      <c r="H30" s="12">
        <v>1807.2413841439113</v>
      </c>
      <c r="I30" s="12">
        <v>1805.2984929382937</v>
      </c>
      <c r="J30" s="12">
        <v>1888.140026077629</v>
      </c>
      <c r="K30" s="12">
        <v>1847.3667932455583</v>
      </c>
      <c r="L30" s="12">
        <v>1786.4373188373704</v>
      </c>
      <c r="M30" s="12">
        <v>1842.5776021881568</v>
      </c>
      <c r="N30" s="12">
        <v>1881.3187841782167</v>
      </c>
      <c r="O30" s="12">
        <v>1867.3694653641392</v>
      </c>
      <c r="P30" s="10">
        <v>1904.4273692598947</v>
      </c>
      <c r="Q30" s="10">
        <v>1878.812244286112</v>
      </c>
      <c r="R30" s="10">
        <v>1893.4401001205169</v>
      </c>
      <c r="S30" s="10">
        <v>1859.9930502564605</v>
      </c>
      <c r="T30" s="10">
        <v>1836.1643159215548</v>
      </c>
      <c r="U30" s="10">
        <v>1849.6398354923554</v>
      </c>
      <c r="V30" s="10">
        <v>1900.0828950892121</v>
      </c>
      <c r="W30" s="10">
        <v>1884.815708002963</v>
      </c>
      <c r="X30" s="10">
        <v>1828.0904893316895</v>
      </c>
      <c r="Y30" s="10">
        <v>1879.7713074524438</v>
      </c>
      <c r="Z30" s="10">
        <v>1825.9586620250561</v>
      </c>
      <c r="AA30" s="24">
        <v>1900.4880436509259</v>
      </c>
    </row>
    <row r="31" spans="1:27" x14ac:dyDescent="0.25">
      <c r="A31" s="8">
        <v>42610</v>
      </c>
      <c r="B31" s="8">
        <v>42611</v>
      </c>
      <c r="C31" s="16">
        <v>7.9252770882472392</v>
      </c>
      <c r="D31" s="24">
        <v>1927.2932031866274</v>
      </c>
      <c r="E31" s="12">
        <v>1929.1818392315697</v>
      </c>
      <c r="F31" s="12">
        <v>1923.4635339028926</v>
      </c>
      <c r="G31" s="12">
        <v>1915.2820690309889</v>
      </c>
      <c r="H31" s="12">
        <v>1927.3789586971468</v>
      </c>
      <c r="I31" s="12">
        <v>1930.6829493087603</v>
      </c>
      <c r="J31" s="12">
        <v>2045.7970626005572</v>
      </c>
      <c r="K31" s="12">
        <v>1994.6892088907616</v>
      </c>
      <c r="L31" s="12">
        <v>1914.7255964525568</v>
      </c>
      <c r="M31" s="12">
        <v>1986.0640794138424</v>
      </c>
      <c r="N31" s="12">
        <v>2055.9731136037572</v>
      </c>
      <c r="O31" s="12">
        <v>2008.6312464474465</v>
      </c>
      <c r="P31" s="10">
        <v>2039.6986313859536</v>
      </c>
      <c r="Q31" s="10">
        <v>2010.6659876966921</v>
      </c>
      <c r="R31" s="10">
        <v>2033.6397903823238</v>
      </c>
      <c r="S31" s="10">
        <v>1996.9604236931789</v>
      </c>
      <c r="T31" s="10">
        <v>1961.9195527585962</v>
      </c>
      <c r="U31" s="10">
        <v>1978.0424250683541</v>
      </c>
      <c r="V31" s="10">
        <v>2032.6136999199732</v>
      </c>
      <c r="W31" s="10">
        <v>2019.8614722560258</v>
      </c>
      <c r="X31" s="10">
        <v>1943.417483146497</v>
      </c>
      <c r="Y31" s="10">
        <v>2026.3142124863093</v>
      </c>
      <c r="Z31" s="10">
        <v>1943.7803514473019</v>
      </c>
      <c r="AA31" s="24">
        <v>2024.0548048784794</v>
      </c>
    </row>
    <row r="32" spans="1:27" x14ac:dyDescent="0.25">
      <c r="A32" s="8">
        <v>42611</v>
      </c>
      <c r="B32" s="8">
        <v>42612</v>
      </c>
      <c r="C32" s="16">
        <v>7.9332180632948877</v>
      </c>
      <c r="D32" s="24">
        <v>1927.6367115749367</v>
      </c>
      <c r="E32" s="12">
        <v>1927.0297338275084</v>
      </c>
      <c r="F32" s="12">
        <v>1922.4667734729931</v>
      </c>
      <c r="G32" s="12">
        <v>1909.6879154474309</v>
      </c>
      <c r="H32" s="12">
        <v>1925.85279398128</v>
      </c>
      <c r="I32" s="12">
        <v>1927.2903563540012</v>
      </c>
      <c r="J32" s="12">
        <v>2045.3535079520086</v>
      </c>
      <c r="K32" s="12">
        <v>1994.6018055024842</v>
      </c>
      <c r="L32" s="12">
        <v>1908.8445831480199</v>
      </c>
      <c r="M32" s="12">
        <v>1986.2086220818048</v>
      </c>
      <c r="N32" s="12">
        <v>2048.7784503491539</v>
      </c>
      <c r="O32" s="12">
        <v>2002.7818700592627</v>
      </c>
      <c r="P32" s="10">
        <v>2032.1648433236953</v>
      </c>
      <c r="Q32" s="10">
        <v>2007.1724648297607</v>
      </c>
      <c r="R32" s="10">
        <v>2040.6765046544583</v>
      </c>
      <c r="S32" s="10">
        <v>1999.9066828509772</v>
      </c>
      <c r="T32" s="10">
        <v>1960.6702153454023</v>
      </c>
      <c r="U32" s="10">
        <v>1975.3945504394449</v>
      </c>
      <c r="V32" s="10">
        <v>2032.0542042518448</v>
      </c>
      <c r="W32" s="10">
        <v>2016.0922710255816</v>
      </c>
      <c r="X32" s="10">
        <v>1944.1491185776811</v>
      </c>
      <c r="Y32" s="10">
        <v>2025.5935765355198</v>
      </c>
      <c r="Z32" s="10">
        <v>1940.098065045715</v>
      </c>
      <c r="AA32" s="24">
        <v>2020.7200000595321</v>
      </c>
    </row>
    <row r="33" spans="1:27" x14ac:dyDescent="0.25">
      <c r="A33" s="8">
        <v>42612</v>
      </c>
      <c r="B33" s="8">
        <v>42613</v>
      </c>
      <c r="C33" s="16">
        <v>7.8992199544236064</v>
      </c>
      <c r="D33" s="24">
        <v>1921.9753490035393</v>
      </c>
      <c r="E33" s="12">
        <v>1921.5735862493923</v>
      </c>
      <c r="F33" s="12">
        <v>1913.8709920201595</v>
      </c>
      <c r="G33" s="12">
        <v>1900.1825628791341</v>
      </c>
      <c r="H33" s="12">
        <v>1913.8962545868169</v>
      </c>
      <c r="I33" s="12">
        <v>1911.5961719469201</v>
      </c>
      <c r="J33" s="12">
        <v>2024.1099619247691</v>
      </c>
      <c r="K33" s="12">
        <v>1970.5876191162331</v>
      </c>
      <c r="L33" s="12">
        <v>1885.482736423673</v>
      </c>
      <c r="M33" s="12">
        <v>1961.6948582544817</v>
      </c>
      <c r="N33" s="12">
        <v>2028.1123689949663</v>
      </c>
      <c r="O33" s="12">
        <v>1980.8266355109349</v>
      </c>
      <c r="P33" s="10">
        <v>2021.6024521287807</v>
      </c>
      <c r="Q33" s="10">
        <v>1996.2825415613329</v>
      </c>
      <c r="R33" s="10">
        <v>2026.7453540833153</v>
      </c>
      <c r="S33" s="10">
        <v>1983.3855614550264</v>
      </c>
      <c r="T33" s="10">
        <v>1948.7077115799614</v>
      </c>
      <c r="U33" s="10">
        <v>1964.8337000487979</v>
      </c>
      <c r="V33" s="10">
        <v>2024.2935786911569</v>
      </c>
      <c r="W33" s="10">
        <v>2009.293225076419</v>
      </c>
      <c r="X33" s="10">
        <v>1931.9557402448943</v>
      </c>
      <c r="Y33" s="10">
        <v>2012.9813071432848</v>
      </c>
      <c r="Z33" s="10">
        <v>1929.5655193771895</v>
      </c>
      <c r="AA33" s="24">
        <v>2009.9285926429006</v>
      </c>
    </row>
    <row r="34" spans="1:27" ht="15.75" thickBot="1" x14ac:dyDescent="0.3">
      <c r="A34" s="8">
        <v>42613</v>
      </c>
      <c r="B34" s="8">
        <v>42614</v>
      </c>
      <c r="C34" s="16">
        <v>7.468858908735216</v>
      </c>
      <c r="D34" s="25">
        <v>1814.2561917907931</v>
      </c>
      <c r="E34" s="20">
        <v>1812.0780625167592</v>
      </c>
      <c r="F34" s="20">
        <v>1800.9296090661858</v>
      </c>
      <c r="G34" s="20">
        <v>1799.4834629779771</v>
      </c>
      <c r="H34" s="20">
        <v>1811.423548879691</v>
      </c>
      <c r="I34" s="20">
        <v>1814.249615007644</v>
      </c>
      <c r="J34" s="20">
        <v>1931.8991220925404</v>
      </c>
      <c r="K34" s="20">
        <v>1883.9950032914492</v>
      </c>
      <c r="L34" s="20">
        <v>1804.6386789282128</v>
      </c>
      <c r="M34" s="20">
        <v>1882.5785104502004</v>
      </c>
      <c r="N34" s="20">
        <v>1952.8541297040745</v>
      </c>
      <c r="O34" s="20">
        <v>1914.6811707980823</v>
      </c>
      <c r="P34" s="19">
        <v>1943.0256490520981</v>
      </c>
      <c r="Q34" s="19">
        <v>1912.447123113835</v>
      </c>
      <c r="R34" s="19">
        <v>1932.6090778961104</v>
      </c>
      <c r="S34" s="19">
        <v>1887.0360081028173</v>
      </c>
      <c r="T34" s="19">
        <v>1848.7478472572238</v>
      </c>
      <c r="U34" s="19">
        <v>1862.4324006393069</v>
      </c>
      <c r="V34" s="19">
        <v>1916.4711499341956</v>
      </c>
      <c r="W34" s="19">
        <v>1907.0973355569276</v>
      </c>
      <c r="X34" s="19">
        <v>1847.0605956165389</v>
      </c>
      <c r="Y34" s="19">
        <v>1910.2001349557784</v>
      </c>
      <c r="Z34" s="19">
        <v>1828.0679457203425</v>
      </c>
      <c r="AA34" s="25">
        <v>1910.4938474339399</v>
      </c>
    </row>
  </sheetData>
  <mergeCells count="1">
    <mergeCell ref="A1:C1"/>
  </mergeCells>
  <conditionalFormatting sqref="D4:AA4">
    <cfRule type="top10" dxfId="1160" priority="91" percent="1" bottom="1" rank="20"/>
    <cfRule type="aboveAverage" dxfId="1159" priority="92" aboveAverage="0"/>
    <cfRule type="aboveAverage" dxfId="1158" priority="93"/>
  </conditionalFormatting>
  <conditionalFormatting sqref="D5:AA5">
    <cfRule type="top10" dxfId="1157" priority="88" percent="1" bottom="1" rank="20"/>
    <cfRule type="aboveAverage" dxfId="1156" priority="89" aboveAverage="0"/>
    <cfRule type="aboveAverage" dxfId="1155" priority="90"/>
  </conditionalFormatting>
  <conditionalFormatting sqref="D6:AA6">
    <cfRule type="top10" dxfId="1154" priority="85" percent="1" bottom="1" rank="20"/>
    <cfRule type="aboveAverage" dxfId="1153" priority="86" aboveAverage="0"/>
    <cfRule type="aboveAverage" dxfId="1152" priority="87"/>
  </conditionalFormatting>
  <conditionalFormatting sqref="D7:AA7">
    <cfRule type="top10" dxfId="1151" priority="82" percent="1" bottom="1" rank="20"/>
    <cfRule type="aboveAverage" dxfId="1150" priority="83" aboveAverage="0"/>
    <cfRule type="aboveAverage" dxfId="1149" priority="84"/>
  </conditionalFormatting>
  <conditionalFormatting sqref="D8:AA8">
    <cfRule type="top10" dxfId="1148" priority="79" percent="1" bottom="1" rank="20"/>
    <cfRule type="aboveAverage" dxfId="1147" priority="80" aboveAverage="0"/>
    <cfRule type="aboveAverage" dxfId="1146" priority="81"/>
  </conditionalFormatting>
  <conditionalFormatting sqref="D9:AA9">
    <cfRule type="top10" dxfId="1145" priority="76" percent="1" bottom="1" rank="20"/>
    <cfRule type="aboveAverage" dxfId="1144" priority="77" aboveAverage="0"/>
    <cfRule type="aboveAverage" dxfId="1143" priority="78"/>
  </conditionalFormatting>
  <conditionalFormatting sqref="D10:AA10">
    <cfRule type="top10" dxfId="1142" priority="73" percent="1" bottom="1" rank="20"/>
    <cfRule type="aboveAverage" dxfId="1141" priority="74" aboveAverage="0"/>
    <cfRule type="aboveAverage" dxfId="1140" priority="75"/>
  </conditionalFormatting>
  <conditionalFormatting sqref="D11:AA11">
    <cfRule type="top10" dxfId="1139" priority="70" percent="1" bottom="1" rank="20"/>
    <cfRule type="aboveAverage" dxfId="1138" priority="71" aboveAverage="0"/>
    <cfRule type="aboveAverage" dxfId="1137" priority="72"/>
  </conditionalFormatting>
  <conditionalFormatting sqref="D12:AA12">
    <cfRule type="top10" dxfId="1136" priority="67" percent="1" bottom="1" rank="20"/>
    <cfRule type="aboveAverage" dxfId="1135" priority="68" aboveAverage="0"/>
    <cfRule type="aboveAverage" dxfId="1134" priority="69"/>
  </conditionalFormatting>
  <conditionalFormatting sqref="D13:AA13">
    <cfRule type="top10" dxfId="1133" priority="64" percent="1" bottom="1" rank="20"/>
    <cfRule type="aboveAverage" dxfId="1132" priority="65" aboveAverage="0"/>
    <cfRule type="aboveAverage" dxfId="1131" priority="66"/>
  </conditionalFormatting>
  <conditionalFormatting sqref="D14:AA14">
    <cfRule type="top10" dxfId="1130" priority="61" percent="1" bottom="1" rank="20"/>
    <cfRule type="aboveAverage" dxfId="1129" priority="62" aboveAverage="0"/>
    <cfRule type="aboveAverage" dxfId="1128" priority="63"/>
  </conditionalFormatting>
  <conditionalFormatting sqref="D15:AA15">
    <cfRule type="top10" dxfId="1127" priority="58" percent="1" bottom="1" rank="20"/>
    <cfRule type="aboveAverage" dxfId="1126" priority="59" aboveAverage="0"/>
    <cfRule type="aboveAverage" dxfId="1125" priority="60"/>
  </conditionalFormatting>
  <conditionalFormatting sqref="D16:AA16">
    <cfRule type="top10" dxfId="1124" priority="55" percent="1" bottom="1" rank="20"/>
    <cfRule type="aboveAverage" dxfId="1123" priority="56" aboveAverage="0"/>
    <cfRule type="aboveAverage" dxfId="1122" priority="57"/>
  </conditionalFormatting>
  <conditionalFormatting sqref="D17:AA17">
    <cfRule type="top10" dxfId="1121" priority="52" percent="1" bottom="1" rank="20"/>
    <cfRule type="aboveAverage" dxfId="1120" priority="53" aboveAverage="0"/>
    <cfRule type="aboveAverage" dxfId="1119" priority="54"/>
  </conditionalFormatting>
  <conditionalFormatting sqref="D18:AA18">
    <cfRule type="top10" dxfId="1118" priority="49" percent="1" bottom="1" rank="20"/>
    <cfRule type="aboveAverage" dxfId="1117" priority="50" aboveAverage="0"/>
    <cfRule type="aboveAverage" dxfId="1116" priority="51"/>
  </conditionalFormatting>
  <conditionalFormatting sqref="D19:AA19">
    <cfRule type="top10" dxfId="1115" priority="46" percent="1" bottom="1" rank="20"/>
    <cfRule type="aboveAverage" dxfId="1114" priority="47" aboveAverage="0"/>
    <cfRule type="aboveAverage" dxfId="1113" priority="48"/>
  </conditionalFormatting>
  <conditionalFormatting sqref="D20:AA20">
    <cfRule type="top10" dxfId="1112" priority="43" percent="1" bottom="1" rank="20"/>
    <cfRule type="aboveAverage" dxfId="1111" priority="44" aboveAverage="0"/>
    <cfRule type="aboveAverage" dxfId="1110" priority="45"/>
  </conditionalFormatting>
  <conditionalFormatting sqref="D21:AA21">
    <cfRule type="top10" dxfId="1109" priority="40" percent="1" bottom="1" rank="20"/>
    <cfRule type="aboveAverage" dxfId="1108" priority="41" aboveAverage="0"/>
    <cfRule type="aboveAverage" dxfId="1107" priority="42"/>
  </conditionalFormatting>
  <conditionalFormatting sqref="D22:AA22">
    <cfRule type="top10" dxfId="1106" priority="37" percent="1" bottom="1" rank="20"/>
    <cfRule type="aboveAverage" dxfId="1105" priority="38" aboveAverage="0"/>
    <cfRule type="aboveAverage" dxfId="1104" priority="39"/>
  </conditionalFormatting>
  <conditionalFormatting sqref="D23:AA23">
    <cfRule type="top10" dxfId="1103" priority="34" percent="1" bottom="1" rank="20"/>
    <cfRule type="aboveAverage" dxfId="1102" priority="35" aboveAverage="0"/>
    <cfRule type="aboveAverage" dxfId="1101" priority="36"/>
  </conditionalFormatting>
  <conditionalFormatting sqref="D24:AA24">
    <cfRule type="top10" dxfId="1100" priority="31" percent="1" bottom="1" rank="20"/>
    <cfRule type="aboveAverage" dxfId="1099" priority="32" aboveAverage="0"/>
    <cfRule type="aboveAverage" dxfId="1098" priority="33"/>
  </conditionalFormatting>
  <conditionalFormatting sqref="D25:AA25">
    <cfRule type="top10" dxfId="1097" priority="28" percent="1" bottom="1" rank="20"/>
    <cfRule type="aboveAverage" dxfId="1096" priority="29" aboveAverage="0"/>
    <cfRule type="aboveAverage" dxfId="1095" priority="30"/>
  </conditionalFormatting>
  <conditionalFormatting sqref="D26:AA26">
    <cfRule type="top10" dxfId="1094" priority="25" percent="1" bottom="1" rank="20"/>
    <cfRule type="aboveAverage" dxfId="1093" priority="26" aboveAverage="0"/>
    <cfRule type="aboveAverage" dxfId="1092" priority="27"/>
  </conditionalFormatting>
  <conditionalFormatting sqref="D27:AA27">
    <cfRule type="top10" dxfId="1091" priority="22" percent="1" bottom="1" rank="20"/>
    <cfRule type="aboveAverage" dxfId="1090" priority="23" aboveAverage="0"/>
    <cfRule type="aboveAverage" dxfId="1089" priority="24"/>
  </conditionalFormatting>
  <conditionalFormatting sqref="D28:AA28">
    <cfRule type="top10" dxfId="1088" priority="19" percent="1" bottom="1" rank="20"/>
    <cfRule type="aboveAverage" dxfId="1087" priority="20" aboveAverage="0"/>
    <cfRule type="aboveAverage" dxfId="1086" priority="21"/>
  </conditionalFormatting>
  <conditionalFormatting sqref="D29:AA29">
    <cfRule type="top10" dxfId="1085" priority="16" percent="1" bottom="1" rank="20"/>
    <cfRule type="aboveAverage" dxfId="1084" priority="17" aboveAverage="0"/>
    <cfRule type="aboveAverage" dxfId="1083" priority="18"/>
  </conditionalFormatting>
  <conditionalFormatting sqref="D30:AA30">
    <cfRule type="top10" dxfId="1082" priority="13" percent="1" bottom="1" rank="20"/>
    <cfRule type="aboveAverage" dxfId="1081" priority="14" aboveAverage="0"/>
    <cfRule type="aboveAverage" dxfId="1080" priority="15"/>
  </conditionalFormatting>
  <conditionalFormatting sqref="D31:AA31">
    <cfRule type="top10" dxfId="1079" priority="10" percent="1" bottom="1" rank="20"/>
    <cfRule type="aboveAverage" dxfId="1078" priority="11" aboveAverage="0"/>
    <cfRule type="aboveAverage" dxfId="1077" priority="12"/>
  </conditionalFormatting>
  <conditionalFormatting sqref="D32:AA32">
    <cfRule type="top10" dxfId="1076" priority="7" percent="1" bottom="1" rank="20"/>
    <cfRule type="aboveAverage" dxfId="1075" priority="8" aboveAverage="0"/>
    <cfRule type="aboveAverage" dxfId="1074" priority="9"/>
  </conditionalFormatting>
  <conditionalFormatting sqref="D33:AA33">
    <cfRule type="top10" dxfId="1073" priority="4" percent="1" bottom="1" rank="20"/>
    <cfRule type="aboveAverage" dxfId="1072" priority="5" aboveAverage="0"/>
    <cfRule type="aboveAverage" dxfId="1071" priority="6"/>
  </conditionalFormatting>
  <conditionalFormatting sqref="D34:AA34">
    <cfRule type="top10" dxfId="1070" priority="1" percent="1" bottom="1" rank="20"/>
    <cfRule type="aboveAverage" dxfId="1069" priority="2" aboveAverage="0"/>
    <cfRule type="aboveAverage" dxfId="1068" priority="3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C1"/>
    </sheetView>
  </sheetViews>
  <sheetFormatPr defaultRowHeight="15" x14ac:dyDescent="0.25"/>
  <cols>
    <col min="1" max="1" width="10.42578125" customWidth="1"/>
    <col min="2" max="2" width="9.7109375" customWidth="1"/>
  </cols>
  <sheetData>
    <row r="1" spans="1:11" ht="32.25" customHeight="1" thickBot="1" x14ac:dyDescent="0.3">
      <c r="A1" s="37" t="s">
        <v>98</v>
      </c>
      <c r="B1" s="38"/>
      <c r="C1" s="39"/>
    </row>
    <row r="2" spans="1:11" ht="15.75" thickBot="1" x14ac:dyDescent="0.3">
      <c r="D2" s="26" t="str">
        <f>"038"</f>
        <v>038</v>
      </c>
      <c r="E2" s="26" t="str">
        <f>"046"</f>
        <v>046</v>
      </c>
      <c r="F2" s="26" t="str">
        <f>"054"</f>
        <v>054</v>
      </c>
      <c r="G2" s="26" t="str">
        <f>"062"</f>
        <v>062</v>
      </c>
      <c r="H2" s="17" t="str">
        <f>"040"</f>
        <v>040</v>
      </c>
      <c r="I2" s="17" t="str">
        <f>"048"</f>
        <v>048</v>
      </c>
      <c r="J2" s="17" t="str">
        <f>"056"</f>
        <v>056</v>
      </c>
      <c r="K2" s="17" t="str">
        <f>"064"</f>
        <v>064</v>
      </c>
    </row>
    <row r="3" spans="1:11" x14ac:dyDescent="0.25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3" t="s">
        <v>2</v>
      </c>
      <c r="E3" s="23" t="s">
        <v>2</v>
      </c>
      <c r="F3" s="23" t="s">
        <v>2</v>
      </c>
      <c r="G3" s="23" t="s">
        <v>2</v>
      </c>
      <c r="H3" s="23" t="s">
        <v>2</v>
      </c>
      <c r="I3" s="23" t="s">
        <v>2</v>
      </c>
      <c r="J3" s="23" t="s">
        <v>2</v>
      </c>
      <c r="K3" s="23" t="s">
        <v>2</v>
      </c>
    </row>
    <row r="4" spans="1:11" x14ac:dyDescent="0.25">
      <c r="A4" s="8">
        <v>42583</v>
      </c>
      <c r="B4" s="8">
        <v>42584</v>
      </c>
      <c r="C4" s="16">
        <v>7.8739856944084163</v>
      </c>
      <c r="D4" s="24">
        <v>1695.7215810243511</v>
      </c>
      <c r="E4" s="24">
        <v>1673.7056732210949</v>
      </c>
      <c r="F4" s="24">
        <v>1660.4519772435356</v>
      </c>
      <c r="G4" s="24">
        <v>1674.9269429181786</v>
      </c>
      <c r="H4" s="24">
        <v>1666.9129789155572</v>
      </c>
      <c r="I4" s="24">
        <v>1721.2388853354907</v>
      </c>
      <c r="J4" s="24">
        <v>1640.7286378785268</v>
      </c>
      <c r="K4" s="24">
        <v>1699.5582078207169</v>
      </c>
    </row>
    <row r="5" spans="1:11" x14ac:dyDescent="0.25">
      <c r="A5" s="8">
        <v>42584</v>
      </c>
      <c r="B5" s="8">
        <v>42585</v>
      </c>
      <c r="C5" s="16">
        <v>7.1203376026153569</v>
      </c>
      <c r="D5" s="24">
        <v>1722.8358277437965</v>
      </c>
      <c r="E5" s="24">
        <v>1693.0001700944442</v>
      </c>
      <c r="F5" s="24">
        <v>1660.9362912312642</v>
      </c>
      <c r="G5" s="24">
        <v>1685.7512942190922</v>
      </c>
      <c r="H5" s="24">
        <v>1698.1229370878184</v>
      </c>
      <c r="I5" s="24">
        <v>1718.0302202920927</v>
      </c>
      <c r="J5" s="24">
        <v>1670.0131115177896</v>
      </c>
      <c r="K5" s="24">
        <v>1688.9139244854489</v>
      </c>
    </row>
    <row r="6" spans="1:11" x14ac:dyDescent="0.25">
      <c r="A6" s="8">
        <v>42585</v>
      </c>
      <c r="B6" s="8">
        <v>42586</v>
      </c>
      <c r="C6" s="16">
        <v>6.4199563636779784</v>
      </c>
      <c r="D6" s="24">
        <v>1344.8065540780481</v>
      </c>
      <c r="E6" s="24">
        <v>1347.9199523324644</v>
      </c>
      <c r="F6" s="24">
        <v>1352.4169244047471</v>
      </c>
      <c r="G6" s="24">
        <v>1431.8205842572454</v>
      </c>
      <c r="H6" s="24">
        <v>1338.0024407809724</v>
      </c>
      <c r="I6" s="24">
        <v>1373.9751414963657</v>
      </c>
      <c r="J6" s="24">
        <v>1359.2539296965431</v>
      </c>
      <c r="K6" s="24">
        <v>1431.165212606631</v>
      </c>
    </row>
    <row r="7" spans="1:11" x14ac:dyDescent="0.25">
      <c r="A7" s="8">
        <v>42586</v>
      </c>
      <c r="B7" s="8">
        <v>42587</v>
      </c>
      <c r="C7" s="16">
        <v>7.2486125240325929</v>
      </c>
      <c r="D7" s="24">
        <v>1647.1348610904306</v>
      </c>
      <c r="E7" s="24">
        <v>1632.9296103112144</v>
      </c>
      <c r="F7" s="24">
        <v>1619.6474927105389</v>
      </c>
      <c r="G7" s="24">
        <v>1640.2818886376117</v>
      </c>
      <c r="H7" s="24">
        <v>1615.6693248679103</v>
      </c>
      <c r="I7" s="24">
        <v>1672.1228652034938</v>
      </c>
      <c r="J7" s="24">
        <v>1601.4902249764075</v>
      </c>
      <c r="K7" s="24">
        <v>1661.6001166853102</v>
      </c>
    </row>
    <row r="8" spans="1:11" x14ac:dyDescent="0.25">
      <c r="A8" s="8">
        <v>42587</v>
      </c>
      <c r="B8" s="8">
        <v>42588</v>
      </c>
      <c r="C8" s="16">
        <v>6.9139870529174807</v>
      </c>
      <c r="D8" s="24">
        <v>1605.9278310300188</v>
      </c>
      <c r="E8" s="24">
        <v>1568.215668129433</v>
      </c>
      <c r="F8" s="24">
        <v>1557.7256275611041</v>
      </c>
      <c r="G8" s="24">
        <v>1550.5404787066761</v>
      </c>
      <c r="H8" s="24">
        <v>1580.3499376711325</v>
      </c>
      <c r="I8" s="24">
        <v>1611.173470392441</v>
      </c>
      <c r="J8" s="24">
        <v>1536.033786114132</v>
      </c>
      <c r="K8" s="24">
        <v>1572.0098855441413</v>
      </c>
    </row>
    <row r="9" spans="1:11" x14ac:dyDescent="0.25">
      <c r="A9" s="8">
        <v>42588</v>
      </c>
      <c r="B9" s="8">
        <v>42589</v>
      </c>
      <c r="C9" s="16">
        <v>7.3179626827239987</v>
      </c>
      <c r="D9" s="24">
        <v>1718.6083800995964</v>
      </c>
      <c r="E9" s="24">
        <v>1707.3425274260862</v>
      </c>
      <c r="F9" s="24">
        <v>1698.7199615529721</v>
      </c>
      <c r="G9" s="24">
        <v>1679.2752943892262</v>
      </c>
      <c r="H9" s="24">
        <v>1696.8520733015337</v>
      </c>
      <c r="I9" s="24">
        <v>1756.8424984289436</v>
      </c>
      <c r="J9" s="24">
        <v>1678.5131286233618</v>
      </c>
      <c r="K9" s="24">
        <v>1703.1951481266403</v>
      </c>
    </row>
    <row r="10" spans="1:11" x14ac:dyDescent="0.25">
      <c r="A10" s="8">
        <v>42589</v>
      </c>
      <c r="B10" s="8">
        <v>42590</v>
      </c>
      <c r="C10" s="16">
        <v>8.0764415092468269</v>
      </c>
      <c r="D10" s="24">
        <v>1747.4211171129646</v>
      </c>
      <c r="E10" s="24">
        <v>1740.0192070135186</v>
      </c>
      <c r="F10" s="24">
        <v>1714.534462248537</v>
      </c>
      <c r="G10" s="24">
        <v>1710.5221547081476</v>
      </c>
      <c r="H10" s="24">
        <v>1723.2151890322325</v>
      </c>
      <c r="I10" s="24">
        <v>1780.7774515562955</v>
      </c>
      <c r="J10" s="24">
        <v>1698.6499216535876</v>
      </c>
      <c r="K10" s="24">
        <v>1737.0156747252076</v>
      </c>
    </row>
    <row r="11" spans="1:11" x14ac:dyDescent="0.25">
      <c r="A11" s="8">
        <v>42590</v>
      </c>
      <c r="B11" s="8">
        <v>42591</v>
      </c>
      <c r="C11" s="16">
        <v>8.2966216764450067</v>
      </c>
      <c r="D11" s="24">
        <v>1804.7213630692388</v>
      </c>
      <c r="E11" s="24">
        <v>1785.6051128045269</v>
      </c>
      <c r="F11" s="24">
        <v>1760.5096045292148</v>
      </c>
      <c r="G11" s="24">
        <v>1769.214799915505</v>
      </c>
      <c r="H11" s="24">
        <v>1770.819696471191</v>
      </c>
      <c r="I11" s="24">
        <v>1828.108227386814</v>
      </c>
      <c r="J11" s="24">
        <v>1738.4353775096806</v>
      </c>
      <c r="K11" s="24">
        <v>1791.9319416179826</v>
      </c>
    </row>
    <row r="12" spans="1:11" x14ac:dyDescent="0.25">
      <c r="A12" s="8">
        <v>42591</v>
      </c>
      <c r="B12" s="8">
        <v>42592</v>
      </c>
      <c r="C12" s="16">
        <v>6.2678837795257571</v>
      </c>
      <c r="D12" s="24">
        <v>1591.8192221097379</v>
      </c>
      <c r="E12" s="24">
        <v>1586.0118468555252</v>
      </c>
      <c r="F12" s="24">
        <v>1595.0670982747101</v>
      </c>
      <c r="G12" s="24">
        <v>1612.1661057326935</v>
      </c>
      <c r="H12" s="24">
        <v>1570.6510363439884</v>
      </c>
      <c r="I12" s="24">
        <v>1641.0226872640217</v>
      </c>
      <c r="J12" s="24">
        <v>1580.9108610538885</v>
      </c>
      <c r="K12" s="24">
        <v>1622.6548927120484</v>
      </c>
    </row>
    <row r="13" spans="1:11" x14ac:dyDescent="0.25">
      <c r="A13" s="8">
        <v>42592</v>
      </c>
      <c r="B13" s="8">
        <v>42593</v>
      </c>
      <c r="C13" s="16">
        <v>7.6570745229758321</v>
      </c>
      <c r="D13" s="24">
        <v>1633.3310698823293</v>
      </c>
      <c r="E13" s="24">
        <v>1563.5429409243802</v>
      </c>
      <c r="F13" s="24">
        <v>1537.545694865931</v>
      </c>
      <c r="G13" s="24">
        <v>1526.8798616270808</v>
      </c>
      <c r="H13" s="24">
        <v>1589.1524870638166</v>
      </c>
      <c r="I13" s="24">
        <v>1613.1567184586929</v>
      </c>
      <c r="J13" s="24">
        <v>1526.0359088419063</v>
      </c>
      <c r="K13" s="24">
        <v>1550.030970576244</v>
      </c>
    </row>
    <row r="14" spans="1:11" x14ac:dyDescent="0.25">
      <c r="A14" s="8">
        <v>42593</v>
      </c>
      <c r="B14" s="8">
        <v>42594</v>
      </c>
      <c r="C14" s="16">
        <v>6.6788114709854129</v>
      </c>
      <c r="D14" s="24">
        <v>1584.3030197533785</v>
      </c>
      <c r="E14" s="24">
        <v>1562.9065407058831</v>
      </c>
      <c r="F14" s="24">
        <v>1564.1218877084229</v>
      </c>
      <c r="G14" s="24">
        <v>1533.182535357349</v>
      </c>
      <c r="H14" s="24">
        <v>1567.8848470322373</v>
      </c>
      <c r="I14" s="24">
        <v>1609.5710392634564</v>
      </c>
      <c r="J14" s="24">
        <v>1530.5926766395651</v>
      </c>
      <c r="K14" s="24">
        <v>1560.2109901767894</v>
      </c>
    </row>
    <row r="15" spans="1:11" x14ac:dyDescent="0.25">
      <c r="A15" s="8">
        <v>42594</v>
      </c>
      <c r="B15" s="8">
        <v>42595</v>
      </c>
      <c r="C15" s="16">
        <v>7.9459913539886475</v>
      </c>
      <c r="D15" s="24">
        <v>1722.3251994970212</v>
      </c>
      <c r="E15" s="24">
        <v>1705.0739137698233</v>
      </c>
      <c r="F15" s="24">
        <v>1709.4558012872396</v>
      </c>
      <c r="G15" s="24">
        <v>1708.5437367301226</v>
      </c>
      <c r="H15" s="24">
        <v>1696.6699250040372</v>
      </c>
      <c r="I15" s="24">
        <v>1753.5287479691294</v>
      </c>
      <c r="J15" s="24">
        <v>1683.8757351490731</v>
      </c>
      <c r="K15" s="24">
        <v>1725.8735598298929</v>
      </c>
    </row>
    <row r="16" spans="1:11" x14ac:dyDescent="0.25">
      <c r="A16" s="8">
        <v>42595</v>
      </c>
      <c r="B16" s="8">
        <v>42596</v>
      </c>
      <c r="C16" s="16">
        <v>7.5745585923194882</v>
      </c>
      <c r="D16" s="24">
        <v>1721.7963228967885</v>
      </c>
      <c r="E16" s="24">
        <v>1695.2853280946179</v>
      </c>
      <c r="F16" s="24">
        <v>1665.3792601515574</v>
      </c>
      <c r="G16" s="24">
        <v>1670.6711814800801</v>
      </c>
      <c r="H16" s="24">
        <v>1683.2383436172704</v>
      </c>
      <c r="I16" s="24">
        <v>1731.0379810205529</v>
      </c>
      <c r="J16" s="24">
        <v>1643.5653666011747</v>
      </c>
      <c r="K16" s="24">
        <v>1696.3572576025197</v>
      </c>
    </row>
    <row r="17" spans="1:11" x14ac:dyDescent="0.25">
      <c r="A17" s="8">
        <v>42596</v>
      </c>
      <c r="B17" s="8">
        <v>42597</v>
      </c>
      <c r="C17" s="16">
        <v>7.934746195793152</v>
      </c>
      <c r="D17" s="24">
        <v>1759.6261554067612</v>
      </c>
      <c r="E17" s="24">
        <v>1742.6846855697354</v>
      </c>
      <c r="F17" s="24">
        <v>1715.163311774465</v>
      </c>
      <c r="G17" s="24">
        <v>1723.406812463538</v>
      </c>
      <c r="H17" s="24">
        <v>1729.6021746720746</v>
      </c>
      <c r="I17" s="24">
        <v>1782.7897162578483</v>
      </c>
      <c r="J17" s="24">
        <v>1697.5728795417047</v>
      </c>
      <c r="K17" s="24">
        <v>1749.8998836015712</v>
      </c>
    </row>
    <row r="18" spans="1:11" x14ac:dyDescent="0.25">
      <c r="A18" s="8">
        <v>42597</v>
      </c>
      <c r="B18" s="8">
        <v>42598</v>
      </c>
      <c r="C18" s="16">
        <v>6.7690968604087827</v>
      </c>
      <c r="D18" s="24">
        <v>1733.1242080094703</v>
      </c>
      <c r="E18" s="24">
        <v>1716.5018348715971</v>
      </c>
      <c r="F18" s="24">
        <v>1702.0113889645929</v>
      </c>
      <c r="G18" s="24">
        <v>1708.3759853883591</v>
      </c>
      <c r="H18" s="24">
        <v>1698.7268700996349</v>
      </c>
      <c r="I18" s="24">
        <v>1762.7876449711614</v>
      </c>
      <c r="J18" s="24">
        <v>1679.8320710112114</v>
      </c>
      <c r="K18" s="24">
        <v>1732.0096676894725</v>
      </c>
    </row>
    <row r="19" spans="1:11" x14ac:dyDescent="0.25">
      <c r="A19" s="8">
        <v>42598</v>
      </c>
      <c r="B19" s="8">
        <v>42599</v>
      </c>
      <c r="C19" s="16">
        <v>7.5269798793792724</v>
      </c>
      <c r="D19" s="24">
        <v>1719.2639488060465</v>
      </c>
      <c r="E19" s="24">
        <v>1701.7941845116829</v>
      </c>
      <c r="F19" s="24">
        <v>1684.043623661267</v>
      </c>
      <c r="G19" s="24">
        <v>1688.6568247124476</v>
      </c>
      <c r="H19" s="24">
        <v>1682.7210560686983</v>
      </c>
      <c r="I19" s="24">
        <v>1743.7233278634976</v>
      </c>
      <c r="J19" s="24">
        <v>1665.5674291284292</v>
      </c>
      <c r="K19" s="24">
        <v>1709.8238791659212</v>
      </c>
    </row>
    <row r="20" spans="1:11" x14ac:dyDescent="0.25">
      <c r="A20" s="8">
        <v>42599</v>
      </c>
      <c r="B20" s="8">
        <v>42600</v>
      </c>
      <c r="C20" s="16">
        <v>7.5309015653133393</v>
      </c>
      <c r="D20" s="24">
        <v>1734.1008604085969</v>
      </c>
      <c r="E20" s="24">
        <v>1690.1392596526296</v>
      </c>
      <c r="F20" s="24">
        <v>1669.2212469792787</v>
      </c>
      <c r="G20" s="24">
        <v>1672.636020194954</v>
      </c>
      <c r="H20" s="24">
        <v>1696.9363602901726</v>
      </c>
      <c r="I20" s="24">
        <v>1732.8448717148622</v>
      </c>
      <c r="J20" s="24">
        <v>1648.1287860998925</v>
      </c>
      <c r="K20" s="24">
        <v>1698.0593523806297</v>
      </c>
    </row>
    <row r="21" spans="1:11" x14ac:dyDescent="0.25">
      <c r="A21" s="8">
        <v>42600</v>
      </c>
      <c r="B21" s="8">
        <v>42601</v>
      </c>
      <c r="C21" s="16">
        <v>6.0260900201201437</v>
      </c>
      <c r="D21" s="24">
        <v>1423.4794757584009</v>
      </c>
      <c r="E21" s="24">
        <v>1389.3660327529224</v>
      </c>
      <c r="F21" s="24">
        <v>1394.0463748940388</v>
      </c>
      <c r="G21" s="24">
        <v>1382.0957346122379</v>
      </c>
      <c r="H21" s="24">
        <v>1399.4962176309853</v>
      </c>
      <c r="I21" s="24">
        <v>1433.2952721244696</v>
      </c>
      <c r="J21" s="24">
        <v>1373.332565100008</v>
      </c>
      <c r="K21" s="24">
        <v>1410.9851232930566</v>
      </c>
    </row>
    <row r="22" spans="1:11" x14ac:dyDescent="0.25">
      <c r="A22" s="8">
        <v>42601</v>
      </c>
      <c r="B22" s="8">
        <v>42602</v>
      </c>
      <c r="C22" s="16">
        <v>7.7383705451488494</v>
      </c>
      <c r="D22" s="24">
        <v>1709.7151245839184</v>
      </c>
      <c r="E22" s="24">
        <v>1675.9985359885329</v>
      </c>
      <c r="F22" s="24">
        <v>1671.9912553298532</v>
      </c>
      <c r="G22" s="24">
        <v>1665.3895956953095</v>
      </c>
      <c r="H22" s="24">
        <v>1686.023134672125</v>
      </c>
      <c r="I22" s="24">
        <v>1719.0620929293655</v>
      </c>
      <c r="J22" s="24">
        <v>1651.4140378394047</v>
      </c>
      <c r="K22" s="24">
        <v>1684.4737456312057</v>
      </c>
    </row>
    <row r="23" spans="1:11" x14ac:dyDescent="0.25">
      <c r="A23" s="8">
        <v>42602</v>
      </c>
      <c r="B23" s="8">
        <v>42603</v>
      </c>
      <c r="C23" s="16">
        <v>5.756590073361993</v>
      </c>
      <c r="D23" s="24">
        <v>1608.9126931816925</v>
      </c>
      <c r="E23" s="24">
        <v>1565.6241818902572</v>
      </c>
      <c r="F23" s="24">
        <v>1539.7367003568893</v>
      </c>
      <c r="G23" s="24">
        <v>1502.4210038153726</v>
      </c>
      <c r="H23" s="24">
        <v>1580.6303841247093</v>
      </c>
      <c r="I23" s="24">
        <v>1617.1362456530715</v>
      </c>
      <c r="J23" s="24">
        <v>1507.0577446553561</v>
      </c>
      <c r="K23" s="24">
        <v>1515.6761876236797</v>
      </c>
    </row>
    <row r="24" spans="1:11" x14ac:dyDescent="0.25">
      <c r="A24" s="8">
        <v>42603</v>
      </c>
      <c r="B24" s="8">
        <v>42604</v>
      </c>
      <c r="C24" s="16">
        <v>8.0455804841518397</v>
      </c>
      <c r="D24" s="24">
        <v>1788.9663954011462</v>
      </c>
      <c r="E24" s="24">
        <v>1760.8250504086905</v>
      </c>
      <c r="F24" s="24">
        <v>1731.2972671602495</v>
      </c>
      <c r="G24" s="24">
        <v>1712.3462009972395</v>
      </c>
      <c r="H24" s="24">
        <v>1763.5739212485507</v>
      </c>
      <c r="I24" s="24">
        <v>1802.788900941126</v>
      </c>
      <c r="J24" s="24">
        <v>1712.5930671569768</v>
      </c>
      <c r="K24" s="24">
        <v>1726.7551192410353</v>
      </c>
    </row>
    <row r="25" spans="1:11" x14ac:dyDescent="0.25">
      <c r="A25" s="8">
        <v>42604</v>
      </c>
      <c r="B25" s="8">
        <v>42605</v>
      </c>
      <c r="C25" s="16">
        <v>6.1159194936752321</v>
      </c>
      <c r="D25" s="24">
        <v>1618.6101749615548</v>
      </c>
      <c r="E25" s="24">
        <v>1582.7795217677253</v>
      </c>
      <c r="F25" s="24">
        <v>1565.2311418141435</v>
      </c>
      <c r="G25" s="24">
        <v>1579.6497124050836</v>
      </c>
      <c r="H25" s="24">
        <v>1587.4911802175845</v>
      </c>
      <c r="I25" s="24">
        <v>1624.1587661756282</v>
      </c>
      <c r="J25" s="24">
        <v>1550.4006984990749</v>
      </c>
      <c r="K25" s="24">
        <v>1607.7276499245154</v>
      </c>
    </row>
    <row r="26" spans="1:11" x14ac:dyDescent="0.25">
      <c r="A26" s="8">
        <v>42605</v>
      </c>
      <c r="B26" s="8">
        <v>42606</v>
      </c>
      <c r="C26" s="16">
        <v>7.75256200158596</v>
      </c>
      <c r="D26" s="24">
        <v>1703.6604403297906</v>
      </c>
      <c r="E26" s="24">
        <v>1674.1325969122688</v>
      </c>
      <c r="F26" s="24">
        <v>1670.6283547920261</v>
      </c>
      <c r="G26" s="24">
        <v>1679.518984232946</v>
      </c>
      <c r="H26" s="24">
        <v>1678.3849451583662</v>
      </c>
      <c r="I26" s="24">
        <v>1714.8664272073422</v>
      </c>
      <c r="J26" s="24">
        <v>1658.1321595779193</v>
      </c>
      <c r="K26" s="24">
        <v>1701.8425620562152</v>
      </c>
    </row>
    <row r="27" spans="1:11" x14ac:dyDescent="0.25">
      <c r="A27" s="8">
        <v>42606</v>
      </c>
      <c r="B27" s="8">
        <v>42607</v>
      </c>
      <c r="C27" s="16">
        <v>8.3570223971605309</v>
      </c>
      <c r="D27" s="24">
        <v>1779.6314713059016</v>
      </c>
      <c r="E27" s="24">
        <v>1754.5880628021955</v>
      </c>
      <c r="F27" s="24">
        <v>1742.7609587535931</v>
      </c>
      <c r="G27" s="24">
        <v>1745.8899060203066</v>
      </c>
      <c r="H27" s="24">
        <v>1751.4791230590677</v>
      </c>
      <c r="I27" s="24">
        <v>1801.4743734688489</v>
      </c>
      <c r="J27" s="24">
        <v>1723.423978527564</v>
      </c>
      <c r="K27" s="24">
        <v>1765.9306498050744</v>
      </c>
    </row>
    <row r="28" spans="1:11" x14ac:dyDescent="0.25">
      <c r="A28" s="8">
        <v>42607</v>
      </c>
      <c r="B28" s="8">
        <v>42608</v>
      </c>
      <c r="C28" s="16">
        <v>6.7465826520919796</v>
      </c>
      <c r="D28" s="24">
        <v>1668.5020698150347</v>
      </c>
      <c r="E28" s="24">
        <v>1660.0721080548253</v>
      </c>
      <c r="F28" s="24">
        <v>1647.1248927593135</v>
      </c>
      <c r="G28" s="24">
        <v>1655.1431063629805</v>
      </c>
      <c r="H28" s="24">
        <v>1639.2007292319661</v>
      </c>
      <c r="I28" s="24">
        <v>1696.8055181716861</v>
      </c>
      <c r="J28" s="24">
        <v>1635.8598065885976</v>
      </c>
      <c r="K28" s="24">
        <v>1667.9401104560591</v>
      </c>
    </row>
    <row r="29" spans="1:11" x14ac:dyDescent="0.25">
      <c r="A29" s="8">
        <v>42608</v>
      </c>
      <c r="B29" s="8">
        <v>42609</v>
      </c>
      <c r="C29" s="16">
        <v>6.0828540529012676</v>
      </c>
      <c r="D29" s="24">
        <v>1451.7677083097851</v>
      </c>
      <c r="E29" s="24">
        <v>1419.6714667189869</v>
      </c>
      <c r="F29" s="24">
        <v>1443.1142503825886</v>
      </c>
      <c r="G29" s="24">
        <v>1459.70084354032</v>
      </c>
      <c r="H29" s="24">
        <v>1433.5619263458475</v>
      </c>
      <c r="I29" s="24">
        <v>1456.1595593805882</v>
      </c>
      <c r="J29" s="24">
        <v>1429.2665086170146</v>
      </c>
      <c r="K29" s="24">
        <v>1466.4593779826098</v>
      </c>
    </row>
    <row r="30" spans="1:11" x14ac:dyDescent="0.25">
      <c r="A30" s="8">
        <v>42609</v>
      </c>
      <c r="B30" s="8">
        <v>42610</v>
      </c>
      <c r="C30" s="16">
        <v>7.5279827651977538</v>
      </c>
      <c r="D30" s="24">
        <v>1709.2344243418245</v>
      </c>
      <c r="E30" s="24">
        <v>1677.4981381118946</v>
      </c>
      <c r="F30" s="24">
        <v>1692.7128047163828</v>
      </c>
      <c r="G30" s="24">
        <v>1694.2859375438063</v>
      </c>
      <c r="H30" s="24">
        <v>1687.0876844003812</v>
      </c>
      <c r="I30" s="24">
        <v>1717.5268886847728</v>
      </c>
      <c r="J30" s="24">
        <v>1673.3361750155138</v>
      </c>
      <c r="K30" s="24">
        <v>1718.0881179224443</v>
      </c>
    </row>
    <row r="31" spans="1:11" x14ac:dyDescent="0.25">
      <c r="A31" s="8">
        <v>42610</v>
      </c>
      <c r="B31" s="8">
        <v>42611</v>
      </c>
      <c r="C31" s="16">
        <v>7.9252770882472392</v>
      </c>
      <c r="D31" s="24">
        <v>1833.7242769495863</v>
      </c>
      <c r="E31" s="24">
        <v>1804.5239602139</v>
      </c>
      <c r="F31" s="24">
        <v>1799.5132009652939</v>
      </c>
      <c r="G31" s="24">
        <v>1800.8942470152253</v>
      </c>
      <c r="H31" s="24">
        <v>1804.9016996012035</v>
      </c>
      <c r="I31" s="24">
        <v>1850.0588007583665</v>
      </c>
      <c r="J31" s="24">
        <v>1781.5266913828984</v>
      </c>
      <c r="K31" s="24">
        <v>1824.7264813289567</v>
      </c>
    </row>
    <row r="32" spans="1:11" x14ac:dyDescent="0.25">
      <c r="A32" s="8">
        <v>42611</v>
      </c>
      <c r="B32" s="8">
        <v>42612</v>
      </c>
      <c r="C32" s="16">
        <v>7.9332180632948877</v>
      </c>
      <c r="D32" s="24">
        <v>1825.5004405283462</v>
      </c>
      <c r="E32" s="24">
        <v>1800.1124896275496</v>
      </c>
      <c r="F32" s="24">
        <v>1792.6621410504417</v>
      </c>
      <c r="G32" s="24">
        <v>1791.2908201799432</v>
      </c>
      <c r="H32" s="24">
        <v>1795.8579733380368</v>
      </c>
      <c r="I32" s="24">
        <v>1841.8058083367389</v>
      </c>
      <c r="J32" s="24">
        <v>1770.355633668767</v>
      </c>
      <c r="K32" s="24">
        <v>1813.8705615202496</v>
      </c>
    </row>
    <row r="33" spans="1:11" x14ac:dyDescent="0.25">
      <c r="A33" s="8">
        <v>42612</v>
      </c>
      <c r="B33" s="8">
        <v>42613</v>
      </c>
      <c r="C33" s="16">
        <v>7.8992199544236064</v>
      </c>
      <c r="D33" s="24">
        <v>1813.0465292933859</v>
      </c>
      <c r="E33" s="24">
        <v>1788.5652735627332</v>
      </c>
      <c r="F33" s="24">
        <v>1784.639888055523</v>
      </c>
      <c r="G33" s="24">
        <v>1784.1561953852106</v>
      </c>
      <c r="H33" s="24">
        <v>1791.7105839532442</v>
      </c>
      <c r="I33" s="24">
        <v>1831.6133240484314</v>
      </c>
      <c r="J33" s="24">
        <v>1769.2926763904477</v>
      </c>
      <c r="K33" s="24">
        <v>1812.1702811665505</v>
      </c>
    </row>
    <row r="34" spans="1:11" ht="15.75" thickBot="1" x14ac:dyDescent="0.3">
      <c r="A34" s="8">
        <v>42613</v>
      </c>
      <c r="B34" s="8">
        <v>42614</v>
      </c>
      <c r="C34" s="16">
        <v>7.468858908735216</v>
      </c>
      <c r="D34" s="25">
        <v>1736.6290430346207</v>
      </c>
      <c r="E34" s="25">
        <v>1699.4911936594995</v>
      </c>
      <c r="F34" s="25">
        <v>1694.3594451098315</v>
      </c>
      <c r="G34" s="25">
        <v>1690.0486273061056</v>
      </c>
      <c r="H34" s="25">
        <v>1708.9927471343417</v>
      </c>
      <c r="I34" s="25">
        <v>1738.8926342065349</v>
      </c>
      <c r="J34" s="25">
        <v>1675.0768769654869</v>
      </c>
      <c r="K34" s="25">
        <v>1725.7358490793542</v>
      </c>
    </row>
  </sheetData>
  <mergeCells count="1">
    <mergeCell ref="A1:C1"/>
  </mergeCells>
  <conditionalFormatting sqref="D4:K4">
    <cfRule type="top10" dxfId="1067" priority="94" percent="1" bottom="1" rank="20"/>
    <cfRule type="aboveAverage" dxfId="1066" priority="95" aboveAverage="0"/>
    <cfRule type="aboveAverage" dxfId="1065" priority="96"/>
  </conditionalFormatting>
  <conditionalFormatting sqref="D5:K5">
    <cfRule type="top10" dxfId="1064" priority="91" percent="1" bottom="1" rank="20"/>
    <cfRule type="aboveAverage" dxfId="1063" priority="92" aboveAverage="0"/>
    <cfRule type="aboveAverage" dxfId="1062" priority="93"/>
  </conditionalFormatting>
  <conditionalFormatting sqref="D6:K6">
    <cfRule type="top10" dxfId="1061" priority="88" percent="1" bottom="1" rank="20"/>
    <cfRule type="aboveAverage" dxfId="1060" priority="89" aboveAverage="0"/>
    <cfRule type="aboveAverage" dxfId="1059" priority="90"/>
  </conditionalFormatting>
  <conditionalFormatting sqref="D7:K7">
    <cfRule type="top10" dxfId="1058" priority="85" percent="1" bottom="1" rank="20"/>
    <cfRule type="aboveAverage" dxfId="1057" priority="86" aboveAverage="0"/>
    <cfRule type="aboveAverage" dxfId="1056" priority="87"/>
  </conditionalFormatting>
  <conditionalFormatting sqref="D8:K8">
    <cfRule type="top10" dxfId="1055" priority="82" percent="1" bottom="1" rank="20"/>
    <cfRule type="aboveAverage" dxfId="1054" priority="83" aboveAverage="0"/>
    <cfRule type="aboveAverage" dxfId="1053" priority="84"/>
  </conditionalFormatting>
  <conditionalFormatting sqref="D9:K9">
    <cfRule type="top10" dxfId="1052" priority="79" percent="1" bottom="1" rank="20"/>
    <cfRule type="aboveAverage" dxfId="1051" priority="80" aboveAverage="0"/>
    <cfRule type="aboveAverage" dxfId="1050" priority="81"/>
  </conditionalFormatting>
  <conditionalFormatting sqref="D10:K10">
    <cfRule type="top10" dxfId="1049" priority="76" percent="1" bottom="1" rank="20"/>
    <cfRule type="aboveAverage" dxfId="1048" priority="77" aboveAverage="0"/>
    <cfRule type="aboveAverage" dxfId="1047" priority="78"/>
  </conditionalFormatting>
  <conditionalFormatting sqref="D11:K11">
    <cfRule type="top10" dxfId="1046" priority="73" percent="1" bottom="1" rank="20"/>
    <cfRule type="aboveAverage" dxfId="1045" priority="74" aboveAverage="0"/>
    <cfRule type="aboveAverage" dxfId="1044" priority="75"/>
  </conditionalFormatting>
  <conditionalFormatting sqref="D12:K12">
    <cfRule type="top10" dxfId="1043" priority="70" percent="1" bottom="1" rank="20"/>
    <cfRule type="aboveAverage" dxfId="1042" priority="71" aboveAverage="0"/>
    <cfRule type="aboveAverage" dxfId="1041" priority="72"/>
  </conditionalFormatting>
  <conditionalFormatting sqref="D13:K13">
    <cfRule type="top10" dxfId="1040" priority="64" percent="1" bottom="1" rank="20"/>
    <cfRule type="aboveAverage" dxfId="1039" priority="65" aboveAverage="0"/>
    <cfRule type="aboveAverage" dxfId="1038" priority="66"/>
  </conditionalFormatting>
  <conditionalFormatting sqref="D14:K14">
    <cfRule type="top10" dxfId="1037" priority="61" percent="1" bottom="1" rank="20"/>
    <cfRule type="aboveAverage" dxfId="1036" priority="62" aboveAverage="0"/>
    <cfRule type="aboveAverage" dxfId="1035" priority="63"/>
  </conditionalFormatting>
  <conditionalFormatting sqref="D15:K15">
    <cfRule type="top10" dxfId="1034" priority="58" percent="1" bottom="1" rank="20"/>
    <cfRule type="aboveAverage" dxfId="1033" priority="59" aboveAverage="0"/>
    <cfRule type="aboveAverage" dxfId="1032" priority="60"/>
  </conditionalFormatting>
  <conditionalFormatting sqref="D16:K16">
    <cfRule type="top10" dxfId="1031" priority="55" percent="1" bottom="1" rank="20"/>
    <cfRule type="aboveAverage" dxfId="1030" priority="56" aboveAverage="0"/>
    <cfRule type="aboveAverage" dxfId="1029" priority="57"/>
  </conditionalFormatting>
  <conditionalFormatting sqref="D17:K17">
    <cfRule type="top10" dxfId="1028" priority="52" percent="1" bottom="1" rank="20"/>
    <cfRule type="aboveAverage" dxfId="1027" priority="53" aboveAverage="0"/>
    <cfRule type="aboveAverage" dxfId="1026" priority="54"/>
  </conditionalFormatting>
  <conditionalFormatting sqref="D18:K18">
    <cfRule type="top10" dxfId="1025" priority="49" percent="1" bottom="1" rank="20"/>
    <cfRule type="aboveAverage" dxfId="1024" priority="50" aboveAverage="0"/>
    <cfRule type="aboveAverage" dxfId="1023" priority="51"/>
  </conditionalFormatting>
  <conditionalFormatting sqref="D19:K19">
    <cfRule type="top10" dxfId="1022" priority="46" percent="1" bottom="1" rank="20"/>
    <cfRule type="aboveAverage" dxfId="1021" priority="47" aboveAverage="0"/>
    <cfRule type="aboveAverage" dxfId="1020" priority="48"/>
  </conditionalFormatting>
  <conditionalFormatting sqref="D20:K20">
    <cfRule type="top10" dxfId="1019" priority="43" percent="1" bottom="1" rank="20"/>
    <cfRule type="aboveAverage" dxfId="1018" priority="44" aboveAverage="0"/>
    <cfRule type="aboveAverage" dxfId="1017" priority="45"/>
  </conditionalFormatting>
  <conditionalFormatting sqref="D21:K21">
    <cfRule type="top10" dxfId="1016" priority="40" percent="1" bottom="1" rank="20"/>
    <cfRule type="aboveAverage" dxfId="1015" priority="41" aboveAverage="0"/>
    <cfRule type="aboveAverage" dxfId="1014" priority="42"/>
  </conditionalFormatting>
  <conditionalFormatting sqref="D22:K22">
    <cfRule type="top10" dxfId="1013" priority="37" percent="1" bottom="1" rank="20"/>
    <cfRule type="aboveAverage" dxfId="1012" priority="38" aboveAverage="0"/>
    <cfRule type="aboveAverage" dxfId="1011" priority="39"/>
  </conditionalFormatting>
  <conditionalFormatting sqref="D23:K23">
    <cfRule type="top10" dxfId="1010" priority="34" percent="1" bottom="1" rank="20"/>
    <cfRule type="aboveAverage" dxfId="1009" priority="35" aboveAverage="0"/>
    <cfRule type="aboveAverage" dxfId="1008" priority="36"/>
  </conditionalFormatting>
  <conditionalFormatting sqref="D24:K24">
    <cfRule type="top10" dxfId="1007" priority="31" percent="1" bottom="1" rank="20"/>
    <cfRule type="aboveAverage" dxfId="1006" priority="32" aboveAverage="0"/>
    <cfRule type="aboveAverage" dxfId="1005" priority="33"/>
  </conditionalFormatting>
  <conditionalFormatting sqref="D25:K25">
    <cfRule type="top10" dxfId="1004" priority="28" percent="1" bottom="1" rank="20"/>
    <cfRule type="aboveAverage" dxfId="1003" priority="29" aboveAverage="0"/>
    <cfRule type="aboveAverage" dxfId="1002" priority="30"/>
  </conditionalFormatting>
  <conditionalFormatting sqref="D26:K26">
    <cfRule type="top10" dxfId="1001" priority="25" percent="1" bottom="1" rank="20"/>
    <cfRule type="aboveAverage" dxfId="1000" priority="26" aboveAverage="0"/>
    <cfRule type="aboveAverage" dxfId="999" priority="27"/>
  </conditionalFormatting>
  <conditionalFormatting sqref="D27:K27">
    <cfRule type="top10" dxfId="998" priority="22" percent="1" bottom="1" rank="20"/>
    <cfRule type="aboveAverage" dxfId="997" priority="23" aboveAverage="0"/>
    <cfRule type="aboveAverage" dxfId="996" priority="24"/>
  </conditionalFormatting>
  <conditionalFormatting sqref="D28:K28">
    <cfRule type="top10" dxfId="995" priority="19" percent="1" bottom="1" rank="20"/>
    <cfRule type="aboveAverage" dxfId="994" priority="20" aboveAverage="0"/>
    <cfRule type="aboveAverage" dxfId="993" priority="21"/>
  </conditionalFormatting>
  <conditionalFormatting sqref="D29:K29">
    <cfRule type="top10" dxfId="992" priority="16" percent="1" bottom="1" rank="20"/>
    <cfRule type="aboveAverage" dxfId="991" priority="17" aboveAverage="0"/>
    <cfRule type="aboveAverage" dxfId="990" priority="18"/>
  </conditionalFormatting>
  <conditionalFormatting sqref="D30:K30">
    <cfRule type="top10" dxfId="989" priority="13" percent="1" bottom="1" rank="20"/>
    <cfRule type="aboveAverage" dxfId="988" priority="14" aboveAverage="0"/>
    <cfRule type="aboveAverage" dxfId="987" priority="15"/>
  </conditionalFormatting>
  <conditionalFormatting sqref="D31:K31">
    <cfRule type="top10" dxfId="986" priority="10" percent="1" bottom="1" rank="20"/>
    <cfRule type="aboveAverage" dxfId="985" priority="11" aboveAverage="0"/>
    <cfRule type="aboveAverage" dxfId="984" priority="12"/>
  </conditionalFormatting>
  <conditionalFormatting sqref="D32:K32">
    <cfRule type="top10" dxfId="983" priority="7" percent="1" bottom="1" rank="20"/>
    <cfRule type="aboveAverage" dxfId="982" priority="8" aboveAverage="0"/>
    <cfRule type="aboveAverage" dxfId="981" priority="9"/>
  </conditionalFormatting>
  <conditionalFormatting sqref="D33:K33">
    <cfRule type="top10" dxfId="980" priority="4" percent="1" bottom="1" rank="20"/>
    <cfRule type="aboveAverage" dxfId="979" priority="5" aboveAverage="0"/>
    <cfRule type="aboveAverage" dxfId="978" priority="6"/>
  </conditionalFormatting>
  <conditionalFormatting sqref="D34:K34">
    <cfRule type="top10" dxfId="977" priority="1" percent="1" bottom="1" rank="20"/>
    <cfRule type="aboveAverage" dxfId="976" priority="2" aboveAverage="0"/>
    <cfRule type="aboveAverage" dxfId="975" priority="3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N8" sqref="N8"/>
    </sheetView>
  </sheetViews>
  <sheetFormatPr defaultRowHeight="15" x14ac:dyDescent="0.25"/>
  <cols>
    <col min="1" max="1" width="11" customWidth="1"/>
    <col min="2" max="2" width="10.140625" customWidth="1"/>
  </cols>
  <sheetData>
    <row r="1" spans="1:11" ht="30" customHeight="1" thickBot="1" x14ac:dyDescent="0.3">
      <c r="A1" s="37" t="s">
        <v>99</v>
      </c>
      <c r="B1" s="38"/>
      <c r="C1" s="39"/>
    </row>
    <row r="2" spans="1:11" ht="15.75" thickBot="1" x14ac:dyDescent="0.3">
      <c r="D2" s="26" t="str">
        <f>"038"</f>
        <v>038</v>
      </c>
      <c r="E2" s="26" t="str">
        <f>"046"</f>
        <v>046</v>
      </c>
      <c r="F2" s="26" t="str">
        <f>"054"</f>
        <v>054</v>
      </c>
      <c r="G2" s="26" t="str">
        <f>"062"</f>
        <v>062</v>
      </c>
      <c r="H2" s="17" t="str">
        <f>"040"</f>
        <v>040</v>
      </c>
      <c r="I2" s="17" t="str">
        <f>"048"</f>
        <v>048</v>
      </c>
      <c r="J2" s="17" t="str">
        <f>"056"</f>
        <v>056</v>
      </c>
      <c r="K2" s="17" t="str">
        <f>"064"</f>
        <v>064</v>
      </c>
    </row>
    <row r="3" spans="1:11" x14ac:dyDescent="0.25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3" t="s">
        <v>3</v>
      </c>
      <c r="E3" s="23" t="s">
        <v>3</v>
      </c>
      <c r="F3" s="23" t="s">
        <v>3</v>
      </c>
      <c r="G3" s="23" t="s">
        <v>3</v>
      </c>
      <c r="H3" s="23" t="s">
        <v>3</v>
      </c>
      <c r="I3" s="23" t="s">
        <v>3</v>
      </c>
      <c r="J3" s="23" t="s">
        <v>3</v>
      </c>
      <c r="K3" s="6" t="s">
        <v>3</v>
      </c>
    </row>
    <row r="4" spans="1:11" x14ac:dyDescent="0.25">
      <c r="A4" s="8">
        <v>42583</v>
      </c>
      <c r="B4" s="8">
        <v>42584</v>
      </c>
      <c r="C4" s="16">
        <v>7.8739856944084163</v>
      </c>
      <c r="D4" s="24">
        <v>1588.6073782925396</v>
      </c>
      <c r="E4" s="24">
        <v>1673.2983421756433</v>
      </c>
      <c r="F4" s="24">
        <v>1667.7898827215909</v>
      </c>
      <c r="G4" s="24">
        <v>1613.7085666715609</v>
      </c>
      <c r="H4" s="24">
        <v>1661.141219618856</v>
      </c>
      <c r="I4" s="24">
        <v>1637.4487905941166</v>
      </c>
      <c r="J4" s="24">
        <v>1612.4539518723691</v>
      </c>
      <c r="K4" s="12">
        <v>1624.0440067858817</v>
      </c>
    </row>
    <row r="5" spans="1:11" x14ac:dyDescent="0.25">
      <c r="A5" s="8">
        <v>42584</v>
      </c>
      <c r="B5" s="8">
        <v>42585</v>
      </c>
      <c r="C5" s="16">
        <v>7.1203376026153569</v>
      </c>
      <c r="D5" s="24">
        <v>1694.4456469008928</v>
      </c>
      <c r="E5" s="24">
        <v>1672.9137613146963</v>
      </c>
      <c r="F5" s="24">
        <v>1633.3025875504886</v>
      </c>
      <c r="G5" s="24">
        <v>1628.0337644616352</v>
      </c>
      <c r="H5" s="24">
        <v>1682.0757155620686</v>
      </c>
      <c r="I5" s="24">
        <v>1696.6471816919031</v>
      </c>
      <c r="J5" s="24">
        <v>1639.4239971841475</v>
      </c>
      <c r="K5" s="12">
        <v>1641.3882097593505</v>
      </c>
    </row>
    <row r="6" spans="1:11" x14ac:dyDescent="0.25">
      <c r="A6" s="8">
        <v>42585</v>
      </c>
      <c r="B6" s="8">
        <v>42586</v>
      </c>
      <c r="C6" s="16">
        <v>6.4199563636779784</v>
      </c>
      <c r="D6" s="24">
        <v>1321.8611348959889</v>
      </c>
      <c r="E6" s="24">
        <v>1329.2548903550764</v>
      </c>
      <c r="F6" s="24">
        <v>1332.7060428388293</v>
      </c>
      <c r="G6" s="24">
        <v>1385.8293591231359</v>
      </c>
      <c r="H6" s="24">
        <v>1323.2228099724193</v>
      </c>
      <c r="I6" s="24">
        <v>1364.0369374252359</v>
      </c>
      <c r="J6" s="24">
        <v>1345.1660651391214</v>
      </c>
      <c r="K6" s="12">
        <v>1387.1126833961901</v>
      </c>
    </row>
    <row r="7" spans="1:11" x14ac:dyDescent="0.25">
      <c r="A7" s="8">
        <v>42586</v>
      </c>
      <c r="B7" s="8">
        <v>42587</v>
      </c>
      <c r="C7" s="16">
        <v>7.2486125240325929</v>
      </c>
      <c r="D7" s="24">
        <v>1552.4528851886603</v>
      </c>
      <c r="E7" s="24">
        <v>1626.5006959059724</v>
      </c>
      <c r="F7" s="24">
        <v>1617.0752240041529</v>
      </c>
      <c r="G7" s="24">
        <v>1579.3118838908397</v>
      </c>
      <c r="H7" s="24">
        <v>1605.2630512579099</v>
      </c>
      <c r="I7" s="24">
        <v>1600.7876083954707</v>
      </c>
      <c r="J7" s="24">
        <v>1571.7392878958574</v>
      </c>
      <c r="K7" s="12">
        <v>1586.5822149930493</v>
      </c>
    </row>
    <row r="8" spans="1:11" x14ac:dyDescent="0.25">
      <c r="A8" s="8">
        <v>42587</v>
      </c>
      <c r="B8" s="8">
        <v>42588</v>
      </c>
      <c r="C8" s="16">
        <v>6.9139870529174807</v>
      </c>
      <c r="D8" s="24">
        <v>1515.6304313778519</v>
      </c>
      <c r="E8" s="24">
        <v>1572.1351885296224</v>
      </c>
      <c r="F8" s="24">
        <v>1568.7413154070425</v>
      </c>
      <c r="G8" s="24">
        <v>1511.9907916620077</v>
      </c>
      <c r="H8" s="24">
        <v>1568.8634778862513</v>
      </c>
      <c r="I8" s="24">
        <v>1537.3309039280975</v>
      </c>
      <c r="J8" s="24">
        <v>1515.4319082850734</v>
      </c>
      <c r="K8" s="12">
        <v>1513.3622112720811</v>
      </c>
    </row>
    <row r="9" spans="1:11" x14ac:dyDescent="0.25">
      <c r="A9" s="8">
        <v>42588</v>
      </c>
      <c r="B9" s="8">
        <v>42589</v>
      </c>
      <c r="C9" s="16">
        <v>7.3179626827239987</v>
      </c>
      <c r="D9" s="24">
        <v>1608.8129429591886</v>
      </c>
      <c r="E9" s="24">
        <v>1703.0326764436873</v>
      </c>
      <c r="F9" s="24">
        <v>1702.9714507163426</v>
      </c>
      <c r="G9" s="24">
        <v>1627.5016293132508</v>
      </c>
      <c r="H9" s="24">
        <v>1682.7834120127411</v>
      </c>
      <c r="I9" s="24">
        <v>1675.8530929189776</v>
      </c>
      <c r="J9" s="24">
        <v>1651.4183717314768</v>
      </c>
      <c r="K9" s="12">
        <v>1637.7621450886709</v>
      </c>
    </row>
    <row r="10" spans="1:11" x14ac:dyDescent="0.25">
      <c r="A10" s="8">
        <v>42589</v>
      </c>
      <c r="B10" s="8">
        <v>42590</v>
      </c>
      <c r="C10" s="16">
        <v>8.0764415092468269</v>
      </c>
      <c r="D10" s="24">
        <v>1646.8579757637945</v>
      </c>
      <c r="E10" s="24">
        <v>1729.4124789171374</v>
      </c>
      <c r="F10" s="24">
        <v>1720.3408554781395</v>
      </c>
      <c r="G10" s="24">
        <v>1651.4065810537907</v>
      </c>
      <c r="H10" s="24">
        <v>1712.0058955059628</v>
      </c>
      <c r="I10" s="24">
        <v>1690.5570979540789</v>
      </c>
      <c r="J10" s="24">
        <v>1667.3243806144601</v>
      </c>
      <c r="K10" s="12">
        <v>1663.4482176494466</v>
      </c>
    </row>
    <row r="11" spans="1:11" x14ac:dyDescent="0.25">
      <c r="A11" s="8">
        <v>42590</v>
      </c>
      <c r="B11" s="8">
        <v>42591</v>
      </c>
      <c r="C11" s="16">
        <v>8.2966216764450067</v>
      </c>
      <c r="D11" s="24">
        <v>1697.8245353464554</v>
      </c>
      <c r="E11" s="24">
        <v>1781.0905822651591</v>
      </c>
      <c r="F11" s="24">
        <v>1760.9412216763244</v>
      </c>
      <c r="G11" s="24">
        <v>1701.8309289016292</v>
      </c>
      <c r="H11" s="24">
        <v>1766.8049556511235</v>
      </c>
      <c r="I11" s="24">
        <v>1735.9457168261538</v>
      </c>
      <c r="J11" s="24">
        <v>1708.3747160714838</v>
      </c>
      <c r="K11" s="12">
        <v>1707.925200168856</v>
      </c>
    </row>
    <row r="12" spans="1:11" x14ac:dyDescent="0.25">
      <c r="A12" s="8">
        <v>42591</v>
      </c>
      <c r="B12" s="8">
        <v>42592</v>
      </c>
      <c r="C12" s="16">
        <v>6.2678837795257571</v>
      </c>
      <c r="D12" s="24">
        <v>1506.017726403431</v>
      </c>
      <c r="E12" s="24">
        <v>1589.6730709359781</v>
      </c>
      <c r="F12" s="24">
        <v>1603.7673847878848</v>
      </c>
      <c r="G12" s="24">
        <v>1557.5275507022563</v>
      </c>
      <c r="H12" s="24">
        <v>1556.1211692136865</v>
      </c>
      <c r="I12" s="24">
        <v>1553.7161089423637</v>
      </c>
      <c r="J12" s="24">
        <v>1549.6169248983604</v>
      </c>
      <c r="K12" s="12">
        <v>1555.7323914868077</v>
      </c>
    </row>
    <row r="13" spans="1:11" x14ac:dyDescent="0.25">
      <c r="A13" s="8">
        <v>42592</v>
      </c>
      <c r="B13" s="8">
        <v>42593</v>
      </c>
      <c r="C13" s="16">
        <v>7.6570745229758321</v>
      </c>
      <c r="D13" s="24">
        <v>1542.4100000405977</v>
      </c>
      <c r="E13" s="24">
        <v>1560.3891293269389</v>
      </c>
      <c r="F13" s="24">
        <v>1532.0637281781521</v>
      </c>
      <c r="G13" s="24">
        <v>1478.5590783211683</v>
      </c>
      <c r="H13" s="24">
        <v>1576.311663481298</v>
      </c>
      <c r="I13" s="24">
        <v>1532.1472162289676</v>
      </c>
      <c r="J13" s="24">
        <v>1496.3306383653685</v>
      </c>
      <c r="K13" s="12">
        <v>1483.0579834418641</v>
      </c>
    </row>
    <row r="14" spans="1:11" x14ac:dyDescent="0.25">
      <c r="A14" s="8">
        <v>42593</v>
      </c>
      <c r="B14" s="8">
        <v>42594</v>
      </c>
      <c r="C14" s="16">
        <v>6.6788114709854129</v>
      </c>
      <c r="D14" s="24">
        <v>1485.4898931971773</v>
      </c>
      <c r="E14" s="24">
        <v>1563.6379354041794</v>
      </c>
      <c r="F14" s="24">
        <v>1570.2630326205174</v>
      </c>
      <c r="G14" s="24">
        <v>1497.954636277512</v>
      </c>
      <c r="H14" s="24">
        <v>1557.6401514765735</v>
      </c>
      <c r="I14" s="24">
        <v>1533.2798253040703</v>
      </c>
      <c r="J14" s="24">
        <v>1502.8497328347787</v>
      </c>
      <c r="K14" s="12">
        <v>1499.5095644150088</v>
      </c>
    </row>
    <row r="15" spans="1:11" x14ac:dyDescent="0.25">
      <c r="A15" s="8">
        <v>42594</v>
      </c>
      <c r="B15" s="8">
        <v>42595</v>
      </c>
      <c r="C15" s="16">
        <v>7.9459913539886475</v>
      </c>
      <c r="D15" s="24">
        <v>1626.5568900645656</v>
      </c>
      <c r="E15" s="24">
        <v>1703.1305500343956</v>
      </c>
      <c r="F15" s="24">
        <v>1712.3636393032557</v>
      </c>
      <c r="G15" s="24">
        <v>1650.4141583555065</v>
      </c>
      <c r="H15" s="24">
        <v>1687.496872066378</v>
      </c>
      <c r="I15" s="24">
        <v>1670.4356477666329</v>
      </c>
      <c r="J15" s="24">
        <v>1652.2911450302709</v>
      </c>
      <c r="K15" s="12">
        <v>1651.6478318005572</v>
      </c>
    </row>
    <row r="16" spans="1:11" x14ac:dyDescent="0.25">
      <c r="A16" s="8">
        <v>42595</v>
      </c>
      <c r="B16" s="8">
        <v>42596</v>
      </c>
      <c r="C16" s="16">
        <v>7.5745585923194882</v>
      </c>
      <c r="D16" s="24">
        <v>1618.5013149251608</v>
      </c>
      <c r="E16" s="24">
        <v>1692.9126811759197</v>
      </c>
      <c r="F16" s="24">
        <v>1670.4158839147324</v>
      </c>
      <c r="G16" s="24">
        <v>1610.8203249187663</v>
      </c>
      <c r="H16" s="24">
        <v>1681.5091459830739</v>
      </c>
      <c r="I16" s="24">
        <v>1646.4880576689714</v>
      </c>
      <c r="J16" s="24">
        <v>1613.2642001945442</v>
      </c>
      <c r="K16" s="12">
        <v>1620.6818693554987</v>
      </c>
    </row>
    <row r="17" spans="1:11" x14ac:dyDescent="0.25">
      <c r="A17" s="8">
        <v>42596</v>
      </c>
      <c r="B17" s="8">
        <v>42597</v>
      </c>
      <c r="C17" s="16">
        <v>7.934746195793152</v>
      </c>
      <c r="D17" s="24">
        <v>1661.3815209934453</v>
      </c>
      <c r="E17" s="24">
        <v>1734.5603385215625</v>
      </c>
      <c r="F17" s="24">
        <v>1716.952197639609</v>
      </c>
      <c r="G17" s="24">
        <v>1663.0515379837493</v>
      </c>
      <c r="H17" s="24">
        <v>1723.6572443107796</v>
      </c>
      <c r="I17" s="24">
        <v>1696.3711380047041</v>
      </c>
      <c r="J17" s="24">
        <v>1665.9965260809449</v>
      </c>
      <c r="K17" s="12">
        <v>1676.5300829206324</v>
      </c>
    </row>
    <row r="18" spans="1:11" x14ac:dyDescent="0.25">
      <c r="A18" s="8">
        <v>42597</v>
      </c>
      <c r="B18" s="8">
        <v>42598</v>
      </c>
      <c r="C18" s="16">
        <v>6.7690968604087827</v>
      </c>
      <c r="D18" s="24">
        <v>1630.0451832331635</v>
      </c>
      <c r="E18" s="24">
        <v>1713.25212084545</v>
      </c>
      <c r="F18" s="24">
        <v>1704.5396947128384</v>
      </c>
      <c r="G18" s="24">
        <v>1643.365286083048</v>
      </c>
      <c r="H18" s="24">
        <v>1699.6581985247781</v>
      </c>
      <c r="I18" s="24">
        <v>1671.6058756806576</v>
      </c>
      <c r="J18" s="24">
        <v>1650.1836684952762</v>
      </c>
      <c r="K18" s="12">
        <v>1651.9611170617688</v>
      </c>
    </row>
    <row r="19" spans="1:11" x14ac:dyDescent="0.25">
      <c r="A19" s="8">
        <v>42598</v>
      </c>
      <c r="B19" s="8">
        <v>42599</v>
      </c>
      <c r="C19" s="16">
        <v>7.5269798793792724</v>
      </c>
      <c r="D19" s="24">
        <v>1621.5416239165331</v>
      </c>
      <c r="E19" s="24">
        <v>1691.3048350004492</v>
      </c>
      <c r="F19" s="24">
        <v>1683.2540663171812</v>
      </c>
      <c r="G19" s="24">
        <v>1623.9856104967837</v>
      </c>
      <c r="H19" s="24">
        <v>1685.889107700224</v>
      </c>
      <c r="I19" s="24">
        <v>1652.1770770660494</v>
      </c>
      <c r="J19" s="24">
        <v>1633.9986651894387</v>
      </c>
      <c r="K19" s="12">
        <v>1631.1256396697468</v>
      </c>
    </row>
    <row r="20" spans="1:11" x14ac:dyDescent="0.25">
      <c r="A20" s="8">
        <v>42599</v>
      </c>
      <c r="B20" s="8">
        <v>42600</v>
      </c>
      <c r="C20" s="16">
        <v>7.5309015653133393</v>
      </c>
      <c r="D20" s="24">
        <v>1629.8997013221908</v>
      </c>
      <c r="E20" s="24">
        <v>1689.1774049331473</v>
      </c>
      <c r="F20" s="24">
        <v>1671.2231101189363</v>
      </c>
      <c r="G20" s="24">
        <v>1607.1584253675974</v>
      </c>
      <c r="H20" s="24">
        <v>1693.7959614819765</v>
      </c>
      <c r="I20" s="24">
        <v>1641.4293849961487</v>
      </c>
      <c r="J20" s="24">
        <v>1617.5697222318145</v>
      </c>
      <c r="K20" s="12">
        <v>1618.0170129069327</v>
      </c>
    </row>
    <row r="21" spans="1:11" x14ac:dyDescent="0.25">
      <c r="A21" s="8">
        <v>42600</v>
      </c>
      <c r="B21" s="8">
        <v>42601</v>
      </c>
      <c r="C21" s="16">
        <v>6.0260900201201437</v>
      </c>
      <c r="D21" s="24">
        <v>1322.131093374931</v>
      </c>
      <c r="E21" s="24">
        <v>1391.4633121306294</v>
      </c>
      <c r="F21" s="24">
        <v>1401.3626807411197</v>
      </c>
      <c r="G21" s="24">
        <v>1341.4569879125938</v>
      </c>
      <c r="H21" s="24">
        <v>1388.7958501456667</v>
      </c>
      <c r="I21" s="24">
        <v>1359.5061241639135</v>
      </c>
      <c r="J21" s="24">
        <v>1349.2429187853425</v>
      </c>
      <c r="K21" s="12">
        <v>1347.6317196535458</v>
      </c>
    </row>
    <row r="22" spans="1:11" x14ac:dyDescent="0.25">
      <c r="A22" s="8">
        <v>42601</v>
      </c>
      <c r="B22" s="8">
        <v>42602</v>
      </c>
      <c r="C22" s="16">
        <v>7.7383705451488494</v>
      </c>
      <c r="D22" s="24">
        <v>1627.0736284832913</v>
      </c>
      <c r="E22" s="24">
        <v>1679.2811963452284</v>
      </c>
      <c r="F22" s="24">
        <v>1674.9662641265134</v>
      </c>
      <c r="G22" s="24">
        <v>1619.1174774790213</v>
      </c>
      <c r="H22" s="24">
        <v>1673.485258631164</v>
      </c>
      <c r="I22" s="24">
        <v>1651.0106162028112</v>
      </c>
      <c r="J22" s="24">
        <v>1626.0108727539496</v>
      </c>
      <c r="K22" s="12">
        <v>1622.409261266863</v>
      </c>
    </row>
    <row r="23" spans="1:11" x14ac:dyDescent="0.25">
      <c r="A23" s="8">
        <v>42602</v>
      </c>
      <c r="B23" s="8">
        <v>42603</v>
      </c>
      <c r="C23" s="16">
        <v>5.756590073361993</v>
      </c>
      <c r="D23" s="24">
        <v>1502.5725029016594</v>
      </c>
      <c r="E23" s="24">
        <v>1574.5653163980328</v>
      </c>
      <c r="F23" s="24">
        <v>1554.6753716890914</v>
      </c>
      <c r="G23" s="24">
        <v>1465.1143835897117</v>
      </c>
      <c r="H23" s="24">
        <v>1570.4678226327792</v>
      </c>
      <c r="I23" s="24">
        <v>1539.6868035011619</v>
      </c>
      <c r="J23" s="24">
        <v>1484.2335113250467</v>
      </c>
      <c r="K23" s="12">
        <v>1461.1230863838437</v>
      </c>
    </row>
    <row r="24" spans="1:11" x14ac:dyDescent="0.25">
      <c r="A24" s="8">
        <v>42603</v>
      </c>
      <c r="B24" s="8">
        <v>42604</v>
      </c>
      <c r="C24" s="16">
        <v>8.0455804841518397</v>
      </c>
      <c r="D24" s="24">
        <v>1697.2530405929035</v>
      </c>
      <c r="E24" s="24">
        <v>1762.3509794001802</v>
      </c>
      <c r="F24" s="24">
        <v>1736.2370725928929</v>
      </c>
      <c r="G24" s="24">
        <v>1666.6737357015136</v>
      </c>
      <c r="H24" s="24">
        <v>1750.2723623091752</v>
      </c>
      <c r="I24" s="24">
        <v>1727.6232086095179</v>
      </c>
      <c r="J24" s="24">
        <v>1681.1396095971431</v>
      </c>
      <c r="K24" s="12">
        <v>1666.9670834538599</v>
      </c>
    </row>
    <row r="25" spans="1:11" x14ac:dyDescent="0.25">
      <c r="A25" s="8">
        <v>42604</v>
      </c>
      <c r="B25" s="8">
        <v>42605</v>
      </c>
      <c r="C25" s="16">
        <v>6.1159194936752321</v>
      </c>
      <c r="D25" s="24">
        <v>1511.7921420475202</v>
      </c>
      <c r="E25" s="24">
        <v>1588.1408737685379</v>
      </c>
      <c r="F25" s="24">
        <v>1569.1767907858703</v>
      </c>
      <c r="G25" s="24">
        <v>1537.2389941268491</v>
      </c>
      <c r="H25" s="24">
        <v>1574.8249609161617</v>
      </c>
      <c r="I25" s="24">
        <v>1534.3232695026031</v>
      </c>
      <c r="J25" s="24">
        <v>1519.1408312360268</v>
      </c>
      <c r="K25" s="12">
        <v>1540.7197780447925</v>
      </c>
    </row>
    <row r="26" spans="1:11" x14ac:dyDescent="0.25">
      <c r="A26" s="8">
        <v>42605</v>
      </c>
      <c r="B26" s="8">
        <v>42606</v>
      </c>
      <c r="C26" s="16">
        <v>7.75256200158596</v>
      </c>
      <c r="D26" s="24">
        <v>1614.3288016200149</v>
      </c>
      <c r="E26" s="24">
        <v>1673.4834633880171</v>
      </c>
      <c r="F26" s="24">
        <v>1672.7655907999811</v>
      </c>
      <c r="G26" s="24">
        <v>1638.9624240628355</v>
      </c>
      <c r="H26" s="24">
        <v>1664.6349878641145</v>
      </c>
      <c r="I26" s="24">
        <v>1643.1169973492822</v>
      </c>
      <c r="J26" s="24">
        <v>1633.0151357700054</v>
      </c>
      <c r="K26" s="12">
        <v>1642.8214337498471</v>
      </c>
    </row>
    <row r="27" spans="1:11" x14ac:dyDescent="0.25">
      <c r="A27" s="8">
        <v>42606</v>
      </c>
      <c r="B27" s="8">
        <v>42607</v>
      </c>
      <c r="C27" s="16">
        <v>8.3570223971605309</v>
      </c>
      <c r="D27" s="24">
        <v>1674.564613178447</v>
      </c>
      <c r="E27" s="24">
        <v>1755.0483616309309</v>
      </c>
      <c r="F27" s="24">
        <v>1750.0626104165096</v>
      </c>
      <c r="G27" s="24">
        <v>1685.5694067595896</v>
      </c>
      <c r="H27" s="24">
        <v>1739.4081975971296</v>
      </c>
      <c r="I27" s="24">
        <v>1711.5397907397585</v>
      </c>
      <c r="J27" s="24">
        <v>1690.2255883766418</v>
      </c>
      <c r="K27" s="12">
        <v>1692.3735510283846</v>
      </c>
    </row>
    <row r="28" spans="1:11" x14ac:dyDescent="0.25">
      <c r="A28" s="8">
        <v>42607</v>
      </c>
      <c r="B28" s="8">
        <v>42608</v>
      </c>
      <c r="C28" s="16">
        <v>6.7465826520919796</v>
      </c>
      <c r="D28" s="24">
        <v>1560.5840765600717</v>
      </c>
      <c r="E28" s="24">
        <v>1650.9579022227717</v>
      </c>
      <c r="F28" s="24">
        <v>1652.0586797191816</v>
      </c>
      <c r="G28" s="24">
        <v>1598.0629225099694</v>
      </c>
      <c r="H28" s="24">
        <v>1629.6173074845453</v>
      </c>
      <c r="I28" s="24">
        <v>1613.1009054778003</v>
      </c>
      <c r="J28" s="24">
        <v>1600.4035388510147</v>
      </c>
      <c r="K28" s="12">
        <v>1601.7723233551769</v>
      </c>
    </row>
    <row r="29" spans="1:11" x14ac:dyDescent="0.25">
      <c r="A29" s="8">
        <v>42608</v>
      </c>
      <c r="B29" s="8">
        <v>42609</v>
      </c>
      <c r="C29" s="16">
        <v>6.0828540529012676</v>
      </c>
      <c r="D29" s="24">
        <v>1359.5858656570842</v>
      </c>
      <c r="E29" s="24">
        <v>1422.6899829972281</v>
      </c>
      <c r="F29" s="24">
        <v>1450.9821654020639</v>
      </c>
      <c r="G29" s="24">
        <v>1416.7144905406115</v>
      </c>
      <c r="H29" s="24">
        <v>1423.8427812614077</v>
      </c>
      <c r="I29" s="24">
        <v>1389.6782945629873</v>
      </c>
      <c r="J29" s="24">
        <v>1392.8832683618523</v>
      </c>
      <c r="K29" s="12">
        <v>1403.4087146132315</v>
      </c>
    </row>
    <row r="30" spans="1:11" x14ac:dyDescent="0.25">
      <c r="A30" s="8">
        <v>42609</v>
      </c>
      <c r="B30" s="8">
        <v>42610</v>
      </c>
      <c r="C30" s="16">
        <v>7.5279827651977538</v>
      </c>
      <c r="D30" s="24">
        <v>1626.1440793982999</v>
      </c>
      <c r="E30" s="24">
        <v>1680.106894005972</v>
      </c>
      <c r="F30" s="24">
        <v>1692.2181794360351</v>
      </c>
      <c r="G30" s="24">
        <v>1652.9252323277865</v>
      </c>
      <c r="H30" s="24">
        <v>1679.5791971862961</v>
      </c>
      <c r="I30" s="24">
        <v>1662.1449403551303</v>
      </c>
      <c r="J30" s="24">
        <v>1648.3339871620415</v>
      </c>
      <c r="K30" s="12">
        <v>1654.4779841504521</v>
      </c>
    </row>
    <row r="31" spans="1:11" x14ac:dyDescent="0.25">
      <c r="A31" s="8">
        <v>42610</v>
      </c>
      <c r="B31" s="8">
        <v>42611</v>
      </c>
      <c r="C31" s="16">
        <v>7.9252770882472392</v>
      </c>
      <c r="D31" s="24">
        <v>1728.6797431784557</v>
      </c>
      <c r="E31" s="24">
        <v>1806.5846030881225</v>
      </c>
      <c r="F31" s="24">
        <v>1804.0647081574332</v>
      </c>
      <c r="G31" s="24">
        <v>1742.4573852773794</v>
      </c>
      <c r="H31" s="24">
        <v>1794.3672002976766</v>
      </c>
      <c r="I31" s="24">
        <v>1763.8697454294604</v>
      </c>
      <c r="J31" s="24">
        <v>1744.869472281335</v>
      </c>
      <c r="K31" s="12">
        <v>1752.0209878500134</v>
      </c>
    </row>
    <row r="32" spans="1:11" x14ac:dyDescent="0.25">
      <c r="A32" s="8">
        <v>42611</v>
      </c>
      <c r="B32" s="8">
        <v>42612</v>
      </c>
      <c r="C32" s="16">
        <v>7.9332180632948877</v>
      </c>
      <c r="D32" s="24">
        <v>1720.2679999233726</v>
      </c>
      <c r="E32" s="24">
        <v>1805.308922453369</v>
      </c>
      <c r="F32" s="24">
        <v>1796.4659559223628</v>
      </c>
      <c r="G32" s="24">
        <v>1735.1534295635049</v>
      </c>
      <c r="H32" s="24">
        <v>1789.8341734271687</v>
      </c>
      <c r="I32" s="24">
        <v>1755.127322242331</v>
      </c>
      <c r="J32" s="24">
        <v>1737.1705846187231</v>
      </c>
      <c r="K32" s="12">
        <v>1744.4822311978621</v>
      </c>
    </row>
    <row r="33" spans="1:11" x14ac:dyDescent="0.25">
      <c r="A33" s="8">
        <v>42612</v>
      </c>
      <c r="B33" s="8">
        <v>42613</v>
      </c>
      <c r="C33" s="16">
        <v>7.8992199544236064</v>
      </c>
      <c r="D33" s="24">
        <v>1711.4104138778891</v>
      </c>
      <c r="E33" s="24">
        <v>1794.5484809287748</v>
      </c>
      <c r="F33" s="24">
        <v>1793.3561336263158</v>
      </c>
      <c r="G33" s="24">
        <v>1734.6750222838773</v>
      </c>
      <c r="H33" s="24">
        <v>1782.6462241452384</v>
      </c>
      <c r="I33" s="24">
        <v>1744.6716535131795</v>
      </c>
      <c r="J33" s="24">
        <v>1733.3344376548735</v>
      </c>
      <c r="K33" s="12">
        <v>1745.8700284268546</v>
      </c>
    </row>
    <row r="34" spans="1:11" ht="15.75" thickBot="1" x14ac:dyDescent="0.3">
      <c r="A34" s="8">
        <v>42613</v>
      </c>
      <c r="B34" s="8">
        <v>42614</v>
      </c>
      <c r="C34" s="16">
        <v>7.468858908735216</v>
      </c>
      <c r="D34" s="25">
        <v>1631.5294665956667</v>
      </c>
      <c r="E34" s="25">
        <v>1707.1185766424835</v>
      </c>
      <c r="F34" s="25">
        <v>1695.3754665475606</v>
      </c>
      <c r="G34" s="25">
        <v>1643.0873578938756</v>
      </c>
      <c r="H34" s="25">
        <v>1696.6685260653026</v>
      </c>
      <c r="I34" s="25">
        <v>1656.1965857244697</v>
      </c>
      <c r="J34" s="25">
        <v>1644.0777716843688</v>
      </c>
      <c r="K34" s="20">
        <v>1657.7832464828757</v>
      </c>
    </row>
  </sheetData>
  <mergeCells count="1">
    <mergeCell ref="A1:C1"/>
  </mergeCells>
  <conditionalFormatting sqref="D4:K4">
    <cfRule type="top10" dxfId="974" priority="91" percent="1" bottom="1" rank="20"/>
    <cfRule type="aboveAverage" dxfId="973" priority="92" aboveAverage="0"/>
    <cfRule type="aboveAverage" dxfId="972" priority="93"/>
  </conditionalFormatting>
  <conditionalFormatting sqref="D5:K5">
    <cfRule type="top10" dxfId="971" priority="88" percent="1" bottom="1" rank="20"/>
    <cfRule type="aboveAverage" dxfId="970" priority="89" aboveAverage="0"/>
    <cfRule type="aboveAverage" dxfId="969" priority="90"/>
  </conditionalFormatting>
  <conditionalFormatting sqref="D6:K6">
    <cfRule type="top10" dxfId="968" priority="85" percent="1" bottom="1" rank="20"/>
    <cfRule type="aboveAverage" dxfId="967" priority="86" aboveAverage="0"/>
    <cfRule type="aboveAverage" dxfId="966" priority="87"/>
  </conditionalFormatting>
  <conditionalFormatting sqref="D7:K7">
    <cfRule type="top10" dxfId="965" priority="82" percent="1" bottom="1" rank="20"/>
    <cfRule type="aboveAverage" dxfId="964" priority="83" aboveAverage="0"/>
    <cfRule type="aboveAverage" dxfId="963" priority="84"/>
  </conditionalFormatting>
  <conditionalFormatting sqref="D8:K8">
    <cfRule type="top10" dxfId="962" priority="79" percent="1" bottom="1" rank="20"/>
    <cfRule type="aboveAverage" dxfId="961" priority="80" aboveAverage="0"/>
    <cfRule type="aboveAverage" dxfId="960" priority="81"/>
  </conditionalFormatting>
  <conditionalFormatting sqref="D9:K9">
    <cfRule type="top10" dxfId="959" priority="76" percent="1" bottom="1" rank="20"/>
    <cfRule type="aboveAverage" dxfId="958" priority="77" aboveAverage="0"/>
    <cfRule type="aboveAverage" dxfId="957" priority="78"/>
  </conditionalFormatting>
  <conditionalFormatting sqref="D10:K10">
    <cfRule type="top10" dxfId="956" priority="73" percent="1" bottom="1" rank="20"/>
    <cfRule type="aboveAverage" dxfId="955" priority="74" aboveAverage="0"/>
    <cfRule type="aboveAverage" dxfId="954" priority="75"/>
  </conditionalFormatting>
  <conditionalFormatting sqref="D11:K11">
    <cfRule type="top10" dxfId="953" priority="70" percent="1" bottom="1" rank="20"/>
    <cfRule type="aboveAverage" dxfId="952" priority="71" aboveAverage="0"/>
    <cfRule type="aboveAverage" dxfId="951" priority="72"/>
  </conditionalFormatting>
  <conditionalFormatting sqref="D12:K12">
    <cfRule type="top10" dxfId="950" priority="67" percent="1" bottom="1" rank="20"/>
    <cfRule type="aboveAverage" dxfId="949" priority="68" aboveAverage="0"/>
    <cfRule type="aboveAverage" dxfId="948" priority="69"/>
  </conditionalFormatting>
  <conditionalFormatting sqref="D13:K13">
    <cfRule type="top10" dxfId="947" priority="64" percent="1" bottom="1" rank="20"/>
    <cfRule type="aboveAverage" dxfId="946" priority="65" aboveAverage="0"/>
    <cfRule type="aboveAverage" dxfId="945" priority="66"/>
  </conditionalFormatting>
  <conditionalFormatting sqref="D14:K14">
    <cfRule type="top10" dxfId="944" priority="61" percent="1" bottom="1" rank="20"/>
    <cfRule type="aboveAverage" dxfId="943" priority="62" aboveAverage="0"/>
    <cfRule type="aboveAverage" dxfId="942" priority="63"/>
  </conditionalFormatting>
  <conditionalFormatting sqref="D15:K15">
    <cfRule type="top10" dxfId="941" priority="58" percent="1" bottom="1" rank="20"/>
    <cfRule type="aboveAverage" dxfId="940" priority="59" aboveAverage="0"/>
    <cfRule type="aboveAverage" dxfId="939" priority="60"/>
  </conditionalFormatting>
  <conditionalFormatting sqref="D16:K16">
    <cfRule type="top10" dxfId="938" priority="55" percent="1" bottom="1" rank="20"/>
    <cfRule type="aboveAverage" dxfId="937" priority="56" aboveAverage="0"/>
    <cfRule type="aboveAverage" dxfId="936" priority="57"/>
  </conditionalFormatting>
  <conditionalFormatting sqref="D17:K17">
    <cfRule type="top10" dxfId="935" priority="52" percent="1" bottom="1" rank="20"/>
    <cfRule type="aboveAverage" dxfId="934" priority="53" aboveAverage="0"/>
    <cfRule type="aboveAverage" dxfId="933" priority="54"/>
  </conditionalFormatting>
  <conditionalFormatting sqref="D18:K18">
    <cfRule type="top10" dxfId="932" priority="49" percent="1" bottom="1" rank="20"/>
    <cfRule type="aboveAverage" dxfId="931" priority="50" aboveAverage="0"/>
    <cfRule type="aboveAverage" dxfId="930" priority="51"/>
  </conditionalFormatting>
  <conditionalFormatting sqref="D19:K19">
    <cfRule type="top10" dxfId="929" priority="46" percent="1" bottom="1" rank="20"/>
    <cfRule type="aboveAverage" dxfId="928" priority="47" aboveAverage="0"/>
    <cfRule type="aboveAverage" dxfId="927" priority="48"/>
  </conditionalFormatting>
  <conditionalFormatting sqref="D20:K20">
    <cfRule type="top10" dxfId="926" priority="43" percent="1" bottom="1" rank="20"/>
    <cfRule type="aboveAverage" dxfId="925" priority="44" aboveAverage="0"/>
    <cfRule type="aboveAverage" dxfId="924" priority="45"/>
  </conditionalFormatting>
  <conditionalFormatting sqref="D21:K21">
    <cfRule type="top10" dxfId="923" priority="40" percent="1" bottom="1" rank="20"/>
    <cfRule type="aboveAverage" dxfId="922" priority="41" aboveAverage="0"/>
    <cfRule type="aboveAverage" dxfId="921" priority="42"/>
  </conditionalFormatting>
  <conditionalFormatting sqref="D22:K22">
    <cfRule type="top10" dxfId="920" priority="37" percent="1" bottom="1" rank="20"/>
    <cfRule type="aboveAverage" dxfId="919" priority="38" aboveAverage="0"/>
    <cfRule type="aboveAverage" dxfId="918" priority="39"/>
  </conditionalFormatting>
  <conditionalFormatting sqref="D23:K23">
    <cfRule type="top10" dxfId="917" priority="34" percent="1" bottom="1" rank="20"/>
    <cfRule type="aboveAverage" dxfId="916" priority="35" aboveAverage="0"/>
    <cfRule type="aboveAverage" dxfId="915" priority="36"/>
  </conditionalFormatting>
  <conditionalFormatting sqref="D25:K25">
    <cfRule type="top10" dxfId="914" priority="31" percent="1" bottom="1" rank="20"/>
    <cfRule type="aboveAverage" dxfId="913" priority="32" aboveAverage="0"/>
    <cfRule type="aboveAverage" dxfId="912" priority="33"/>
  </conditionalFormatting>
  <conditionalFormatting sqref="D24:K24">
    <cfRule type="top10" dxfId="911" priority="28" percent="1" bottom="1" rank="20"/>
    <cfRule type="aboveAverage" dxfId="910" priority="29" aboveAverage="0"/>
    <cfRule type="aboveAverage" dxfId="909" priority="30"/>
  </conditionalFormatting>
  <conditionalFormatting sqref="D26:K26">
    <cfRule type="top10" dxfId="908" priority="25" percent="1" bottom="1" rank="20"/>
    <cfRule type="aboveAverage" dxfId="907" priority="26" aboveAverage="0"/>
    <cfRule type="aboveAverage" dxfId="906" priority="27"/>
  </conditionalFormatting>
  <conditionalFormatting sqref="D27:K27">
    <cfRule type="top10" dxfId="905" priority="22" percent="1" bottom="1" rank="20"/>
    <cfRule type="aboveAverage" dxfId="904" priority="23" aboveAverage="0"/>
    <cfRule type="aboveAverage" dxfId="903" priority="24"/>
  </conditionalFormatting>
  <conditionalFormatting sqref="D28:K28">
    <cfRule type="top10" dxfId="902" priority="19" percent="1" bottom="1" rank="20"/>
    <cfRule type="aboveAverage" dxfId="901" priority="20" aboveAverage="0"/>
    <cfRule type="aboveAverage" dxfId="900" priority="21"/>
  </conditionalFormatting>
  <conditionalFormatting sqref="D29:K29">
    <cfRule type="top10" dxfId="899" priority="16" percent="1" bottom="1" rank="20"/>
    <cfRule type="aboveAverage" dxfId="898" priority="17" aboveAverage="0"/>
    <cfRule type="aboveAverage" dxfId="897" priority="18"/>
  </conditionalFormatting>
  <conditionalFormatting sqref="D30:K30">
    <cfRule type="top10" dxfId="896" priority="13" percent="1" bottom="1" rank="20"/>
    <cfRule type="aboveAverage" dxfId="895" priority="14" aboveAverage="0"/>
    <cfRule type="aboveAverage" dxfId="894" priority="15"/>
  </conditionalFormatting>
  <conditionalFormatting sqref="D31:K31">
    <cfRule type="top10" dxfId="893" priority="10" percent="1" bottom="1" rank="20"/>
    <cfRule type="aboveAverage" dxfId="892" priority="11" aboveAverage="0"/>
    <cfRule type="aboveAverage" dxfId="891" priority="12"/>
  </conditionalFormatting>
  <conditionalFormatting sqref="D32:K32">
    <cfRule type="top10" dxfId="890" priority="7" percent="1" bottom="1" rank="20"/>
    <cfRule type="aboveAverage" dxfId="889" priority="8" aboveAverage="0"/>
    <cfRule type="aboveAverage" dxfId="888" priority="9"/>
  </conditionalFormatting>
  <conditionalFormatting sqref="D33:K33">
    <cfRule type="top10" dxfId="887" priority="4" percent="1" bottom="1" rank="20"/>
    <cfRule type="aboveAverage" dxfId="886" priority="5" aboveAverage="0"/>
    <cfRule type="aboveAverage" dxfId="885" priority="6"/>
  </conditionalFormatting>
  <conditionalFormatting sqref="D34:K34">
    <cfRule type="top10" dxfId="884" priority="1" percent="1" bottom="1" rank="20"/>
    <cfRule type="aboveAverage" dxfId="883" priority="2" aboveAverage="0"/>
    <cfRule type="aboveAverage" dxfId="882" priority="3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sqref="A1:C1"/>
    </sheetView>
  </sheetViews>
  <sheetFormatPr defaultRowHeight="15" x14ac:dyDescent="0.25"/>
  <cols>
    <col min="1" max="1" width="10" customWidth="1"/>
    <col min="2" max="2" width="10.7109375" customWidth="1"/>
  </cols>
  <sheetData>
    <row r="1" spans="1:39" ht="36.75" customHeight="1" thickBot="1" x14ac:dyDescent="0.3">
      <c r="A1" s="37" t="s">
        <v>100</v>
      </c>
      <c r="B1" s="38"/>
      <c r="C1" s="39"/>
      <c r="R1" s="1"/>
      <c r="S1" s="1"/>
    </row>
    <row r="2" spans="1:39" ht="15.75" thickBot="1" x14ac:dyDescent="0.3">
      <c r="D2" s="34" t="s">
        <v>8</v>
      </c>
      <c r="E2" s="35"/>
      <c r="F2" s="34" t="s">
        <v>9</v>
      </c>
      <c r="G2" s="35"/>
      <c r="H2" s="34" t="s">
        <v>22</v>
      </c>
      <c r="I2" s="35"/>
      <c r="J2" s="34" t="s">
        <v>23</v>
      </c>
      <c r="K2" s="36"/>
      <c r="L2" s="34" t="s">
        <v>24</v>
      </c>
      <c r="M2" s="36"/>
      <c r="N2" s="34" t="s">
        <v>25</v>
      </c>
      <c r="O2" s="36"/>
      <c r="P2" s="34" t="s">
        <v>26</v>
      </c>
      <c r="Q2" s="36"/>
      <c r="R2" s="34" t="s">
        <v>27</v>
      </c>
      <c r="S2" s="36"/>
      <c r="T2" s="34" t="s">
        <v>28</v>
      </c>
      <c r="U2" s="36"/>
      <c r="V2" s="34" t="s">
        <v>29</v>
      </c>
      <c r="W2" s="36"/>
      <c r="X2" s="1"/>
      <c r="Y2" s="1"/>
      <c r="Z2" s="1"/>
      <c r="AA2" s="1"/>
      <c r="AC2" s="1"/>
      <c r="AD2" s="1"/>
      <c r="AE2" s="1"/>
      <c r="AH2" s="1"/>
      <c r="AI2" s="1"/>
      <c r="AL2" s="1"/>
      <c r="AM2" s="1"/>
    </row>
    <row r="3" spans="1:39" x14ac:dyDescent="0.25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" t="s">
        <v>0</v>
      </c>
      <c r="E3" s="3" t="s">
        <v>2</v>
      </c>
      <c r="F3" s="2" t="s">
        <v>0</v>
      </c>
      <c r="G3" s="6" t="s">
        <v>2</v>
      </c>
      <c r="H3" s="3" t="s">
        <v>1</v>
      </c>
      <c r="I3" s="6" t="s">
        <v>3</v>
      </c>
      <c r="J3" s="3" t="s">
        <v>1</v>
      </c>
      <c r="K3" s="6" t="s">
        <v>3</v>
      </c>
      <c r="L3" s="3" t="s">
        <v>1</v>
      </c>
      <c r="M3" s="6" t="s">
        <v>3</v>
      </c>
      <c r="N3" s="3" t="s">
        <v>1</v>
      </c>
      <c r="O3" s="6" t="s">
        <v>3</v>
      </c>
      <c r="P3" s="3" t="s">
        <v>1</v>
      </c>
      <c r="Q3" s="6" t="s">
        <v>3</v>
      </c>
      <c r="R3" s="3" t="s">
        <v>1</v>
      </c>
      <c r="S3" s="6" t="s">
        <v>3</v>
      </c>
      <c r="T3" s="3" t="s">
        <v>1</v>
      </c>
      <c r="U3" s="6" t="s">
        <v>3</v>
      </c>
      <c r="V3" s="3" t="s">
        <v>1</v>
      </c>
      <c r="W3" s="6" t="s">
        <v>3</v>
      </c>
      <c r="Z3" s="1"/>
      <c r="AA3" s="1"/>
      <c r="AH3" s="1"/>
      <c r="AI3" s="1"/>
      <c r="AL3" s="1"/>
      <c r="AM3" s="1"/>
    </row>
    <row r="4" spans="1:39" x14ac:dyDescent="0.25">
      <c r="A4" s="8">
        <v>42583</v>
      </c>
      <c r="B4" s="8">
        <v>42584</v>
      </c>
      <c r="C4" s="16">
        <v>7.8739856944084163</v>
      </c>
      <c r="D4" s="10">
        <v>1753.7616946658886</v>
      </c>
      <c r="E4" s="11">
        <v>1754.337413642407</v>
      </c>
      <c r="F4" s="10">
        <v>1750.9846358946384</v>
      </c>
      <c r="G4" s="12">
        <v>1758.1072556912986</v>
      </c>
      <c r="H4" s="11">
        <v>1754.1290156296734</v>
      </c>
      <c r="I4" s="12">
        <v>1779.7008370868248</v>
      </c>
      <c r="J4" s="11">
        <v>1812.358315322097</v>
      </c>
      <c r="K4" s="12">
        <v>1810.1190172416482</v>
      </c>
      <c r="L4" s="11">
        <v>1756.8190792663111</v>
      </c>
      <c r="M4" s="12">
        <v>1784.2967606919822</v>
      </c>
      <c r="N4" s="11">
        <v>1739.836229539038</v>
      </c>
      <c r="O4" s="12">
        <v>1764.0977416650242</v>
      </c>
      <c r="P4" s="11">
        <v>1778.3287495025879</v>
      </c>
      <c r="Q4" s="12">
        <v>1731.3758192005894</v>
      </c>
      <c r="R4" s="11">
        <v>1803.5294824790133</v>
      </c>
      <c r="S4" s="12">
        <v>1818.1642053105577</v>
      </c>
      <c r="T4" s="11">
        <v>1738.4638534874628</v>
      </c>
      <c r="U4" s="12">
        <v>1748.9625986471892</v>
      </c>
      <c r="V4" s="11">
        <v>1730.9506782220617</v>
      </c>
      <c r="W4" s="12">
        <v>1808.7752399582307</v>
      </c>
      <c r="AH4" s="1"/>
      <c r="AI4" s="1"/>
      <c r="AL4" s="1"/>
      <c r="AM4" s="1"/>
    </row>
    <row r="5" spans="1:39" x14ac:dyDescent="0.25">
      <c r="A5" s="8">
        <v>42584</v>
      </c>
      <c r="B5" s="8">
        <v>42585</v>
      </c>
      <c r="C5" s="16">
        <v>7.1203376026153569</v>
      </c>
      <c r="D5" s="10">
        <v>1770.9322892171108</v>
      </c>
      <c r="E5" s="11">
        <v>1758.0654049361501</v>
      </c>
      <c r="F5" s="10">
        <v>1753.4780884925342</v>
      </c>
      <c r="G5" s="12">
        <v>1748.9079756392548</v>
      </c>
      <c r="H5" s="11">
        <v>1764.9073952525152</v>
      </c>
      <c r="I5" s="12">
        <v>1760.0997873391191</v>
      </c>
      <c r="J5" s="11">
        <v>1765.5881759455874</v>
      </c>
      <c r="K5" s="12">
        <v>1764.7883273555083</v>
      </c>
      <c r="L5" s="11">
        <v>1764.432532150762</v>
      </c>
      <c r="M5" s="12">
        <v>1756.8038045187088</v>
      </c>
      <c r="N5" s="11">
        <v>1754.6989375804762</v>
      </c>
      <c r="O5" s="12">
        <v>1764.3861694668235</v>
      </c>
      <c r="P5" s="11">
        <v>1761.3556460674822</v>
      </c>
      <c r="Q5" s="12">
        <v>1751.3444680917351</v>
      </c>
      <c r="R5" s="11">
        <v>1788.386272909607</v>
      </c>
      <c r="S5" s="12">
        <v>1758.9318947629531</v>
      </c>
      <c r="T5" s="11">
        <v>1750.9363906079841</v>
      </c>
      <c r="U5" s="12">
        <v>1752.3155717174502</v>
      </c>
      <c r="V5" s="11">
        <v>1766.9943392234015</v>
      </c>
      <c r="W5" s="12">
        <v>1749.8742179713461</v>
      </c>
      <c r="AH5" s="1"/>
      <c r="AI5" s="1"/>
      <c r="AL5" s="1"/>
      <c r="AM5" s="1"/>
    </row>
    <row r="6" spans="1:39" x14ac:dyDescent="0.25">
      <c r="A6" s="8">
        <v>42585</v>
      </c>
      <c r="B6" s="8">
        <v>42586</v>
      </c>
      <c r="C6" s="16">
        <v>6.4199563636779784</v>
      </c>
      <c r="D6" s="10">
        <v>1465.9545193228375</v>
      </c>
      <c r="E6" s="11">
        <v>1455.8816024206908</v>
      </c>
      <c r="F6" s="10">
        <v>1479.2993416208014</v>
      </c>
      <c r="G6" s="12">
        <v>1474.2210511977028</v>
      </c>
      <c r="H6" s="11">
        <v>1481.6176102176239</v>
      </c>
      <c r="I6" s="12">
        <v>1485.4247860668377</v>
      </c>
      <c r="J6" s="11">
        <v>1497.2164541829941</v>
      </c>
      <c r="K6" s="12">
        <v>1492.9817357156492</v>
      </c>
      <c r="L6" s="11">
        <v>1494.715685785668</v>
      </c>
      <c r="M6" s="12">
        <v>1492.2841145072573</v>
      </c>
      <c r="N6" s="11">
        <v>1492.4023110067772</v>
      </c>
      <c r="O6" s="12">
        <v>1499.9288734033021</v>
      </c>
      <c r="P6" s="11">
        <v>1512.2392229463796</v>
      </c>
      <c r="Q6" s="12">
        <v>1504.0970432992494</v>
      </c>
      <c r="R6" s="11">
        <v>1530.3213221368778</v>
      </c>
      <c r="S6" s="12">
        <v>1509.8188165750275</v>
      </c>
      <c r="T6" s="11">
        <v>1515.9068535210151</v>
      </c>
      <c r="U6" s="12">
        <v>1515.6275680875249</v>
      </c>
      <c r="V6" s="11">
        <v>1527.6730922762492</v>
      </c>
      <c r="W6" s="12">
        <v>1521.9570654168426</v>
      </c>
      <c r="AL6" s="1"/>
      <c r="AM6" s="1"/>
    </row>
    <row r="7" spans="1:39" x14ac:dyDescent="0.25">
      <c r="A7" s="8">
        <v>42586</v>
      </c>
      <c r="B7" s="8">
        <v>42587</v>
      </c>
      <c r="C7" s="16">
        <v>7.2486125240325929</v>
      </c>
      <c r="D7" s="10">
        <v>1691.2668174173652</v>
      </c>
      <c r="E7" s="11">
        <v>1696.2384207044302</v>
      </c>
      <c r="F7" s="10">
        <v>1685.4021346371885</v>
      </c>
      <c r="G7" s="12">
        <v>1699.1320452799835</v>
      </c>
      <c r="H7" s="11">
        <v>1706.4189018904842</v>
      </c>
      <c r="I7" s="12">
        <v>1733.9918227038825</v>
      </c>
      <c r="J7" s="11">
        <v>1758.9255084876684</v>
      </c>
      <c r="K7" s="12">
        <v>1755.6812872283117</v>
      </c>
      <c r="L7" s="11">
        <v>1708.3845693449887</v>
      </c>
      <c r="M7" s="12">
        <v>1734.2275933650315</v>
      </c>
      <c r="N7" s="11">
        <v>1695.2454592462491</v>
      </c>
      <c r="O7" s="12">
        <v>1723.9778544473418</v>
      </c>
      <c r="P7" s="11">
        <v>1727.6667495884105</v>
      </c>
      <c r="Q7" s="12">
        <v>1686.0844762195427</v>
      </c>
      <c r="R7" s="11">
        <v>1753.2475726094349</v>
      </c>
      <c r="S7" s="12">
        <v>1770.4529950370334</v>
      </c>
      <c r="T7" s="11">
        <v>1689.5051080628461</v>
      </c>
      <c r="U7" s="12">
        <v>1706.6341920053089</v>
      </c>
      <c r="V7" s="11">
        <v>1687.6289155693767</v>
      </c>
      <c r="W7" s="12">
        <v>1757.372440968677</v>
      </c>
    </row>
    <row r="8" spans="1:39" x14ac:dyDescent="0.25">
      <c r="A8" s="8">
        <v>42587</v>
      </c>
      <c r="B8" s="8">
        <v>42588</v>
      </c>
      <c r="C8" s="16">
        <v>6.9139870529174807</v>
      </c>
      <c r="D8" s="10">
        <v>1583.486297372943</v>
      </c>
      <c r="E8" s="11">
        <v>1589.6020795520426</v>
      </c>
      <c r="F8" s="10">
        <v>1580.1761964537886</v>
      </c>
      <c r="G8" s="12">
        <v>1592.8881045923306</v>
      </c>
      <c r="H8" s="11">
        <v>1602.6959371110875</v>
      </c>
      <c r="I8" s="12">
        <v>1626.0387027760055</v>
      </c>
      <c r="J8" s="11">
        <v>1657.4148254054555</v>
      </c>
      <c r="K8" s="12">
        <v>1657.2903609749997</v>
      </c>
      <c r="L8" s="11">
        <v>1598.6662531616651</v>
      </c>
      <c r="M8" s="12">
        <v>1633.2682011783349</v>
      </c>
      <c r="N8" s="11">
        <v>1590.2369730147725</v>
      </c>
      <c r="O8" s="12">
        <v>1618.8165616333358</v>
      </c>
      <c r="P8" s="11">
        <v>1622.0363636525092</v>
      </c>
      <c r="Q8" s="12">
        <v>1579.5862457608569</v>
      </c>
      <c r="R8" s="11">
        <v>1642.6981706024003</v>
      </c>
      <c r="S8" s="12">
        <v>1669.5865019857827</v>
      </c>
      <c r="T8" s="11">
        <v>1577.3413601325999</v>
      </c>
      <c r="U8" s="12">
        <v>1599.0347742773401</v>
      </c>
      <c r="V8" s="11">
        <v>1583.7716487579019</v>
      </c>
      <c r="W8" s="12">
        <v>1667.0895493083656</v>
      </c>
    </row>
    <row r="9" spans="1:39" x14ac:dyDescent="0.25">
      <c r="A9" s="8">
        <v>42588</v>
      </c>
      <c r="B9" s="8">
        <v>42589</v>
      </c>
      <c r="C9" s="16">
        <v>7.3179626827239987</v>
      </c>
      <c r="D9" s="10">
        <v>1747.7096841433852</v>
      </c>
      <c r="E9" s="11">
        <v>1744.6176538108359</v>
      </c>
      <c r="F9" s="10">
        <v>1749.8138637885334</v>
      </c>
      <c r="G9" s="12">
        <v>1753.6807770866417</v>
      </c>
      <c r="H9" s="11">
        <v>1749.4688516480007</v>
      </c>
      <c r="I9" s="12">
        <v>1777.5635249179168</v>
      </c>
      <c r="J9" s="11">
        <v>1805.5053012377359</v>
      </c>
      <c r="K9" s="12">
        <v>1796.0688778317506</v>
      </c>
      <c r="L9" s="11">
        <v>1753.4338993021404</v>
      </c>
      <c r="M9" s="12">
        <v>1784.9763836055104</v>
      </c>
      <c r="N9" s="11">
        <v>1745.206166061334</v>
      </c>
      <c r="O9" s="12">
        <v>1767.4413540707553</v>
      </c>
      <c r="P9" s="11">
        <v>1769.2722136384655</v>
      </c>
      <c r="Q9" s="12">
        <v>1728.4528014083744</v>
      </c>
      <c r="R9" s="11">
        <v>1792.934521444985</v>
      </c>
      <c r="S9" s="12">
        <v>1807.8685152266162</v>
      </c>
      <c r="T9" s="11">
        <v>1732.8812740995563</v>
      </c>
      <c r="U9" s="12">
        <v>1749.4075712214371</v>
      </c>
      <c r="V9" s="11">
        <v>1733.9537781783292</v>
      </c>
      <c r="W9" s="12">
        <v>1803.0026253634385</v>
      </c>
    </row>
    <row r="10" spans="1:39" x14ac:dyDescent="0.25">
      <c r="A10" s="8">
        <v>42589</v>
      </c>
      <c r="B10" s="8">
        <v>42590</v>
      </c>
      <c r="C10" s="16">
        <v>8.0764415092468269</v>
      </c>
      <c r="D10" s="10">
        <v>1792.3702991106261</v>
      </c>
      <c r="E10" s="11">
        <v>1791.1761472311955</v>
      </c>
      <c r="F10" s="10">
        <v>1793.7280572346447</v>
      </c>
      <c r="G10" s="12">
        <v>1783.931414376945</v>
      </c>
      <c r="H10" s="11">
        <v>1798.4751661807222</v>
      </c>
      <c r="I10" s="12">
        <v>1825.5420620565872</v>
      </c>
      <c r="J10" s="11">
        <v>1854.7944942138995</v>
      </c>
      <c r="K10" s="12">
        <v>1851.307331260886</v>
      </c>
      <c r="L10" s="11">
        <v>1803.9361893341822</v>
      </c>
      <c r="M10" s="12">
        <v>1829.2983780310406</v>
      </c>
      <c r="N10" s="11">
        <v>1788.2346980555528</v>
      </c>
      <c r="O10" s="12">
        <v>1818.2345228657678</v>
      </c>
      <c r="P10" s="11">
        <v>1826.8284342065833</v>
      </c>
      <c r="Q10" s="12">
        <v>1783.7924550805424</v>
      </c>
      <c r="R10" s="11">
        <v>1857.5094862896528</v>
      </c>
      <c r="S10" s="12">
        <v>1866.0535024843059</v>
      </c>
      <c r="T10" s="11">
        <v>1787.2197023004182</v>
      </c>
      <c r="U10" s="12">
        <v>1803.9065865792318</v>
      </c>
      <c r="V10" s="11">
        <v>1787.4550851676565</v>
      </c>
      <c r="W10" s="12">
        <v>1859.710480837397</v>
      </c>
    </row>
    <row r="11" spans="1:39" x14ac:dyDescent="0.25">
      <c r="A11" s="8">
        <v>42590</v>
      </c>
      <c r="B11" s="8">
        <v>42591</v>
      </c>
      <c r="C11" s="16">
        <v>8.2966216764450067</v>
      </c>
      <c r="D11" s="10">
        <v>1842.6150874447853</v>
      </c>
      <c r="E11" s="11">
        <v>1847.7951912246886</v>
      </c>
      <c r="F11" s="10">
        <v>1837.4386696741005</v>
      </c>
      <c r="G11" s="12">
        <v>1833.0361695621571</v>
      </c>
      <c r="H11" s="11">
        <v>1850.395474800961</v>
      </c>
      <c r="I11" s="12">
        <v>1875.7680912792741</v>
      </c>
      <c r="J11" s="11">
        <v>1909.6656348059532</v>
      </c>
      <c r="K11" s="12">
        <v>1905.16484501429</v>
      </c>
      <c r="L11" s="11">
        <v>1852.9977543386271</v>
      </c>
      <c r="M11" s="12">
        <v>1881.0306473931425</v>
      </c>
      <c r="N11" s="11">
        <v>1837.4280992995093</v>
      </c>
      <c r="O11" s="12">
        <v>1866.4666698865005</v>
      </c>
      <c r="P11" s="11">
        <v>1875.8246968102835</v>
      </c>
      <c r="Q11" s="12">
        <v>1825.5835882567135</v>
      </c>
      <c r="R11" s="11">
        <v>1908.393439326446</v>
      </c>
      <c r="S11" s="12">
        <v>1918.2060833551325</v>
      </c>
      <c r="T11" s="11">
        <v>1832.0457314647947</v>
      </c>
      <c r="U11" s="12">
        <v>1840.9694117051231</v>
      </c>
      <c r="V11" s="11">
        <v>1829.4205041774474</v>
      </c>
      <c r="W11" s="12">
        <v>1907.4528348246513</v>
      </c>
    </row>
    <row r="12" spans="1:39" x14ac:dyDescent="0.25">
      <c r="A12" s="8">
        <v>42591</v>
      </c>
      <c r="B12" s="8">
        <v>42592</v>
      </c>
      <c r="C12" s="16">
        <v>6.2678837795257571</v>
      </c>
      <c r="D12" s="10">
        <v>1663.6153870911514</v>
      </c>
      <c r="E12" s="11">
        <v>1668.422604941939</v>
      </c>
      <c r="F12" s="10">
        <v>1663.8755082825724</v>
      </c>
      <c r="G12" s="12">
        <v>1659.815622599403</v>
      </c>
      <c r="H12" s="11">
        <v>1669.776295130793</v>
      </c>
      <c r="I12" s="12">
        <v>1700.8815400270942</v>
      </c>
      <c r="J12" s="11">
        <v>1737.0682016561623</v>
      </c>
      <c r="K12" s="12">
        <v>1731.2034396359738</v>
      </c>
      <c r="L12" s="11">
        <v>1671.5301332398094</v>
      </c>
      <c r="M12" s="12">
        <v>1704.657444465143</v>
      </c>
      <c r="N12" s="11">
        <v>1669.0967443620539</v>
      </c>
      <c r="O12" s="12">
        <v>1697.1637653595803</v>
      </c>
      <c r="P12" s="11">
        <v>1676.3298923041596</v>
      </c>
      <c r="Q12" s="12">
        <v>1638.9123039871715</v>
      </c>
      <c r="R12" s="11">
        <v>1707.2960213869683</v>
      </c>
      <c r="S12" s="12">
        <v>1726.5815450730161</v>
      </c>
      <c r="T12" s="11">
        <v>1652.4068579494276</v>
      </c>
      <c r="U12" s="12">
        <v>1663.1959167685898</v>
      </c>
      <c r="V12" s="11">
        <v>1629.0435868082714</v>
      </c>
      <c r="W12" s="12">
        <v>1727.0966924180898</v>
      </c>
    </row>
    <row r="13" spans="1:39" x14ac:dyDescent="0.25">
      <c r="A13" s="8">
        <v>42592</v>
      </c>
      <c r="B13" s="8">
        <v>42593</v>
      </c>
      <c r="C13" s="16">
        <v>7.6570745229758321</v>
      </c>
      <c r="D13" s="10">
        <v>1613.1815197702551</v>
      </c>
      <c r="E13" s="11">
        <v>1613.422344370694</v>
      </c>
      <c r="F13" s="10">
        <v>1594.5130424065412</v>
      </c>
      <c r="G13" s="12">
        <v>1599.5457490235715</v>
      </c>
      <c r="H13" s="11">
        <v>1609.3259313289911</v>
      </c>
      <c r="I13" s="12">
        <v>1646.0907539710965</v>
      </c>
      <c r="J13" s="11">
        <v>1666.1198029745635</v>
      </c>
      <c r="K13" s="12">
        <v>1658.2182238654357</v>
      </c>
      <c r="L13" s="11">
        <v>1615.3916558760643</v>
      </c>
      <c r="M13" s="12">
        <v>1635.5471164677033</v>
      </c>
      <c r="N13" s="11">
        <v>1594.5783784271332</v>
      </c>
      <c r="O13" s="12">
        <v>1619.2178911376159</v>
      </c>
      <c r="P13" s="11">
        <v>1613.7803746879797</v>
      </c>
      <c r="Q13" s="12">
        <v>1567.2792091003971</v>
      </c>
      <c r="R13" s="11">
        <v>1622.1340188218835</v>
      </c>
      <c r="S13" s="12">
        <v>1642.0370247851013</v>
      </c>
      <c r="T13" s="11">
        <v>1578.4042386975623</v>
      </c>
      <c r="U13" s="12">
        <v>1590.6046316700829</v>
      </c>
      <c r="V13" s="11">
        <v>1564.1668973463024</v>
      </c>
      <c r="W13" s="12">
        <v>1644.4484831432785</v>
      </c>
    </row>
    <row r="14" spans="1:39" x14ac:dyDescent="0.25">
      <c r="A14" s="8">
        <v>42593</v>
      </c>
      <c r="B14" s="8">
        <v>42594</v>
      </c>
      <c r="C14" s="16">
        <v>6.6788114709854129</v>
      </c>
      <c r="D14" s="10">
        <v>1608.6666766721528</v>
      </c>
      <c r="E14" s="11">
        <v>1612.9399831969054</v>
      </c>
      <c r="F14" s="10">
        <v>1613.3478149869186</v>
      </c>
      <c r="G14" s="12">
        <v>1618.8819378256715</v>
      </c>
      <c r="H14" s="11">
        <v>1615.5739167516099</v>
      </c>
      <c r="I14" s="12">
        <v>1648.0463192488351</v>
      </c>
      <c r="J14" s="11">
        <v>1670.9209792893882</v>
      </c>
      <c r="K14" s="12">
        <v>1661.1024950690705</v>
      </c>
      <c r="L14" s="11">
        <v>1629.069750816411</v>
      </c>
      <c r="M14" s="12">
        <v>1647.7427609331896</v>
      </c>
      <c r="N14" s="11">
        <v>1604.4516422647314</v>
      </c>
      <c r="O14" s="12">
        <v>1633.1737776225982</v>
      </c>
      <c r="P14" s="11">
        <v>1643.2630608345182</v>
      </c>
      <c r="Q14" s="12">
        <v>1605.5084744172568</v>
      </c>
      <c r="R14" s="11">
        <v>1668.1650675809108</v>
      </c>
      <c r="S14" s="12">
        <v>1672.4631848448846</v>
      </c>
      <c r="T14" s="11">
        <v>1613.2910559250845</v>
      </c>
      <c r="U14" s="12">
        <v>1635.6632741750811</v>
      </c>
      <c r="V14" s="11">
        <v>1625.5801067873442</v>
      </c>
      <c r="W14" s="12">
        <v>1696.0441456684866</v>
      </c>
    </row>
    <row r="15" spans="1:39" x14ac:dyDescent="0.25">
      <c r="A15" s="8">
        <v>42594</v>
      </c>
      <c r="B15" s="8">
        <v>42595</v>
      </c>
      <c r="C15" s="16">
        <v>7.9459913539886475</v>
      </c>
      <c r="D15" s="10">
        <v>1796.685064600151</v>
      </c>
      <c r="E15" s="11">
        <v>1795.4715890386037</v>
      </c>
      <c r="F15" s="10">
        <v>1796.8559836804843</v>
      </c>
      <c r="G15" s="12">
        <v>1805.9147711003434</v>
      </c>
      <c r="H15" s="11">
        <v>1799.7972776350286</v>
      </c>
      <c r="I15" s="12">
        <v>1815.776311447974</v>
      </c>
      <c r="J15" s="11">
        <v>1842.4905867772102</v>
      </c>
      <c r="K15" s="12">
        <v>1823.3479532707586</v>
      </c>
      <c r="L15" s="11">
        <v>1800.1273351891643</v>
      </c>
      <c r="M15" s="12">
        <v>1817.3684418892353</v>
      </c>
      <c r="N15" s="11">
        <v>1779.7559780613585</v>
      </c>
      <c r="O15" s="12">
        <v>1791.960165151386</v>
      </c>
      <c r="P15" s="11">
        <v>1820.6434402485206</v>
      </c>
      <c r="Q15" s="12">
        <v>1773.2788086622134</v>
      </c>
      <c r="R15" s="11">
        <v>1838.4848374203088</v>
      </c>
      <c r="S15" s="12">
        <v>1839.6912737419286</v>
      </c>
      <c r="T15" s="11">
        <v>1786.7879087202286</v>
      </c>
      <c r="U15" s="12">
        <v>1795.506262882318</v>
      </c>
      <c r="V15" s="11">
        <v>1779.7197913057278</v>
      </c>
      <c r="W15" s="12">
        <v>1845.1990152850672</v>
      </c>
    </row>
    <row r="16" spans="1:39" x14ac:dyDescent="0.25">
      <c r="A16" s="8">
        <v>42595</v>
      </c>
      <c r="B16" s="8">
        <v>42596</v>
      </c>
      <c r="C16" s="16">
        <v>7.5745585923194882</v>
      </c>
      <c r="D16" s="10">
        <v>1758.1748433262198</v>
      </c>
      <c r="E16" s="11">
        <v>1756.5243181272699</v>
      </c>
      <c r="F16" s="10">
        <v>1748.6794133001943</v>
      </c>
      <c r="G16" s="12">
        <v>1757.4192411176043</v>
      </c>
      <c r="H16" s="11">
        <v>1763.4924848194116</v>
      </c>
      <c r="I16" s="12">
        <v>1782.2250916485277</v>
      </c>
      <c r="J16" s="11">
        <v>1815.2049813940307</v>
      </c>
      <c r="K16" s="12">
        <v>1796.0329485533005</v>
      </c>
      <c r="L16" s="11">
        <v>1752.8114190420597</v>
      </c>
      <c r="M16" s="12">
        <v>1779.5935192418058</v>
      </c>
      <c r="N16" s="11">
        <v>1743.4561166905453</v>
      </c>
      <c r="O16" s="12">
        <v>1759.0222458579422</v>
      </c>
      <c r="P16" s="11">
        <v>1774.7538113014502</v>
      </c>
      <c r="Q16" s="12">
        <v>1722.0245949506204</v>
      </c>
      <c r="R16" s="11">
        <v>1798.8487559889747</v>
      </c>
      <c r="S16" s="12">
        <v>1810.3693204338645</v>
      </c>
      <c r="T16" s="11">
        <v>1734.0060919168682</v>
      </c>
      <c r="U16" s="12">
        <v>1744.3362864518838</v>
      </c>
      <c r="V16" s="11">
        <v>1727.1449783042108</v>
      </c>
      <c r="W16" s="12">
        <v>1800.2510724345345</v>
      </c>
    </row>
    <row r="17" spans="1:23" x14ac:dyDescent="0.25">
      <c r="A17" s="8">
        <v>42596</v>
      </c>
      <c r="B17" s="8">
        <v>42597</v>
      </c>
      <c r="C17" s="16">
        <v>7.934746195793152</v>
      </c>
      <c r="D17" s="10">
        <v>1812.2509223426264</v>
      </c>
      <c r="E17" s="11">
        <v>1808.3290940745626</v>
      </c>
      <c r="F17" s="10">
        <v>1810.0401155569184</v>
      </c>
      <c r="G17" s="12">
        <v>1817.0224590936</v>
      </c>
      <c r="H17" s="11">
        <v>1815.9449072756331</v>
      </c>
      <c r="I17" s="12">
        <v>1835.2901869969071</v>
      </c>
      <c r="J17" s="11">
        <v>1865.6766345791652</v>
      </c>
      <c r="K17" s="12">
        <v>1848.3882255369335</v>
      </c>
      <c r="L17" s="11">
        <v>1815.0184846076418</v>
      </c>
      <c r="M17" s="12">
        <v>1834.9455251646664</v>
      </c>
      <c r="N17" s="11">
        <v>1803.9276320194263</v>
      </c>
      <c r="O17" s="12">
        <v>1817.1660384117233</v>
      </c>
      <c r="P17" s="11">
        <v>1833.6880847984548</v>
      </c>
      <c r="Q17" s="12">
        <v>1787.0719777118097</v>
      </c>
      <c r="R17" s="11">
        <v>1857.1305786781352</v>
      </c>
      <c r="S17" s="12">
        <v>1869.3963458134792</v>
      </c>
      <c r="T17" s="11">
        <v>1799.0650086729738</v>
      </c>
      <c r="U17" s="12">
        <v>1805.6855676016528</v>
      </c>
      <c r="V17" s="11">
        <v>1790.8634304361804</v>
      </c>
      <c r="W17" s="12">
        <v>1860.2869744796719</v>
      </c>
    </row>
    <row r="18" spans="1:23" x14ac:dyDescent="0.25">
      <c r="A18" s="8">
        <v>42597</v>
      </c>
      <c r="B18" s="8">
        <v>42598</v>
      </c>
      <c r="C18" s="16">
        <v>6.7690968604087827</v>
      </c>
      <c r="D18" s="10">
        <v>1798.6028073928001</v>
      </c>
      <c r="E18" s="11">
        <v>1798.9669530458873</v>
      </c>
      <c r="F18" s="10">
        <v>1798.7601771656334</v>
      </c>
      <c r="G18" s="12">
        <v>1809.0304885277897</v>
      </c>
      <c r="H18" s="11">
        <v>1807.728917321557</v>
      </c>
      <c r="I18" s="12">
        <v>1822.3513881199372</v>
      </c>
      <c r="J18" s="11">
        <v>1857.5304647280479</v>
      </c>
      <c r="K18" s="12">
        <v>1837.0454121063481</v>
      </c>
      <c r="L18" s="11">
        <v>1807.9299986740098</v>
      </c>
      <c r="M18" s="12">
        <v>1830.0695916078316</v>
      </c>
      <c r="N18" s="11">
        <v>1798.6522813249794</v>
      </c>
      <c r="O18" s="12">
        <v>1813.7798326845523</v>
      </c>
      <c r="P18" s="11">
        <v>1836.6709863790845</v>
      </c>
      <c r="Q18" s="12">
        <v>1778.5969746558326</v>
      </c>
      <c r="R18" s="11">
        <v>1859.0320198182637</v>
      </c>
      <c r="S18" s="12">
        <v>1868.4059154547817</v>
      </c>
      <c r="T18" s="11">
        <v>1797.0113306285089</v>
      </c>
      <c r="U18" s="12">
        <v>1797.4460521067797</v>
      </c>
      <c r="V18" s="11">
        <v>1785.5016756992609</v>
      </c>
      <c r="W18" s="12">
        <v>1860.1615516306067</v>
      </c>
    </row>
    <row r="19" spans="1:23" x14ac:dyDescent="0.25">
      <c r="A19" s="8">
        <v>42598</v>
      </c>
      <c r="B19" s="8">
        <v>42599</v>
      </c>
      <c r="C19" s="16">
        <v>7.5269798793792724</v>
      </c>
      <c r="D19" s="10">
        <v>1775.5310422072366</v>
      </c>
      <c r="E19" s="11">
        <v>1771.0610686832708</v>
      </c>
      <c r="F19" s="10">
        <v>1776.7469157504104</v>
      </c>
      <c r="G19" s="12">
        <v>1778.2775999778992</v>
      </c>
      <c r="H19" s="11">
        <v>1778.5403490021001</v>
      </c>
      <c r="I19" s="12">
        <v>1799.7928706662728</v>
      </c>
      <c r="J19" s="11">
        <v>1831.3610533229416</v>
      </c>
      <c r="K19" s="12">
        <v>1818.0938813578555</v>
      </c>
      <c r="L19" s="11">
        <v>1788.8525695012152</v>
      </c>
      <c r="M19" s="12">
        <v>1805.1139778618963</v>
      </c>
      <c r="N19" s="11">
        <v>1775.0091980782674</v>
      </c>
      <c r="O19" s="12">
        <v>1785.1092873477128</v>
      </c>
      <c r="P19" s="11">
        <v>1813.6621134789839</v>
      </c>
      <c r="Q19" s="12">
        <v>1758.3355448872771</v>
      </c>
      <c r="R19" s="11">
        <v>1837.0015853025971</v>
      </c>
      <c r="S19" s="12">
        <v>1845.2427559955729</v>
      </c>
      <c r="T19" s="11">
        <v>1775.5839200411988</v>
      </c>
      <c r="U19" s="12">
        <v>1773.6936046647943</v>
      </c>
      <c r="V19" s="11">
        <v>1763.6390214206099</v>
      </c>
      <c r="W19" s="12">
        <v>1832.7176568783964</v>
      </c>
    </row>
    <row r="20" spans="1:23" x14ac:dyDescent="0.25">
      <c r="A20" s="8">
        <v>42599</v>
      </c>
      <c r="B20" s="8">
        <v>42600</v>
      </c>
      <c r="C20" s="16">
        <v>7.5309015653133393</v>
      </c>
      <c r="D20" s="10">
        <v>1758.3448074236153</v>
      </c>
      <c r="E20" s="11">
        <v>1759.8515745048662</v>
      </c>
      <c r="F20" s="10">
        <v>1757.6478518866113</v>
      </c>
      <c r="G20" s="12">
        <v>1769.8612926141607</v>
      </c>
      <c r="H20" s="11">
        <v>1762.4242483775965</v>
      </c>
      <c r="I20" s="12">
        <v>1779.9447066561834</v>
      </c>
      <c r="J20" s="11">
        <v>1809.5181994972895</v>
      </c>
      <c r="K20" s="12">
        <v>1792.8014745330345</v>
      </c>
      <c r="L20" s="11">
        <v>1768.2156436763669</v>
      </c>
      <c r="M20" s="12">
        <v>1789.9272506671864</v>
      </c>
      <c r="N20" s="11">
        <v>1754.2268504161625</v>
      </c>
      <c r="O20" s="12">
        <v>1770.4067867567094</v>
      </c>
      <c r="P20" s="11">
        <v>1786.7808586508484</v>
      </c>
      <c r="Q20" s="12">
        <v>1735.2416544711089</v>
      </c>
      <c r="R20" s="11">
        <v>1810.7820922815458</v>
      </c>
      <c r="S20" s="12">
        <v>1819.4575823415473</v>
      </c>
      <c r="T20" s="11">
        <v>1753.3965594267763</v>
      </c>
      <c r="U20" s="12">
        <v>1756.9533323095018</v>
      </c>
      <c r="V20" s="11">
        <v>1740.6384817605745</v>
      </c>
      <c r="W20" s="12">
        <v>1808.5101942253316</v>
      </c>
    </row>
    <row r="21" spans="1:23" x14ac:dyDescent="0.25">
      <c r="A21" s="8">
        <v>42600</v>
      </c>
      <c r="B21" s="8">
        <v>42601</v>
      </c>
      <c r="C21" s="16">
        <v>6.0260900201201437</v>
      </c>
      <c r="D21" s="10">
        <v>1452.9706466855337</v>
      </c>
      <c r="E21" s="11">
        <v>1451.8598635618528</v>
      </c>
      <c r="F21" s="10">
        <v>1458.4626066786857</v>
      </c>
      <c r="G21" s="12">
        <v>1469.4753333861581</v>
      </c>
      <c r="H21" s="11">
        <v>1457.3020460792945</v>
      </c>
      <c r="I21" s="12">
        <v>1482.853716844955</v>
      </c>
      <c r="J21" s="11">
        <v>1510.4796534880575</v>
      </c>
      <c r="K21" s="12">
        <v>1487.165177286392</v>
      </c>
      <c r="L21" s="11">
        <v>1466.4753443164286</v>
      </c>
      <c r="M21" s="12">
        <v>1491.042158859934</v>
      </c>
      <c r="N21" s="11">
        <v>1455.9080058171203</v>
      </c>
      <c r="O21" s="12">
        <v>1470.7268300081296</v>
      </c>
      <c r="P21" s="11">
        <v>1481.9689363600787</v>
      </c>
      <c r="Q21" s="12">
        <v>1436.2272509295437</v>
      </c>
      <c r="R21" s="11">
        <v>1500.4027522909018</v>
      </c>
      <c r="S21" s="12">
        <v>1515.3439918170941</v>
      </c>
      <c r="T21" s="11">
        <v>1448.2272026389048</v>
      </c>
      <c r="U21" s="12">
        <v>1456.8763122433984</v>
      </c>
      <c r="V21" s="11">
        <v>1429.3854994557694</v>
      </c>
      <c r="W21" s="12">
        <v>1508.8988913411713</v>
      </c>
    </row>
    <row r="22" spans="1:23" x14ac:dyDescent="0.25">
      <c r="A22" s="8">
        <v>42601</v>
      </c>
      <c r="B22" s="8">
        <v>42602</v>
      </c>
      <c r="C22" s="16">
        <v>7.7383705451488494</v>
      </c>
      <c r="D22" s="10">
        <v>1734.5668632126385</v>
      </c>
      <c r="E22" s="11">
        <v>1730.6904393991992</v>
      </c>
      <c r="F22" s="10">
        <v>1734.434493332202</v>
      </c>
      <c r="G22" s="12">
        <v>1740.2713194650685</v>
      </c>
      <c r="H22" s="11">
        <v>1727.5147902520414</v>
      </c>
      <c r="I22" s="12">
        <v>1750.37143585744</v>
      </c>
      <c r="J22" s="11">
        <v>1785.7982085735241</v>
      </c>
      <c r="K22" s="12">
        <v>1766.2405194692276</v>
      </c>
      <c r="L22" s="11">
        <v>1731.3371766898281</v>
      </c>
      <c r="M22" s="12">
        <v>1748.9355074372081</v>
      </c>
      <c r="N22" s="11">
        <v>1730.8087739020641</v>
      </c>
      <c r="O22" s="12">
        <v>1745.1150366716245</v>
      </c>
      <c r="P22" s="11">
        <v>1751.7154718228526</v>
      </c>
      <c r="Q22" s="12">
        <v>1708.1093458535527</v>
      </c>
      <c r="R22" s="11">
        <v>1763.1175192221999</v>
      </c>
      <c r="S22" s="12">
        <v>1779.704478089332</v>
      </c>
      <c r="T22" s="11">
        <v>1723.9083751872611</v>
      </c>
      <c r="U22" s="12">
        <v>1723.9524866964268</v>
      </c>
      <c r="V22" s="11">
        <v>1701.5864218555259</v>
      </c>
      <c r="W22" s="12">
        <v>1766.5048445423161</v>
      </c>
    </row>
    <row r="23" spans="1:23" x14ac:dyDescent="0.25">
      <c r="A23" s="8">
        <v>42602</v>
      </c>
      <c r="B23" s="8">
        <v>42603</v>
      </c>
      <c r="C23" s="16">
        <v>5.756590073361993</v>
      </c>
      <c r="D23" s="10">
        <v>1537.1586583914868</v>
      </c>
      <c r="E23" s="11">
        <v>1539.6980861947475</v>
      </c>
      <c r="F23" s="10">
        <v>1533.7463188183003</v>
      </c>
      <c r="G23" s="12">
        <v>1541.2132693388028</v>
      </c>
      <c r="H23" s="11">
        <v>1542.7999258003429</v>
      </c>
      <c r="I23" s="12">
        <v>1573.0356663997741</v>
      </c>
      <c r="J23" s="11">
        <v>1551.4267796166282</v>
      </c>
      <c r="K23" s="12">
        <v>1590.2791213621072</v>
      </c>
      <c r="L23" s="11">
        <v>1530.3061157376494</v>
      </c>
      <c r="M23" s="12">
        <v>1562.8596865936054</v>
      </c>
      <c r="N23" s="11">
        <v>1530.1836864725196</v>
      </c>
      <c r="O23" s="12">
        <v>1554.3202477425261</v>
      </c>
      <c r="P23" s="11">
        <v>1543.5504575001032</v>
      </c>
      <c r="Q23" s="12">
        <v>1501.42978590658</v>
      </c>
      <c r="R23" s="11">
        <v>1570.7211194503411</v>
      </c>
      <c r="S23" s="12">
        <v>1597.5534785152092</v>
      </c>
      <c r="T23" s="11">
        <v>1510.9550376439306</v>
      </c>
      <c r="U23" s="12">
        <v>1526.6910558234665</v>
      </c>
      <c r="V23" s="11">
        <v>1503.027572008973</v>
      </c>
      <c r="W23" s="12">
        <v>1588.1319905587775</v>
      </c>
    </row>
    <row r="24" spans="1:23" x14ac:dyDescent="0.25">
      <c r="A24" s="8">
        <v>42603</v>
      </c>
      <c r="B24" s="8">
        <v>42604</v>
      </c>
      <c r="C24" s="16">
        <v>8.0455804841518397</v>
      </c>
      <c r="D24" s="10">
        <v>1760.906706440647</v>
      </c>
      <c r="E24" s="11">
        <v>1759.4108016641251</v>
      </c>
      <c r="F24" s="10">
        <v>1759.3614502114519</v>
      </c>
      <c r="G24" s="12">
        <v>1765.4486133430771</v>
      </c>
      <c r="H24" s="11">
        <v>1767.9623975887507</v>
      </c>
      <c r="I24" s="12">
        <v>1794.713676619222</v>
      </c>
      <c r="J24" s="11">
        <v>1805.6994748749712</v>
      </c>
      <c r="K24" s="12">
        <v>1806.8777534420844</v>
      </c>
      <c r="L24" s="11">
        <v>1766.4498049465046</v>
      </c>
      <c r="M24" s="12">
        <v>1787.2297577756137</v>
      </c>
      <c r="N24" s="11">
        <v>1765.8416940026016</v>
      </c>
      <c r="O24" s="12">
        <v>1781.0773977535046</v>
      </c>
      <c r="P24" s="11">
        <v>1779.3349072788817</v>
      </c>
      <c r="Q24" s="12">
        <v>1745.3776484150753</v>
      </c>
      <c r="R24" s="11">
        <v>1809.8881612009889</v>
      </c>
      <c r="S24" s="12">
        <v>1819.4798907972354</v>
      </c>
      <c r="T24" s="11">
        <v>1748.1147871711016</v>
      </c>
      <c r="U24" s="12">
        <v>1757.9233544496133</v>
      </c>
      <c r="V24" s="11">
        <v>1753.5924189396978</v>
      </c>
      <c r="W24" s="12">
        <v>1814.0267446781709</v>
      </c>
    </row>
    <row r="25" spans="1:23" x14ac:dyDescent="0.25">
      <c r="A25" s="8">
        <v>42604</v>
      </c>
      <c r="B25" s="8">
        <v>42605</v>
      </c>
      <c r="C25" s="16">
        <v>6.1159194936752321</v>
      </c>
      <c r="D25" s="10">
        <v>1631.8965479909029</v>
      </c>
      <c r="E25" s="11">
        <v>1643.9240065099161</v>
      </c>
      <c r="F25" s="10">
        <v>1636.4184551656983</v>
      </c>
      <c r="G25" s="12">
        <v>1655.097469022948</v>
      </c>
      <c r="H25" s="11">
        <v>1645.2913507033647</v>
      </c>
      <c r="I25" s="12">
        <v>1686.3789276193083</v>
      </c>
      <c r="J25" s="11">
        <v>1713.0569453426865</v>
      </c>
      <c r="K25" s="12">
        <v>1691.3479153470485</v>
      </c>
      <c r="L25" s="11">
        <v>1646.006612822084</v>
      </c>
      <c r="M25" s="12">
        <v>1672.7964220076869</v>
      </c>
      <c r="N25" s="11">
        <v>1651.7192839767631</v>
      </c>
      <c r="O25" s="12">
        <v>1666.9920027322787</v>
      </c>
      <c r="P25" s="11">
        <v>1670.6549271840242</v>
      </c>
      <c r="Q25" s="12">
        <v>1625.1022125831985</v>
      </c>
      <c r="R25" s="11">
        <v>1688.4720132189855</v>
      </c>
      <c r="S25" s="12">
        <v>1703.424439622665</v>
      </c>
      <c r="T25" s="11">
        <v>1624.8357678275343</v>
      </c>
      <c r="U25" s="12">
        <v>1631.0643170562987</v>
      </c>
      <c r="V25" s="11">
        <v>1610.3954655312891</v>
      </c>
      <c r="W25" s="12">
        <v>1690.5553529915096</v>
      </c>
    </row>
    <row r="26" spans="1:23" x14ac:dyDescent="0.25">
      <c r="A26" s="8">
        <v>42605</v>
      </c>
      <c r="B26" s="8">
        <v>42606</v>
      </c>
      <c r="C26" s="16">
        <v>7.75256200158596</v>
      </c>
      <c r="D26" s="10">
        <v>1733.4172700820479</v>
      </c>
      <c r="E26" s="11">
        <v>1734.4959938110014</v>
      </c>
      <c r="F26" s="10">
        <v>1737.4134974638689</v>
      </c>
      <c r="G26" s="12">
        <v>1747.224565459248</v>
      </c>
      <c r="H26" s="11">
        <v>1736.6260811167256</v>
      </c>
      <c r="I26" s="12">
        <v>1766.3846286615219</v>
      </c>
      <c r="J26" s="11">
        <v>1794.8153325068301</v>
      </c>
      <c r="K26" s="12">
        <v>1772.3163600460791</v>
      </c>
      <c r="L26" s="11">
        <v>1739.3745370292474</v>
      </c>
      <c r="M26" s="12">
        <v>1761.8131406715784</v>
      </c>
      <c r="N26" s="11">
        <v>1738.3420960349017</v>
      </c>
      <c r="O26" s="12">
        <v>1755.5905721677482</v>
      </c>
      <c r="P26" s="11">
        <v>1757.8268883404253</v>
      </c>
      <c r="Q26" s="12">
        <v>1717.8560848650516</v>
      </c>
      <c r="R26" s="11">
        <v>1776.2315541192179</v>
      </c>
      <c r="S26" s="12">
        <v>1784.6375196975901</v>
      </c>
      <c r="T26" s="11">
        <v>1719.2630548860764</v>
      </c>
      <c r="U26" s="12">
        <v>1730.2002671172716</v>
      </c>
      <c r="V26" s="11">
        <v>1714.0698668231535</v>
      </c>
      <c r="W26" s="12">
        <v>1773.9339731048376</v>
      </c>
    </row>
    <row r="27" spans="1:23" x14ac:dyDescent="0.25">
      <c r="A27" s="8">
        <v>42606</v>
      </c>
      <c r="B27" s="8">
        <v>42607</v>
      </c>
      <c r="C27" s="16">
        <v>8.3570223971605309</v>
      </c>
      <c r="D27" s="10">
        <v>1821.5936928775438</v>
      </c>
      <c r="E27" s="11">
        <v>1823.3715378267104</v>
      </c>
      <c r="F27" s="10">
        <v>1821.8465552664281</v>
      </c>
      <c r="G27" s="12">
        <v>1829.9410290744559</v>
      </c>
      <c r="H27" s="11">
        <v>1824.0475284709112</v>
      </c>
      <c r="I27" s="12">
        <v>1848.4866667342542</v>
      </c>
      <c r="J27" s="11">
        <v>1885.4621372058878</v>
      </c>
      <c r="K27" s="12">
        <v>1863.0475447451365</v>
      </c>
      <c r="L27" s="11">
        <v>1825.2881763511609</v>
      </c>
      <c r="M27" s="12">
        <v>1849.8341375454854</v>
      </c>
      <c r="N27" s="11">
        <v>1818.1558581190425</v>
      </c>
      <c r="O27" s="12">
        <v>1836.4621604921806</v>
      </c>
      <c r="P27" s="11">
        <v>1847.7614872131567</v>
      </c>
      <c r="Q27" s="12">
        <v>1799.6286831106629</v>
      </c>
      <c r="R27" s="11">
        <v>1866.6236272226461</v>
      </c>
      <c r="S27" s="12">
        <v>1883.2679247033475</v>
      </c>
      <c r="T27" s="11">
        <v>1808.5925184613552</v>
      </c>
      <c r="U27" s="12">
        <v>1814.9938929599189</v>
      </c>
      <c r="V27" s="11">
        <v>1797.64411318917</v>
      </c>
      <c r="W27" s="12">
        <v>1872.4215892321845</v>
      </c>
    </row>
    <row r="28" spans="1:23" x14ac:dyDescent="0.25">
      <c r="A28" s="8">
        <v>42607</v>
      </c>
      <c r="B28" s="8">
        <v>42608</v>
      </c>
      <c r="C28" s="16">
        <v>6.7465826520919796</v>
      </c>
      <c r="D28" s="10">
        <v>1692.2680878455633</v>
      </c>
      <c r="E28" s="11">
        <v>1697.8178807310946</v>
      </c>
      <c r="F28" s="10">
        <v>1671.8373743530226</v>
      </c>
      <c r="G28" s="12">
        <v>1687.1529624568491</v>
      </c>
      <c r="H28" s="11">
        <v>1681.5636842101833</v>
      </c>
      <c r="I28" s="12">
        <v>1706.9010384728101</v>
      </c>
      <c r="J28" s="11">
        <v>1739.5493977555316</v>
      </c>
      <c r="K28" s="12">
        <v>1724.6232265318758</v>
      </c>
      <c r="L28" s="11">
        <v>1681.1668567423937</v>
      </c>
      <c r="M28" s="12">
        <v>1711.7899346536969</v>
      </c>
      <c r="N28" s="11">
        <v>1677.3546590877086</v>
      </c>
      <c r="O28" s="12">
        <v>1690.4768889103182</v>
      </c>
      <c r="P28" s="11">
        <v>1695.8393337664049</v>
      </c>
      <c r="Q28" s="12">
        <v>1656.3604939866748</v>
      </c>
      <c r="R28" s="11">
        <v>1728.334694877112</v>
      </c>
      <c r="S28" s="12">
        <v>1742.9178788137542</v>
      </c>
      <c r="T28" s="11">
        <v>1665.4850145646085</v>
      </c>
      <c r="U28" s="12">
        <v>1675.4986209185984</v>
      </c>
      <c r="V28" s="11">
        <v>1650.1592929278752</v>
      </c>
      <c r="W28" s="12">
        <v>1738.9225018636444</v>
      </c>
    </row>
    <row r="29" spans="1:23" x14ac:dyDescent="0.25">
      <c r="A29" s="8">
        <v>42608</v>
      </c>
      <c r="B29" s="8">
        <v>42609</v>
      </c>
      <c r="C29" s="16">
        <v>6.0828540529012676</v>
      </c>
      <c r="D29" s="10">
        <v>1495.9604352203703</v>
      </c>
      <c r="E29" s="11">
        <v>1489.8083264149202</v>
      </c>
      <c r="F29" s="10">
        <v>1491.0267079935113</v>
      </c>
      <c r="G29" s="12">
        <v>1491.1475289855559</v>
      </c>
      <c r="H29" s="11">
        <v>1480.1380878865523</v>
      </c>
      <c r="I29" s="12">
        <v>1506.4164983122184</v>
      </c>
      <c r="J29" s="11">
        <v>1537.7548297324779</v>
      </c>
      <c r="K29" s="12">
        <v>1519.3261022550491</v>
      </c>
      <c r="L29" s="11">
        <v>1481.5466523565108</v>
      </c>
      <c r="M29" s="12">
        <v>1508.873930129246</v>
      </c>
      <c r="N29" s="11">
        <v>1482.7449792026346</v>
      </c>
      <c r="O29" s="12">
        <v>1491.3039123997387</v>
      </c>
      <c r="P29" s="11">
        <v>1504.0419577478094</v>
      </c>
      <c r="Q29" s="12">
        <v>1456.1119807742436</v>
      </c>
      <c r="R29" s="11">
        <v>1521.8206286465238</v>
      </c>
      <c r="S29" s="12">
        <v>1540.8837335329058</v>
      </c>
      <c r="T29" s="11">
        <v>1473.3815417316168</v>
      </c>
      <c r="U29" s="12">
        <v>1486.3587332117995</v>
      </c>
      <c r="V29" s="11">
        <v>1461.0706734932228</v>
      </c>
      <c r="W29" s="12">
        <v>1534.4368596099732</v>
      </c>
    </row>
    <row r="30" spans="1:23" x14ac:dyDescent="0.25">
      <c r="A30" s="8">
        <v>42609</v>
      </c>
      <c r="B30" s="8">
        <v>42610</v>
      </c>
      <c r="C30" s="16">
        <v>7.5279827651977538</v>
      </c>
      <c r="D30" s="10">
        <v>1763.2094648908094</v>
      </c>
      <c r="E30" s="11">
        <v>1754.0337539650077</v>
      </c>
      <c r="F30" s="10">
        <v>1761.206636306056</v>
      </c>
      <c r="G30" s="12">
        <v>1758.3298110063793</v>
      </c>
      <c r="H30" s="11">
        <v>1751.3484874399467</v>
      </c>
      <c r="I30" s="12">
        <v>1770.5622041346426</v>
      </c>
      <c r="J30" s="11">
        <v>1801.403314861047</v>
      </c>
      <c r="K30" s="12">
        <v>1779.922465370209</v>
      </c>
      <c r="L30" s="11">
        <v>1755.5648580891275</v>
      </c>
      <c r="M30" s="12">
        <v>1776.1829878572489</v>
      </c>
      <c r="N30" s="11">
        <v>1753.0755769188072</v>
      </c>
      <c r="O30" s="12">
        <v>1764.5696859437894</v>
      </c>
      <c r="P30" s="11">
        <v>1774.3420692232414</v>
      </c>
      <c r="Q30" s="12">
        <v>1735.9017579071726</v>
      </c>
      <c r="R30" s="11">
        <v>1795.6692376365145</v>
      </c>
      <c r="S30" s="12">
        <v>1806.720871986945</v>
      </c>
      <c r="T30" s="11">
        <v>1743.4944882517045</v>
      </c>
      <c r="U30" s="12">
        <v>1755.3894263584284</v>
      </c>
      <c r="V30" s="11">
        <v>1737.6444272427009</v>
      </c>
      <c r="W30" s="12">
        <v>1803.1440755658464</v>
      </c>
    </row>
    <row r="31" spans="1:23" x14ac:dyDescent="0.25">
      <c r="A31" s="8">
        <v>42610</v>
      </c>
      <c r="B31" s="8">
        <v>42611</v>
      </c>
      <c r="C31" s="16">
        <v>7.9252770882472392</v>
      </c>
      <c r="D31" s="10">
        <v>1862.7463995025776</v>
      </c>
      <c r="E31" s="11">
        <v>1865.480371843619</v>
      </c>
      <c r="F31" s="10">
        <v>1867.6614645080497</v>
      </c>
      <c r="G31" s="12">
        <v>1877.0979166078089</v>
      </c>
      <c r="H31" s="11">
        <v>1863.5787124169854</v>
      </c>
      <c r="I31" s="12">
        <v>1892.6617080268727</v>
      </c>
      <c r="J31" s="11">
        <v>1927.111851634161</v>
      </c>
      <c r="K31" s="12">
        <v>1908.2216493146832</v>
      </c>
      <c r="L31" s="11">
        <v>1868.8266912789345</v>
      </c>
      <c r="M31" s="12">
        <v>1896.0716095561365</v>
      </c>
      <c r="N31" s="11">
        <v>1860.6233196968465</v>
      </c>
      <c r="O31" s="12">
        <v>1877.0801030979153</v>
      </c>
      <c r="P31" s="11">
        <v>1894.46514957053</v>
      </c>
      <c r="Q31" s="12">
        <v>1846.6284365828426</v>
      </c>
      <c r="R31" s="11">
        <v>1911.5445413311681</v>
      </c>
      <c r="S31" s="12">
        <v>1929.2077323211622</v>
      </c>
      <c r="T31" s="11">
        <v>1851.4071327850395</v>
      </c>
      <c r="U31" s="12">
        <v>1863.7794746582365</v>
      </c>
      <c r="V31" s="11">
        <v>1840.9835827462921</v>
      </c>
      <c r="W31" s="12">
        <v>1921.1317873153478</v>
      </c>
    </row>
    <row r="32" spans="1:23" x14ac:dyDescent="0.25">
      <c r="A32" s="8">
        <v>42611</v>
      </c>
      <c r="B32" s="8">
        <v>42612</v>
      </c>
      <c r="C32" s="16">
        <v>7.9332180632948877</v>
      </c>
      <c r="D32" s="10">
        <v>1857.1183194281014</v>
      </c>
      <c r="E32" s="11">
        <v>1859.7805471190588</v>
      </c>
      <c r="F32" s="10">
        <v>1857.2685087671894</v>
      </c>
      <c r="G32" s="12">
        <v>1866.7385723513128</v>
      </c>
      <c r="H32" s="11">
        <v>1858.1691844834349</v>
      </c>
      <c r="I32" s="12">
        <v>1885.3564366797264</v>
      </c>
      <c r="J32" s="11">
        <v>1916.9412678994777</v>
      </c>
      <c r="K32" s="12">
        <v>1899.2225828451567</v>
      </c>
      <c r="L32" s="11">
        <v>1860.6969419070588</v>
      </c>
      <c r="M32" s="12">
        <v>1890.495775597961</v>
      </c>
      <c r="N32" s="11">
        <v>1854.3901676173919</v>
      </c>
      <c r="O32" s="12">
        <v>1869.1285883941987</v>
      </c>
      <c r="P32" s="11">
        <v>1886.8869126426493</v>
      </c>
      <c r="Q32" s="12">
        <v>1838.7842605226917</v>
      </c>
      <c r="R32" s="11">
        <v>1903.7566181860261</v>
      </c>
      <c r="S32" s="12">
        <v>1921.7685837653989</v>
      </c>
      <c r="T32" s="11">
        <v>1843.2090001310414</v>
      </c>
      <c r="U32" s="12">
        <v>1854.1457075894289</v>
      </c>
      <c r="V32" s="11">
        <v>1835.0176559466827</v>
      </c>
      <c r="W32" s="12">
        <v>1911.588536433223</v>
      </c>
    </row>
    <row r="33" spans="1:23" x14ac:dyDescent="0.25">
      <c r="A33" s="8">
        <v>42612</v>
      </c>
      <c r="B33" s="8">
        <v>42613</v>
      </c>
      <c r="C33" s="16">
        <v>7.8992199544236064</v>
      </c>
      <c r="D33" s="10">
        <v>1851.5987208149947</v>
      </c>
      <c r="E33" s="11">
        <v>1853.32083499386</v>
      </c>
      <c r="F33" s="10">
        <v>1854.3403877694068</v>
      </c>
      <c r="G33" s="12">
        <v>1877.2214482826819</v>
      </c>
      <c r="H33" s="11">
        <v>1851.8970743569414</v>
      </c>
      <c r="I33" s="12">
        <v>1878.8257589490247</v>
      </c>
      <c r="J33" s="11">
        <v>1912.8569553588752</v>
      </c>
      <c r="K33" s="12">
        <v>1892.0024578870589</v>
      </c>
      <c r="L33" s="11">
        <v>1855.1831847508718</v>
      </c>
      <c r="M33" s="12">
        <v>1880.7870092961705</v>
      </c>
      <c r="N33" s="11">
        <v>1844.8994639849514</v>
      </c>
      <c r="O33" s="12">
        <v>1862.3417723560374</v>
      </c>
      <c r="P33" s="11">
        <v>1877.5627495967108</v>
      </c>
      <c r="Q33" s="12">
        <v>1835.8346608852466</v>
      </c>
      <c r="R33" s="11">
        <v>1902.2827166231073</v>
      </c>
      <c r="S33" s="12">
        <v>1916.6715140899971</v>
      </c>
      <c r="T33" s="11">
        <v>1839.1311816585819</v>
      </c>
      <c r="U33" s="12">
        <v>1849.5886288331667</v>
      </c>
      <c r="V33" s="11">
        <v>1829.272737560008</v>
      </c>
      <c r="W33" s="12">
        <v>1910.5886959094742</v>
      </c>
    </row>
    <row r="34" spans="1:23" ht="15.75" thickBot="1" x14ac:dyDescent="0.3">
      <c r="A34" s="8">
        <v>42613</v>
      </c>
      <c r="B34" s="8">
        <v>42614</v>
      </c>
      <c r="C34" s="16">
        <v>7.468858908735216</v>
      </c>
      <c r="D34" s="19">
        <v>1751.0834158750899</v>
      </c>
      <c r="E34" s="27">
        <v>1757.1081054783367</v>
      </c>
      <c r="F34" s="19">
        <v>1759.5039001559267</v>
      </c>
      <c r="G34" s="20">
        <v>1756.1471458585991</v>
      </c>
      <c r="H34" s="27">
        <v>1757.4075075873322</v>
      </c>
      <c r="I34" s="20">
        <v>1787.9538716476293</v>
      </c>
      <c r="J34" s="27">
        <v>1819.9711672752612</v>
      </c>
      <c r="K34" s="20">
        <v>1808.2420207730797</v>
      </c>
      <c r="L34" s="27">
        <v>1760.2539685792376</v>
      </c>
      <c r="M34" s="20">
        <v>1796.7031010785461</v>
      </c>
      <c r="N34" s="27">
        <v>1764.0148220737399</v>
      </c>
      <c r="O34" s="20">
        <v>1784.8217061309592</v>
      </c>
      <c r="P34" s="27">
        <v>1783.8782337339767</v>
      </c>
      <c r="Q34" s="20">
        <v>1745.4081362864547</v>
      </c>
      <c r="R34" s="27">
        <v>1816.2504639139295</v>
      </c>
      <c r="S34" s="20">
        <v>1834.6784986306793</v>
      </c>
      <c r="T34" s="27">
        <v>1748.938717292463</v>
      </c>
      <c r="U34" s="20">
        <v>1759.1182254882453</v>
      </c>
      <c r="V34" s="27">
        <v>1752.3911996296465</v>
      </c>
      <c r="W34" s="20">
        <v>1833.124414139897</v>
      </c>
    </row>
  </sheetData>
  <mergeCells count="11">
    <mergeCell ref="A1:C1"/>
    <mergeCell ref="T2:U2"/>
    <mergeCell ref="V2:W2"/>
    <mergeCell ref="D2:E2"/>
    <mergeCell ref="F2:G2"/>
    <mergeCell ref="H2:I2"/>
    <mergeCell ref="J2:K2"/>
    <mergeCell ref="L2:M2"/>
    <mergeCell ref="N2:O2"/>
    <mergeCell ref="P2:Q2"/>
    <mergeCell ref="R2:S2"/>
  </mergeCells>
  <conditionalFormatting sqref="D4:W4">
    <cfRule type="aboveAverage" dxfId="881" priority="93"/>
    <cfRule type="aboveAverage" dxfId="880" priority="92" aboveAverage="0"/>
    <cfRule type="top10" dxfId="879" priority="91" percent="1" bottom="1" rank="20"/>
  </conditionalFormatting>
  <conditionalFormatting sqref="D5:W5">
    <cfRule type="top10" dxfId="878" priority="88" percent="1" bottom="1" rank="20"/>
    <cfRule type="aboveAverage" dxfId="877" priority="89" aboveAverage="0"/>
    <cfRule type="aboveAverage" dxfId="876" priority="90"/>
  </conditionalFormatting>
  <conditionalFormatting sqref="D6:W6">
    <cfRule type="top10" dxfId="875" priority="85" percent="1" bottom="1" rank="20"/>
    <cfRule type="aboveAverage" dxfId="874" priority="86" aboveAverage="0"/>
    <cfRule type="aboveAverage" dxfId="873" priority="87"/>
  </conditionalFormatting>
  <conditionalFormatting sqref="D7:W7">
    <cfRule type="top10" dxfId="872" priority="82" percent="1" bottom="1" rank="20"/>
    <cfRule type="aboveAverage" dxfId="871" priority="83" aboveAverage="0"/>
    <cfRule type="aboveAverage" dxfId="870" priority="84"/>
  </conditionalFormatting>
  <conditionalFormatting sqref="D8:W8">
    <cfRule type="top10" dxfId="869" priority="79" percent="1" bottom="1" rank="20"/>
    <cfRule type="aboveAverage" dxfId="868" priority="80" aboveAverage="0"/>
    <cfRule type="aboveAverage" dxfId="867" priority="81"/>
  </conditionalFormatting>
  <conditionalFormatting sqref="D9:W9">
    <cfRule type="top10" dxfId="866" priority="76" percent="1" bottom="1" rank="20"/>
    <cfRule type="aboveAverage" dxfId="865" priority="77" aboveAverage="0"/>
    <cfRule type="aboveAverage" dxfId="864" priority="78"/>
  </conditionalFormatting>
  <conditionalFormatting sqref="D10:W10">
    <cfRule type="top10" dxfId="863" priority="73" percent="1" bottom="1" rank="20"/>
    <cfRule type="aboveAverage" dxfId="862" priority="74" aboveAverage="0"/>
    <cfRule type="aboveAverage" dxfId="861" priority="75"/>
  </conditionalFormatting>
  <conditionalFormatting sqref="D11:W11">
    <cfRule type="top10" dxfId="860" priority="70" percent="1" bottom="1" rank="20"/>
    <cfRule type="aboveAverage" dxfId="859" priority="71" aboveAverage="0"/>
    <cfRule type="aboveAverage" dxfId="858" priority="72"/>
  </conditionalFormatting>
  <conditionalFormatting sqref="D12:W12">
    <cfRule type="top10" dxfId="857" priority="67" percent="1" bottom="1" rank="20"/>
    <cfRule type="aboveAverage" dxfId="856" priority="68" aboveAverage="0"/>
    <cfRule type="aboveAverage" dxfId="855" priority="69"/>
  </conditionalFormatting>
  <conditionalFormatting sqref="D13:W13">
    <cfRule type="top10" dxfId="854" priority="64" percent="1" bottom="1" rank="20"/>
    <cfRule type="aboveAverage" dxfId="853" priority="65" aboveAverage="0"/>
    <cfRule type="aboveAverage" dxfId="852" priority="66"/>
  </conditionalFormatting>
  <conditionalFormatting sqref="D14:W14">
    <cfRule type="top10" dxfId="851" priority="61" percent="1" bottom="1" rank="20"/>
    <cfRule type="aboveAverage" dxfId="850" priority="62" aboveAverage="0"/>
    <cfRule type="aboveAverage" dxfId="849" priority="63"/>
  </conditionalFormatting>
  <conditionalFormatting sqref="D15:W15">
    <cfRule type="top10" dxfId="848" priority="58" percent="1" bottom="1" rank="20"/>
    <cfRule type="aboveAverage" dxfId="847" priority="59" aboveAverage="0"/>
    <cfRule type="aboveAverage" dxfId="846" priority="60"/>
  </conditionalFormatting>
  <conditionalFormatting sqref="D16:W16">
    <cfRule type="top10" dxfId="845" priority="55" percent="1" bottom="1" rank="20"/>
    <cfRule type="aboveAverage" dxfId="844" priority="56" aboveAverage="0"/>
    <cfRule type="aboveAverage" dxfId="843" priority="57"/>
  </conditionalFormatting>
  <conditionalFormatting sqref="D17:W17">
    <cfRule type="top10" dxfId="842" priority="52" percent="1" bottom="1" rank="20"/>
    <cfRule type="aboveAverage" dxfId="841" priority="53" aboveAverage="0"/>
    <cfRule type="aboveAverage" dxfId="840" priority="54"/>
  </conditionalFormatting>
  <conditionalFormatting sqref="D18:W18">
    <cfRule type="top10" dxfId="839" priority="49" percent="1" bottom="1" rank="20"/>
    <cfRule type="aboveAverage" dxfId="838" priority="50" aboveAverage="0"/>
    <cfRule type="aboveAverage" dxfId="837" priority="51"/>
  </conditionalFormatting>
  <conditionalFormatting sqref="D19:W19">
    <cfRule type="top10" dxfId="836" priority="46" percent="1" bottom="1" rank="20"/>
    <cfRule type="aboveAverage" dxfId="835" priority="47" aboveAverage="0"/>
    <cfRule type="aboveAverage" dxfId="834" priority="48"/>
  </conditionalFormatting>
  <conditionalFormatting sqref="D20:W20">
    <cfRule type="top10" dxfId="833" priority="43" percent="1" bottom="1" rank="20"/>
    <cfRule type="aboveAverage" dxfId="832" priority="44" aboveAverage="0"/>
    <cfRule type="aboveAverage" dxfId="831" priority="45"/>
  </conditionalFormatting>
  <conditionalFormatting sqref="D21:W21">
    <cfRule type="top10" dxfId="830" priority="40" percent="1" bottom="1" rank="20"/>
    <cfRule type="aboveAverage" dxfId="829" priority="41" aboveAverage="0"/>
    <cfRule type="aboveAverage" dxfId="828" priority="42"/>
  </conditionalFormatting>
  <conditionalFormatting sqref="D22:W22">
    <cfRule type="top10" dxfId="827" priority="37" percent="1" bottom="1" rank="20"/>
    <cfRule type="aboveAverage" dxfId="826" priority="38" aboveAverage="0"/>
    <cfRule type="aboveAverage" dxfId="825" priority="39"/>
  </conditionalFormatting>
  <conditionalFormatting sqref="D23:W23">
    <cfRule type="top10" dxfId="824" priority="34" percent="1" bottom="1" rank="20"/>
    <cfRule type="aboveAverage" dxfId="823" priority="35" aboveAverage="0"/>
    <cfRule type="aboveAverage" dxfId="822" priority="36"/>
  </conditionalFormatting>
  <conditionalFormatting sqref="D24:W24">
    <cfRule type="top10" dxfId="821" priority="31" percent="1" bottom="1" rank="20"/>
    <cfRule type="aboveAverage" dxfId="820" priority="32" aboveAverage="0"/>
    <cfRule type="aboveAverage" dxfId="819" priority="33"/>
  </conditionalFormatting>
  <conditionalFormatting sqref="D25:W25">
    <cfRule type="top10" dxfId="818" priority="28" percent="1" bottom="1" rank="20"/>
    <cfRule type="aboveAverage" dxfId="817" priority="29" aboveAverage="0"/>
    <cfRule type="aboveAverage" dxfId="816" priority="30"/>
  </conditionalFormatting>
  <conditionalFormatting sqref="D26:W26">
    <cfRule type="top10" dxfId="815" priority="25" percent="1" bottom="1" rank="20"/>
    <cfRule type="aboveAverage" dxfId="814" priority="26" aboveAverage="0"/>
    <cfRule type="aboveAverage" dxfId="813" priority="27"/>
  </conditionalFormatting>
  <conditionalFormatting sqref="D27:W27">
    <cfRule type="top10" dxfId="812" priority="22" percent="1" bottom="1" rank="20"/>
    <cfRule type="aboveAverage" dxfId="811" priority="23" aboveAverage="0"/>
    <cfRule type="aboveAverage" dxfId="810" priority="24"/>
  </conditionalFormatting>
  <conditionalFormatting sqref="D28:W28">
    <cfRule type="top10" dxfId="809" priority="19" percent="1" bottom="1" rank="20"/>
    <cfRule type="aboveAverage" dxfId="808" priority="20" aboveAverage="0"/>
    <cfRule type="aboveAverage" dxfId="807" priority="21"/>
  </conditionalFormatting>
  <conditionalFormatting sqref="D29:W29">
    <cfRule type="top10" dxfId="806" priority="16" percent="1" bottom="1" rank="20"/>
    <cfRule type="aboveAverage" dxfId="805" priority="17" aboveAverage="0"/>
    <cfRule type="aboveAverage" dxfId="804" priority="18"/>
  </conditionalFormatting>
  <conditionalFormatting sqref="D30:W30">
    <cfRule type="top10" dxfId="803" priority="13" percent="1" bottom="1" rank="20"/>
    <cfRule type="aboveAverage" dxfId="802" priority="14" aboveAverage="0"/>
    <cfRule type="aboveAverage" dxfId="801" priority="15"/>
  </conditionalFormatting>
  <conditionalFormatting sqref="D31:W31">
    <cfRule type="top10" dxfId="800" priority="10" percent="1" bottom="1" rank="20"/>
    <cfRule type="aboveAverage" dxfId="799" priority="11" aboveAverage="0"/>
    <cfRule type="aboveAverage" dxfId="798" priority="12"/>
  </conditionalFormatting>
  <conditionalFormatting sqref="D32:W32">
    <cfRule type="top10" dxfId="797" priority="7" percent="1" bottom="1" rank="20"/>
    <cfRule type="aboveAverage" dxfId="796" priority="8" aboveAverage="0"/>
    <cfRule type="aboveAverage" dxfId="795" priority="9"/>
  </conditionalFormatting>
  <conditionalFormatting sqref="D33:W33">
    <cfRule type="top10" dxfId="794" priority="4" percent="1" bottom="1" rank="20"/>
    <cfRule type="aboveAverage" dxfId="793" priority="5" aboveAverage="0"/>
    <cfRule type="aboveAverage" dxfId="792" priority="6"/>
  </conditionalFormatting>
  <conditionalFormatting sqref="D34:W34">
    <cfRule type="top10" dxfId="791" priority="1" percent="1" bottom="1" rank="20"/>
    <cfRule type="aboveAverage" dxfId="790" priority="2" aboveAverage="0"/>
    <cfRule type="aboveAverage" dxfId="789" priority="3"/>
  </conditionalFormatting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sqref="A1:C1"/>
    </sheetView>
  </sheetViews>
  <sheetFormatPr defaultRowHeight="15" x14ac:dyDescent="0.25"/>
  <cols>
    <col min="1" max="1" width="10.42578125" customWidth="1"/>
    <col min="2" max="2" width="10" customWidth="1"/>
  </cols>
  <sheetData>
    <row r="1" spans="1:19" ht="33" customHeight="1" thickBot="1" x14ac:dyDescent="0.3">
      <c r="A1" s="37" t="s">
        <v>101</v>
      </c>
      <c r="B1" s="38"/>
      <c r="C1" s="39"/>
    </row>
    <row r="2" spans="1:19" ht="15.75" thickBot="1" x14ac:dyDescent="0.3">
      <c r="D2" s="34" t="s">
        <v>22</v>
      </c>
      <c r="E2" s="35"/>
      <c r="F2" s="34" t="s">
        <v>23</v>
      </c>
      <c r="G2" s="36"/>
      <c r="H2" s="34" t="s">
        <v>24</v>
      </c>
      <c r="I2" s="36"/>
      <c r="J2" s="34" t="s">
        <v>25</v>
      </c>
      <c r="K2" s="36"/>
      <c r="L2" s="34" t="s">
        <v>26</v>
      </c>
      <c r="M2" s="36"/>
      <c r="N2" s="34" t="s">
        <v>27</v>
      </c>
      <c r="O2" s="36"/>
      <c r="P2" s="34" t="s">
        <v>28</v>
      </c>
      <c r="Q2" s="36"/>
      <c r="R2" s="34" t="s">
        <v>29</v>
      </c>
      <c r="S2" s="36"/>
    </row>
    <row r="3" spans="1:19" x14ac:dyDescent="0.25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" t="s">
        <v>0</v>
      </c>
      <c r="E3" s="3" t="s">
        <v>2</v>
      </c>
      <c r="F3" s="2" t="s">
        <v>0</v>
      </c>
      <c r="G3" s="3" t="s">
        <v>2</v>
      </c>
      <c r="H3" s="2" t="s">
        <v>0</v>
      </c>
      <c r="I3" s="3" t="s">
        <v>2</v>
      </c>
      <c r="J3" s="2" t="s">
        <v>0</v>
      </c>
      <c r="K3" s="3" t="s">
        <v>2</v>
      </c>
      <c r="L3" s="2" t="s">
        <v>0</v>
      </c>
      <c r="M3" s="3" t="s">
        <v>2</v>
      </c>
      <c r="N3" s="2" t="s">
        <v>0</v>
      </c>
      <c r="O3" s="3" t="s">
        <v>2</v>
      </c>
      <c r="P3" s="2" t="s">
        <v>0</v>
      </c>
      <c r="Q3" s="3" t="s">
        <v>2</v>
      </c>
      <c r="R3" s="2" t="s">
        <v>0</v>
      </c>
      <c r="S3" s="3" t="s">
        <v>2</v>
      </c>
    </row>
    <row r="4" spans="1:19" x14ac:dyDescent="0.25">
      <c r="A4" s="8">
        <v>42583</v>
      </c>
      <c r="B4" s="8">
        <v>42584</v>
      </c>
      <c r="C4" s="16">
        <v>7.8739856944084163</v>
      </c>
      <c r="D4" s="10">
        <v>1726.3442016761851</v>
      </c>
      <c r="E4" s="11">
        <v>1543.6214940605819</v>
      </c>
      <c r="F4" s="10">
        <v>1541.6699189292358</v>
      </c>
      <c r="G4" s="11">
        <v>1572.1324498953409</v>
      </c>
      <c r="H4" s="10">
        <v>1788.682860606383</v>
      </c>
      <c r="I4" s="11">
        <v>1618.3822262485221</v>
      </c>
      <c r="J4" s="10">
        <v>1564.8916531589186</v>
      </c>
      <c r="K4" s="11">
        <v>1523.3088244790226</v>
      </c>
      <c r="L4" s="10">
        <v>1623.3881048150727</v>
      </c>
      <c r="M4" s="11">
        <v>1617.2761326768787</v>
      </c>
      <c r="N4" s="10">
        <v>1529.0724877029636</v>
      </c>
      <c r="O4" s="11">
        <v>1625.7097775416883</v>
      </c>
      <c r="P4" s="10">
        <v>1549.9595239232651</v>
      </c>
      <c r="Q4" s="11">
        <v>1550.6813259586938</v>
      </c>
      <c r="R4" s="10">
        <v>1624.1826217900914</v>
      </c>
      <c r="S4" s="11">
        <v>1578.7682064606522</v>
      </c>
    </row>
    <row r="5" spans="1:19" x14ac:dyDescent="0.25">
      <c r="A5" s="8">
        <v>42584</v>
      </c>
      <c r="B5" s="8">
        <v>42585</v>
      </c>
      <c r="C5" s="16">
        <v>7.1203376026153569</v>
      </c>
      <c r="D5" s="10">
        <v>1730.736356895103</v>
      </c>
      <c r="E5" s="11">
        <v>1569.4871861844122</v>
      </c>
      <c r="F5" s="10">
        <v>1552.8856175458309</v>
      </c>
      <c r="G5" s="11">
        <v>1566.5342124112112</v>
      </c>
      <c r="H5" s="10">
        <v>1760.5478990930462</v>
      </c>
      <c r="I5" s="11">
        <v>1578.544363561203</v>
      </c>
      <c r="J5" s="10">
        <v>1558.4372078446413</v>
      </c>
      <c r="K5" s="11">
        <v>1561.4716785458572</v>
      </c>
      <c r="L5" s="10">
        <v>1587.0576379808201</v>
      </c>
      <c r="M5" s="11">
        <v>1559.4228271942964</v>
      </c>
      <c r="N5" s="10">
        <v>1555.0353347962864</v>
      </c>
      <c r="O5" s="11">
        <v>1570.2665335115757</v>
      </c>
      <c r="P5" s="10">
        <v>1546.8943631774869</v>
      </c>
      <c r="Q5" s="11">
        <v>1545.6112658894447</v>
      </c>
      <c r="R5" s="10">
        <v>1583.633024309019</v>
      </c>
      <c r="S5" s="11">
        <v>1567.8502202979237</v>
      </c>
    </row>
    <row r="6" spans="1:19" x14ac:dyDescent="0.25">
      <c r="A6" s="8">
        <v>42585</v>
      </c>
      <c r="B6" s="8">
        <v>42586</v>
      </c>
      <c r="C6" s="16">
        <v>6.4199563636779784</v>
      </c>
      <c r="D6" s="10">
        <v>1446.9173321958365</v>
      </c>
      <c r="E6" s="11">
        <v>1324.845290164074</v>
      </c>
      <c r="F6" s="10">
        <v>1316.2145797498747</v>
      </c>
      <c r="G6" s="11">
        <v>1331.6805858246573</v>
      </c>
      <c r="H6" s="10">
        <v>1485.7917087582398</v>
      </c>
      <c r="I6" s="11">
        <v>1342.4050472559995</v>
      </c>
      <c r="J6" s="10">
        <v>1330.3559696056523</v>
      </c>
      <c r="K6" s="11">
        <v>1334.3815318787235</v>
      </c>
      <c r="L6" s="10">
        <v>1359.9237655909828</v>
      </c>
      <c r="M6" s="11">
        <v>1342.3872288026546</v>
      </c>
      <c r="N6" s="10">
        <v>1337.7090693098796</v>
      </c>
      <c r="O6" s="11">
        <v>1345.7713005133462</v>
      </c>
      <c r="P6" s="10">
        <v>1340.8357188585223</v>
      </c>
      <c r="Q6" s="11">
        <v>1338.4600779852121</v>
      </c>
      <c r="R6" s="10">
        <v>1371.6112511658544</v>
      </c>
      <c r="S6" s="11">
        <v>1364.9944519385074</v>
      </c>
    </row>
    <row r="7" spans="1:19" x14ac:dyDescent="0.25">
      <c r="A7" s="8">
        <v>42586</v>
      </c>
      <c r="B7" s="8">
        <v>42587</v>
      </c>
      <c r="C7" s="16">
        <v>7.2486125240325929</v>
      </c>
      <c r="D7" s="10">
        <v>1673.7205092530407</v>
      </c>
      <c r="E7" s="11">
        <v>1506.3427065339085</v>
      </c>
      <c r="F7" s="10">
        <v>1502.5957153314052</v>
      </c>
      <c r="G7" s="11">
        <v>1529.7383606236162</v>
      </c>
      <c r="H7" s="10">
        <v>1734.111344520672</v>
      </c>
      <c r="I7" s="11">
        <v>1571.6659142372232</v>
      </c>
      <c r="J7" s="10">
        <v>1527.7432732903444</v>
      </c>
      <c r="K7" s="11">
        <v>1489.6197907827752</v>
      </c>
      <c r="L7" s="10">
        <v>1570.5614305538961</v>
      </c>
      <c r="M7" s="11">
        <v>1568.7464570600096</v>
      </c>
      <c r="N7" s="10">
        <v>1496.1823428525349</v>
      </c>
      <c r="O7" s="11">
        <v>1581.2340113516427</v>
      </c>
      <c r="P7" s="10">
        <v>1507.6204583946915</v>
      </c>
      <c r="Q7" s="11">
        <v>1507.847469084734</v>
      </c>
      <c r="R7" s="10">
        <v>1581.0148975086888</v>
      </c>
      <c r="S7" s="11">
        <v>1543.9587515148944</v>
      </c>
    </row>
    <row r="8" spans="1:19" x14ac:dyDescent="0.25">
      <c r="A8" s="8">
        <v>42587</v>
      </c>
      <c r="B8" s="8">
        <v>42588</v>
      </c>
      <c r="C8" s="16">
        <v>6.9139870529174807</v>
      </c>
      <c r="D8" s="10">
        <v>1576.6202090023819</v>
      </c>
      <c r="E8" s="11">
        <v>1438.5824668811133</v>
      </c>
      <c r="F8" s="10">
        <v>1441.2128894649934</v>
      </c>
      <c r="G8" s="11">
        <v>1461.2593757208751</v>
      </c>
      <c r="H8" s="10">
        <v>1631.5024961267213</v>
      </c>
      <c r="I8" s="11">
        <v>1512.4258410974755</v>
      </c>
      <c r="J8" s="10">
        <v>1467.339124765801</v>
      </c>
      <c r="K8" s="11">
        <v>1430.7103788748802</v>
      </c>
      <c r="L8" s="10">
        <v>1507.2182503696492</v>
      </c>
      <c r="M8" s="11">
        <v>1510.4083582846547</v>
      </c>
      <c r="N8" s="10">
        <v>1427.5060850183554</v>
      </c>
      <c r="O8" s="11">
        <v>1519.8835710170795</v>
      </c>
      <c r="P8" s="10">
        <v>1442.6076255466735</v>
      </c>
      <c r="Q8" s="11">
        <v>1452.6309066417525</v>
      </c>
      <c r="R8" s="10">
        <v>1521.3898747475978</v>
      </c>
      <c r="S8" s="11">
        <v>1488.6507823038946</v>
      </c>
    </row>
    <row r="9" spans="1:19" x14ac:dyDescent="0.25">
      <c r="A9" s="8">
        <v>42588</v>
      </c>
      <c r="B9" s="8">
        <v>42589</v>
      </c>
      <c r="C9" s="16">
        <v>7.3179626827239987</v>
      </c>
      <c r="D9" s="10">
        <v>1728.9661432484554</v>
      </c>
      <c r="E9" s="11">
        <v>1564.7424102264861</v>
      </c>
      <c r="F9" s="10">
        <v>1562.7534052182341</v>
      </c>
      <c r="G9" s="11">
        <v>1584.8035116221015</v>
      </c>
      <c r="H9" s="10">
        <v>1788.5285411579146</v>
      </c>
      <c r="I9" s="11">
        <v>1637.1315155034367</v>
      </c>
      <c r="J9" s="10">
        <v>1588.3029817507706</v>
      </c>
      <c r="K9" s="11">
        <v>1551.2457468591026</v>
      </c>
      <c r="L9" s="10">
        <v>1630.4896280944379</v>
      </c>
      <c r="M9" s="11">
        <v>1629.1824830952983</v>
      </c>
      <c r="N9" s="10">
        <v>1550.6049142305149</v>
      </c>
      <c r="O9" s="11">
        <v>1640.2480854936671</v>
      </c>
      <c r="P9" s="10">
        <v>1567.2672862149827</v>
      </c>
      <c r="Q9" s="11">
        <v>1567.9080589632538</v>
      </c>
      <c r="R9" s="10">
        <v>1640.3528021203024</v>
      </c>
      <c r="S9" s="11">
        <v>1607.8851630917095</v>
      </c>
    </row>
    <row r="10" spans="1:19" x14ac:dyDescent="0.25">
      <c r="A10" s="8">
        <v>42589</v>
      </c>
      <c r="B10" s="8">
        <v>42590</v>
      </c>
      <c r="C10" s="16">
        <v>8.0764415092468269</v>
      </c>
      <c r="D10" s="10">
        <v>1757.8601453299761</v>
      </c>
      <c r="E10" s="11">
        <v>1582.897578208557</v>
      </c>
      <c r="F10" s="10">
        <v>1579.9121687602358</v>
      </c>
      <c r="G10" s="11">
        <v>1608.4357576872019</v>
      </c>
      <c r="H10" s="10">
        <v>1832.007779443732</v>
      </c>
      <c r="I10" s="11">
        <v>1654.6216498758467</v>
      </c>
      <c r="J10" s="10">
        <v>1606.6295628835117</v>
      </c>
      <c r="K10" s="11">
        <v>1570.1778539574264</v>
      </c>
      <c r="L10" s="10">
        <v>1658.1810590742934</v>
      </c>
      <c r="M10" s="11">
        <v>1649.1339681632971</v>
      </c>
      <c r="N10" s="10">
        <v>1572.6038570267085</v>
      </c>
      <c r="O10" s="11">
        <v>1664.7288463730913</v>
      </c>
      <c r="P10" s="10">
        <v>1590.2478354694902</v>
      </c>
      <c r="Q10" s="11">
        <v>1586.7567177530254</v>
      </c>
      <c r="R10" s="10">
        <v>1666.8182121410819</v>
      </c>
      <c r="S10" s="11">
        <v>1630.4279901364664</v>
      </c>
    </row>
    <row r="11" spans="1:19" x14ac:dyDescent="0.25">
      <c r="A11" s="8">
        <v>42590</v>
      </c>
      <c r="B11" s="8">
        <v>42591</v>
      </c>
      <c r="C11" s="16">
        <v>8.2966216764450067</v>
      </c>
      <c r="D11" s="10">
        <v>1812.7376707355272</v>
      </c>
      <c r="E11" s="11">
        <v>1627.3249969610831</v>
      </c>
      <c r="F11" s="10">
        <v>1625.6832713541257</v>
      </c>
      <c r="G11" s="11">
        <v>1656.0623069255378</v>
      </c>
      <c r="H11" s="10">
        <v>1881.5643895077246</v>
      </c>
      <c r="I11" s="11">
        <v>1699.7096877051642</v>
      </c>
      <c r="J11" s="10">
        <v>1652.2273713368947</v>
      </c>
      <c r="K11" s="11">
        <v>1607.2117929579003</v>
      </c>
      <c r="L11" s="10">
        <v>1704.0083575529525</v>
      </c>
      <c r="M11" s="11">
        <v>1691.2254837080643</v>
      </c>
      <c r="N11" s="10">
        <v>1611.7363606157719</v>
      </c>
      <c r="O11" s="11">
        <v>1714.1555694142678</v>
      </c>
      <c r="P11" s="10">
        <v>1629.6608134485018</v>
      </c>
      <c r="Q11" s="11">
        <v>1620.0409841263431</v>
      </c>
      <c r="R11" s="10">
        <v>1707.3581885841652</v>
      </c>
      <c r="S11" s="11">
        <v>1666.520189538232</v>
      </c>
    </row>
    <row r="12" spans="1:19" x14ac:dyDescent="0.25">
      <c r="A12" s="8">
        <v>42591</v>
      </c>
      <c r="B12" s="8">
        <v>42592</v>
      </c>
      <c r="C12" s="16">
        <v>6.2678837795257571</v>
      </c>
      <c r="D12" s="10">
        <v>1642.5986954490768</v>
      </c>
      <c r="E12" s="11">
        <v>1496.2027842397993</v>
      </c>
      <c r="F12" s="10">
        <v>1500.3955754800402</v>
      </c>
      <c r="G12" s="11">
        <v>1520.6839940999348</v>
      </c>
      <c r="H12" s="10">
        <v>1701.2181923865082</v>
      </c>
      <c r="I12" s="11">
        <v>1556.6224311203864</v>
      </c>
      <c r="J12" s="10">
        <v>1517.9531650798458</v>
      </c>
      <c r="K12" s="11">
        <v>1479.2931311602931</v>
      </c>
      <c r="L12" s="10">
        <v>1548.1699710497699</v>
      </c>
      <c r="M12" s="11">
        <v>1552.6978333740428</v>
      </c>
      <c r="N12" s="10">
        <v>1466.4764325551198</v>
      </c>
      <c r="O12" s="11">
        <v>1557.0672349338524</v>
      </c>
      <c r="P12" s="10">
        <v>1492.1960288549408</v>
      </c>
      <c r="Q12" s="11">
        <v>1483.3245962028707</v>
      </c>
      <c r="R12" s="10">
        <v>1559.5738023746724</v>
      </c>
      <c r="S12" s="11">
        <v>1511.1807492004498</v>
      </c>
    </row>
    <row r="13" spans="1:19" x14ac:dyDescent="0.25">
      <c r="A13" s="8">
        <v>42592</v>
      </c>
      <c r="B13" s="8">
        <v>42593</v>
      </c>
      <c r="C13" s="16">
        <v>7.6570745229758321</v>
      </c>
      <c r="D13" s="10">
        <v>1587.6904681539863</v>
      </c>
      <c r="E13" s="11">
        <v>1448.1391522789127</v>
      </c>
      <c r="F13" s="10">
        <v>1445.6806075745624</v>
      </c>
      <c r="G13" s="11">
        <v>1455.8737898533909</v>
      </c>
      <c r="H13" s="10">
        <v>1643.8849592524552</v>
      </c>
      <c r="I13" s="11">
        <v>1499.27489457303</v>
      </c>
      <c r="J13" s="10">
        <v>1455.4487123677507</v>
      </c>
      <c r="K13" s="11">
        <v>1410.6138141771055</v>
      </c>
      <c r="L13" s="10">
        <v>1492.1400864535292</v>
      </c>
      <c r="M13" s="11">
        <v>1485.5880502281091</v>
      </c>
      <c r="N13" s="10">
        <v>1402.7130988556792</v>
      </c>
      <c r="O13" s="11">
        <v>1477.8094214777941</v>
      </c>
      <c r="P13" s="10">
        <v>1427.6135411022301</v>
      </c>
      <c r="Q13" s="11">
        <v>1427.3229854929796</v>
      </c>
      <c r="R13" s="10">
        <v>1491.644910320098</v>
      </c>
      <c r="S13" s="11">
        <v>1453.3579939975666</v>
      </c>
    </row>
    <row r="14" spans="1:19" x14ac:dyDescent="0.25">
      <c r="A14" s="8">
        <v>42593</v>
      </c>
      <c r="B14" s="8">
        <v>42594</v>
      </c>
      <c r="C14" s="16">
        <v>6.6788114709854129</v>
      </c>
      <c r="D14" s="10">
        <v>1594.7038396848627</v>
      </c>
      <c r="E14" s="11">
        <v>1449.9041572774283</v>
      </c>
      <c r="F14" s="10">
        <v>1452.9084274468958</v>
      </c>
      <c r="G14" s="11">
        <v>1471.0333221019011</v>
      </c>
      <c r="H14" s="10">
        <v>1654.7911686060856</v>
      </c>
      <c r="I14" s="11">
        <v>1514.4271118891279</v>
      </c>
      <c r="J14" s="10">
        <v>1469.5682006237887</v>
      </c>
      <c r="K14" s="11">
        <v>1430.6170050053408</v>
      </c>
      <c r="L14" s="10">
        <v>1515.8773436220217</v>
      </c>
      <c r="M14" s="11">
        <v>1515.7745318467923</v>
      </c>
      <c r="N14" s="10">
        <v>1441.1583398787338</v>
      </c>
      <c r="O14" s="11">
        <v>1522.4517868404546</v>
      </c>
      <c r="P14" s="10">
        <v>1459.0146692697767</v>
      </c>
      <c r="Q14" s="11">
        <v>1475.9714818912041</v>
      </c>
      <c r="R14" s="10">
        <v>1544.2226934701691</v>
      </c>
      <c r="S14" s="11">
        <v>1509.3240524122218</v>
      </c>
    </row>
    <row r="15" spans="1:19" x14ac:dyDescent="0.25">
      <c r="A15" s="8">
        <v>42594</v>
      </c>
      <c r="B15" s="8">
        <v>42595</v>
      </c>
      <c r="C15" s="16">
        <v>7.9459913539886475</v>
      </c>
      <c r="D15" s="10">
        <v>1771.9170122670755</v>
      </c>
      <c r="E15" s="11">
        <v>1589.1286166737559</v>
      </c>
      <c r="F15" s="10">
        <v>1583.3955359156789</v>
      </c>
      <c r="G15" s="11">
        <v>1604.9995040136375</v>
      </c>
      <c r="H15" s="10">
        <v>1830.1168090946317</v>
      </c>
      <c r="I15" s="11">
        <v>1655.0049326738867</v>
      </c>
      <c r="J15" s="10">
        <v>1606.3225795767385</v>
      </c>
      <c r="K15" s="11">
        <v>1562.7744216493447</v>
      </c>
      <c r="L15" s="10">
        <v>1667.7403642042348</v>
      </c>
      <c r="M15" s="11">
        <v>1657.0969045523882</v>
      </c>
      <c r="N15" s="10">
        <v>1575.693848595602</v>
      </c>
      <c r="O15" s="11">
        <v>1645.8989319026505</v>
      </c>
      <c r="P15" s="10">
        <v>1604.2421186153811</v>
      </c>
      <c r="Q15" s="11">
        <v>1601.6818665788965</v>
      </c>
      <c r="R15" s="10">
        <v>1672.9168908190809</v>
      </c>
      <c r="S15" s="11">
        <v>1628.0522963390824</v>
      </c>
    </row>
    <row r="16" spans="1:19" x14ac:dyDescent="0.25">
      <c r="A16" s="8">
        <v>42595</v>
      </c>
      <c r="B16" s="8">
        <v>42596</v>
      </c>
      <c r="C16" s="16">
        <v>7.5745585923194882</v>
      </c>
      <c r="D16" s="10">
        <v>1731.0106421305582</v>
      </c>
      <c r="E16" s="11">
        <v>1545.2529673190029</v>
      </c>
      <c r="F16" s="10">
        <v>1541.4534938259087</v>
      </c>
      <c r="G16" s="11">
        <v>1571.8717678049525</v>
      </c>
      <c r="H16" s="10">
        <v>1789.2565688735494</v>
      </c>
      <c r="I16" s="11">
        <v>1610.6810241568605</v>
      </c>
      <c r="J16" s="10">
        <v>1555.261651867439</v>
      </c>
      <c r="K16" s="11">
        <v>1513.7211105778806</v>
      </c>
      <c r="L16" s="10">
        <v>1616.2942805092616</v>
      </c>
      <c r="M16" s="11">
        <v>1607.7563249221103</v>
      </c>
      <c r="N16" s="10">
        <v>1522.258102848966</v>
      </c>
      <c r="O16" s="11">
        <v>1603.4329314623531</v>
      </c>
      <c r="P16" s="10">
        <v>1547.7671159670419</v>
      </c>
      <c r="Q16" s="11">
        <v>1539.994788352318</v>
      </c>
      <c r="R16" s="10">
        <v>1615.6947667271754</v>
      </c>
      <c r="S16" s="11">
        <v>1575.2821597066911</v>
      </c>
    </row>
    <row r="17" spans="1:19" x14ac:dyDescent="0.25">
      <c r="A17" s="8">
        <v>42596</v>
      </c>
      <c r="B17" s="8">
        <v>42597</v>
      </c>
      <c r="C17" s="16">
        <v>7.934746195793152</v>
      </c>
      <c r="D17" s="10">
        <v>1780.1355474710879</v>
      </c>
      <c r="E17" s="11">
        <v>1593.3307710353179</v>
      </c>
      <c r="F17" s="10">
        <v>1587.2739725049962</v>
      </c>
      <c r="G17" s="11">
        <v>1615.437770318953</v>
      </c>
      <c r="H17" s="10">
        <v>1845.074898944481</v>
      </c>
      <c r="I17" s="11">
        <v>1658.5963152762679</v>
      </c>
      <c r="J17" s="10">
        <v>1608.1226810043263</v>
      </c>
      <c r="K17" s="11">
        <v>1573.9922247394099</v>
      </c>
      <c r="L17" s="10">
        <v>1668.547213530466</v>
      </c>
      <c r="M17" s="11">
        <v>1655.6084720013414</v>
      </c>
      <c r="N17" s="10">
        <v>1579.0468533755923</v>
      </c>
      <c r="O17" s="11">
        <v>1648.7532380339021</v>
      </c>
      <c r="P17" s="10">
        <v>1602.6776844416345</v>
      </c>
      <c r="Q17" s="11">
        <v>1597.5383283983406</v>
      </c>
      <c r="R17" s="10">
        <v>1669.6606446207638</v>
      </c>
      <c r="S17" s="11">
        <v>1630.8326221709992</v>
      </c>
    </row>
    <row r="18" spans="1:19" x14ac:dyDescent="0.25">
      <c r="A18" s="8">
        <v>42597</v>
      </c>
      <c r="B18" s="8">
        <v>42598</v>
      </c>
      <c r="C18" s="16">
        <v>6.7690968604087827</v>
      </c>
      <c r="D18" s="10">
        <v>1763.4300465662598</v>
      </c>
      <c r="E18" s="11">
        <v>1577.9220002373088</v>
      </c>
      <c r="F18" s="10">
        <v>1571.8528707056637</v>
      </c>
      <c r="G18" s="11">
        <v>1600.1370885145375</v>
      </c>
      <c r="H18" s="10">
        <v>1841.5806143674372</v>
      </c>
      <c r="I18" s="11">
        <v>1652.4919823356856</v>
      </c>
      <c r="J18" s="10">
        <v>1597.8052825046002</v>
      </c>
      <c r="K18" s="11">
        <v>1555.3740575855022</v>
      </c>
      <c r="L18" s="10">
        <v>1665.7402374503272</v>
      </c>
      <c r="M18" s="11">
        <v>1649.698328611257</v>
      </c>
      <c r="N18" s="10">
        <v>1561.7689557335298</v>
      </c>
      <c r="O18" s="11">
        <v>1644.1291981587558</v>
      </c>
      <c r="P18" s="10">
        <v>1596.4302565565354</v>
      </c>
      <c r="Q18" s="11">
        <v>1579.8090172566026</v>
      </c>
      <c r="R18" s="10">
        <v>1660.7650677128688</v>
      </c>
      <c r="S18" s="11">
        <v>1616.9120712564647</v>
      </c>
    </row>
    <row r="19" spans="1:19" x14ac:dyDescent="0.25">
      <c r="A19" s="8">
        <v>42598</v>
      </c>
      <c r="B19" s="8">
        <v>42599</v>
      </c>
      <c r="C19" s="16">
        <v>7.5269798793792724</v>
      </c>
      <c r="D19" s="10">
        <v>1734.2975467995643</v>
      </c>
      <c r="E19" s="11">
        <v>1553.8095074398243</v>
      </c>
      <c r="F19" s="10">
        <v>1549.3236830267306</v>
      </c>
      <c r="G19" s="11">
        <v>1578.8062634054843</v>
      </c>
      <c r="H19" s="10">
        <v>1816.3662252941176</v>
      </c>
      <c r="I19" s="11">
        <v>1627.0030534777022</v>
      </c>
      <c r="J19" s="10">
        <v>1576.0619179150124</v>
      </c>
      <c r="K19" s="11">
        <v>1538.954995294454</v>
      </c>
      <c r="L19" s="10">
        <v>1642.1824021460982</v>
      </c>
      <c r="M19" s="11">
        <v>1622.2819069580328</v>
      </c>
      <c r="N19" s="10">
        <v>1543.2162046890746</v>
      </c>
      <c r="O19" s="11">
        <v>1620.3512673210953</v>
      </c>
      <c r="P19" s="10">
        <v>1572.1131696521982</v>
      </c>
      <c r="Q19" s="11">
        <v>1556.0991996556006</v>
      </c>
      <c r="R19" s="10">
        <v>1637.4274066715943</v>
      </c>
      <c r="S19" s="11">
        <v>1600.3682580417906</v>
      </c>
    </row>
    <row r="20" spans="1:19" x14ac:dyDescent="0.25">
      <c r="A20" s="8">
        <v>42599</v>
      </c>
      <c r="B20" s="8">
        <v>42600</v>
      </c>
      <c r="C20" s="16">
        <v>7.5309015653133393</v>
      </c>
      <c r="D20" s="10">
        <v>1726.1587456498667</v>
      </c>
      <c r="E20" s="11">
        <v>1546.7665985554584</v>
      </c>
      <c r="F20" s="10">
        <v>1539.5666054161859</v>
      </c>
      <c r="G20" s="11">
        <v>1567.3302895011891</v>
      </c>
      <c r="H20" s="10">
        <v>1801.4972468169044</v>
      </c>
      <c r="I20" s="11">
        <v>1621.9007178206598</v>
      </c>
      <c r="J20" s="10">
        <v>1568.3470635541605</v>
      </c>
      <c r="K20" s="11">
        <v>1527.9180183596595</v>
      </c>
      <c r="L20" s="10">
        <v>1630.7002179173194</v>
      </c>
      <c r="M20" s="11">
        <v>1612.0343422416888</v>
      </c>
      <c r="N20" s="10">
        <v>1530.9967227572008</v>
      </c>
      <c r="O20" s="11">
        <v>1610.8789152821264</v>
      </c>
      <c r="P20" s="10">
        <v>1565.7305954640856</v>
      </c>
      <c r="Q20" s="11">
        <v>1553.3782711968349</v>
      </c>
      <c r="R20" s="10">
        <v>1631.8138080546771</v>
      </c>
      <c r="S20" s="11">
        <v>1586.9989284080116</v>
      </c>
    </row>
    <row r="21" spans="1:19" x14ac:dyDescent="0.25">
      <c r="A21" s="8">
        <v>42600</v>
      </c>
      <c r="B21" s="8">
        <v>42601</v>
      </c>
      <c r="C21" s="16">
        <v>6.0260900201201437</v>
      </c>
      <c r="D21" s="10">
        <v>1430.9196820114987</v>
      </c>
      <c r="E21" s="11">
        <v>1292.4643997089779</v>
      </c>
      <c r="F21" s="10">
        <v>1294.1866710040761</v>
      </c>
      <c r="G21" s="11">
        <v>1308.1100789400514</v>
      </c>
      <c r="H21" s="10">
        <v>1494.8557975694966</v>
      </c>
      <c r="I21" s="11">
        <v>1362.6506900622619</v>
      </c>
      <c r="J21" s="10">
        <v>1317.3382878613579</v>
      </c>
      <c r="K21" s="11">
        <v>1276.7476033890246</v>
      </c>
      <c r="L21" s="10">
        <v>1371.2991540976482</v>
      </c>
      <c r="M21" s="11">
        <v>1368.1434769069194</v>
      </c>
      <c r="N21" s="10">
        <v>1279.5319562336333</v>
      </c>
      <c r="O21" s="11">
        <v>1353.6839357986571</v>
      </c>
      <c r="P21" s="10">
        <v>1314.9813419481236</v>
      </c>
      <c r="Q21" s="11">
        <v>1309.1868353599027</v>
      </c>
      <c r="R21" s="10">
        <v>1367.4632108465009</v>
      </c>
      <c r="S21" s="11">
        <v>1327.5974694054239</v>
      </c>
    </row>
    <row r="22" spans="1:19" x14ac:dyDescent="0.25">
      <c r="A22" s="8">
        <v>42601</v>
      </c>
      <c r="B22" s="8">
        <v>42602</v>
      </c>
      <c r="C22" s="16">
        <v>7.7383705451488494</v>
      </c>
      <c r="D22" s="10">
        <v>1704.5147988832973</v>
      </c>
      <c r="E22" s="11">
        <v>1546.2603961218911</v>
      </c>
      <c r="F22" s="10">
        <v>1549.5390296307278</v>
      </c>
      <c r="G22" s="11">
        <v>1569.474126514493</v>
      </c>
      <c r="H22" s="10">
        <v>1760.4090173698851</v>
      </c>
      <c r="I22" s="11">
        <v>1603.2841220731984</v>
      </c>
      <c r="J22" s="10">
        <v>1563.3151641010734</v>
      </c>
      <c r="K22" s="11">
        <v>1533.7034276740314</v>
      </c>
      <c r="L22" s="10">
        <v>1623.7199558974091</v>
      </c>
      <c r="M22" s="11">
        <v>1605.4285159190924</v>
      </c>
      <c r="N22" s="10">
        <v>1532.85081559696</v>
      </c>
      <c r="O22" s="11">
        <v>1591.1074929260731</v>
      </c>
      <c r="P22" s="10">
        <v>1564.0881559643719</v>
      </c>
      <c r="Q22" s="11">
        <v>1556.8238849775116</v>
      </c>
      <c r="R22" s="10">
        <v>1612.801426752389</v>
      </c>
      <c r="S22" s="11">
        <v>1573.6778806230136</v>
      </c>
    </row>
    <row r="23" spans="1:19" x14ac:dyDescent="0.25">
      <c r="A23" s="8">
        <v>42602</v>
      </c>
      <c r="B23" s="8">
        <v>42603</v>
      </c>
      <c r="C23" s="16">
        <v>5.756590073361993</v>
      </c>
      <c r="D23" s="10">
        <v>1526.0355178593636</v>
      </c>
      <c r="E23" s="11">
        <v>1383.2677654568658</v>
      </c>
      <c r="F23" s="10">
        <v>1392.7080982639238</v>
      </c>
      <c r="G23" s="11">
        <v>1407.2081833147706</v>
      </c>
      <c r="H23" s="10">
        <v>1572.4614802139442</v>
      </c>
      <c r="I23" s="11">
        <v>1437.2873368267992</v>
      </c>
      <c r="J23" s="10">
        <v>1395.5990972752993</v>
      </c>
      <c r="K23" s="11">
        <v>1358.6870737921861</v>
      </c>
      <c r="L23" s="10">
        <v>1435.9510451461938</v>
      </c>
      <c r="M23" s="11">
        <v>1437.6660417860971</v>
      </c>
      <c r="N23" s="10">
        <v>1356.5434822345576</v>
      </c>
      <c r="O23" s="11">
        <v>1439.242726623746</v>
      </c>
      <c r="P23" s="10">
        <v>1377.3851426864401</v>
      </c>
      <c r="Q23" s="11">
        <v>1380.319508793893</v>
      </c>
      <c r="R23" s="10">
        <v>1444.3310499215709</v>
      </c>
      <c r="S23" s="11">
        <v>1407.1262860112051</v>
      </c>
    </row>
    <row r="24" spans="1:19" x14ac:dyDescent="0.25">
      <c r="A24" s="8">
        <v>42603</v>
      </c>
      <c r="B24" s="8">
        <v>42604</v>
      </c>
      <c r="C24" s="16">
        <v>8.0455804841518397</v>
      </c>
      <c r="D24" s="10">
        <v>1744.7436884965148</v>
      </c>
      <c r="E24" s="11">
        <v>1583.699280369872</v>
      </c>
      <c r="F24" s="10">
        <v>1585.6275086051733</v>
      </c>
      <c r="G24" s="11">
        <v>1604.450742706513</v>
      </c>
      <c r="H24" s="10">
        <v>1791.2704027002774</v>
      </c>
      <c r="I24" s="11">
        <v>1637.1539896012373</v>
      </c>
      <c r="J24" s="10">
        <v>1597.620314471761</v>
      </c>
      <c r="K24" s="11">
        <v>1566.9279268423168</v>
      </c>
      <c r="L24" s="10">
        <v>1639.7843781589074</v>
      </c>
      <c r="M24" s="11">
        <v>1631.1838024559058</v>
      </c>
      <c r="N24" s="10">
        <v>1571.7278986091139</v>
      </c>
      <c r="O24" s="11">
        <v>1631.4709435515858</v>
      </c>
      <c r="P24" s="10">
        <v>1583.1113919847094</v>
      </c>
      <c r="Q24" s="11">
        <v>1578.9546828050811</v>
      </c>
      <c r="R24" s="10">
        <v>1647.8199365867356</v>
      </c>
      <c r="S24" s="11">
        <v>1618.876921931788</v>
      </c>
    </row>
    <row r="25" spans="1:19" x14ac:dyDescent="0.25">
      <c r="A25" s="8">
        <v>42604</v>
      </c>
      <c r="B25" s="8">
        <v>42605</v>
      </c>
      <c r="C25" s="16">
        <v>6.1159194936752321</v>
      </c>
      <c r="D25" s="10">
        <v>1630.4355070121874</v>
      </c>
      <c r="E25" s="11">
        <v>1471.9072042779903</v>
      </c>
      <c r="F25" s="10">
        <v>1482.0285986864021</v>
      </c>
      <c r="G25" s="11">
        <v>1497.8830867051649</v>
      </c>
      <c r="H25" s="10">
        <v>1690.2997341690141</v>
      </c>
      <c r="I25" s="11">
        <v>1539.0468478001806</v>
      </c>
      <c r="J25" s="10">
        <v>1498.8400974074361</v>
      </c>
      <c r="K25" s="11">
        <v>1449.7568588378683</v>
      </c>
      <c r="L25" s="10">
        <v>1540.8236198930267</v>
      </c>
      <c r="M25" s="11">
        <v>1547.3539810503771</v>
      </c>
      <c r="N25" s="10">
        <v>1457.5341074787884</v>
      </c>
      <c r="O25" s="11">
        <v>1527.1245955315655</v>
      </c>
      <c r="P25" s="10">
        <v>1483.4242215813194</v>
      </c>
      <c r="Q25" s="11">
        <v>1476.3667822659124</v>
      </c>
      <c r="R25" s="10">
        <v>1543.8446309163346</v>
      </c>
      <c r="S25" s="11">
        <v>1497.5241739216274</v>
      </c>
    </row>
    <row r="26" spans="1:19" x14ac:dyDescent="0.25">
      <c r="A26" s="8">
        <v>42605</v>
      </c>
      <c r="B26" s="8">
        <v>42606</v>
      </c>
      <c r="C26" s="16">
        <v>7.75256200158596</v>
      </c>
      <c r="D26" s="10">
        <v>1719.8629579471569</v>
      </c>
      <c r="E26" s="11">
        <v>1569.416786330147</v>
      </c>
      <c r="F26" s="10">
        <v>1571.3829295590499</v>
      </c>
      <c r="G26" s="11">
        <v>1587.0050423073842</v>
      </c>
      <c r="H26" s="10">
        <v>1769.9607068469654</v>
      </c>
      <c r="I26" s="11">
        <v>1622.1305033868473</v>
      </c>
      <c r="J26" s="10">
        <v>1583.9273143827545</v>
      </c>
      <c r="K26" s="11">
        <v>1550.1868787760752</v>
      </c>
      <c r="L26" s="10">
        <v>1630.6580778492705</v>
      </c>
      <c r="M26" s="11">
        <v>1624.7330130631333</v>
      </c>
      <c r="N26" s="10">
        <v>1557.1769832827119</v>
      </c>
      <c r="O26" s="11">
        <v>1605.8655410145072</v>
      </c>
      <c r="P26" s="10">
        <v>1573.8830734708283</v>
      </c>
      <c r="Q26" s="11">
        <v>1571.2670241470955</v>
      </c>
      <c r="R26" s="10">
        <v>1632.1185454922058</v>
      </c>
      <c r="S26" s="11">
        <v>1596.6564615318252</v>
      </c>
    </row>
    <row r="27" spans="1:19" x14ac:dyDescent="0.25">
      <c r="A27" s="8">
        <v>42606</v>
      </c>
      <c r="B27" s="8">
        <v>42607</v>
      </c>
      <c r="C27" s="16">
        <v>8.3570223971605309</v>
      </c>
      <c r="D27" s="10">
        <v>1799.434208301569</v>
      </c>
      <c r="E27" s="11">
        <v>1613.550760352553</v>
      </c>
      <c r="F27" s="10">
        <v>1616.7840717756769</v>
      </c>
      <c r="G27" s="11">
        <v>1638.3303134076084</v>
      </c>
      <c r="H27" s="10">
        <v>1860.9815247256249</v>
      </c>
      <c r="I27" s="11">
        <v>1687.6563864308928</v>
      </c>
      <c r="J27" s="10">
        <v>1638.455605702394</v>
      </c>
      <c r="K27" s="11">
        <v>1593.5007688503454</v>
      </c>
      <c r="L27" s="10">
        <v>1699.932973659618</v>
      </c>
      <c r="M27" s="11">
        <v>1689.2192678877404</v>
      </c>
      <c r="N27" s="10">
        <v>1606.1610470642254</v>
      </c>
      <c r="O27" s="11">
        <v>1679.9209781511915</v>
      </c>
      <c r="P27" s="10">
        <v>1630.4675405878343</v>
      </c>
      <c r="Q27" s="11">
        <v>1624.0732605101164</v>
      </c>
      <c r="R27" s="10">
        <v>1700.5754094914198</v>
      </c>
      <c r="S27" s="11">
        <v>1655.5320494188941</v>
      </c>
    </row>
    <row r="28" spans="1:19" x14ac:dyDescent="0.25">
      <c r="A28" s="8">
        <v>42607</v>
      </c>
      <c r="B28" s="8">
        <v>42608</v>
      </c>
      <c r="C28" s="16">
        <v>6.7465826520919796</v>
      </c>
      <c r="D28" s="10">
        <v>1671.9219052496112</v>
      </c>
      <c r="E28" s="11">
        <v>1494.8148357799485</v>
      </c>
      <c r="F28" s="10">
        <v>1497.0651136704851</v>
      </c>
      <c r="G28" s="11">
        <v>1523.1430542228122</v>
      </c>
      <c r="H28" s="10">
        <v>1716.5545784572312</v>
      </c>
      <c r="I28" s="11">
        <v>1568.5901192631084</v>
      </c>
      <c r="J28" s="10">
        <v>1522.8697165354231</v>
      </c>
      <c r="K28" s="11">
        <v>1475.0413305572808</v>
      </c>
      <c r="L28" s="10">
        <v>1571.2384080068239</v>
      </c>
      <c r="M28" s="11">
        <v>1562.2497169228909</v>
      </c>
      <c r="N28" s="10">
        <v>1487.7105712002967</v>
      </c>
      <c r="O28" s="11">
        <v>1564.328729111528</v>
      </c>
      <c r="P28" s="10">
        <v>1511.3459677381059</v>
      </c>
      <c r="Q28" s="11">
        <v>1498.777270325618</v>
      </c>
      <c r="R28" s="10">
        <v>1575.6706579393358</v>
      </c>
      <c r="S28" s="11">
        <v>1536.14853001028</v>
      </c>
    </row>
    <row r="29" spans="1:19" x14ac:dyDescent="0.25">
      <c r="A29" s="8">
        <v>42608</v>
      </c>
      <c r="B29" s="8">
        <v>42609</v>
      </c>
      <c r="C29" s="16">
        <v>6.0828540529012676</v>
      </c>
      <c r="D29" s="10">
        <v>1469.7414073570335</v>
      </c>
      <c r="E29" s="11">
        <v>1331.8562628683364</v>
      </c>
      <c r="F29" s="10">
        <v>1333.2890026535736</v>
      </c>
      <c r="G29" s="11">
        <v>1352.0421243832734</v>
      </c>
      <c r="H29" s="10">
        <v>1517.5593424418175</v>
      </c>
      <c r="I29" s="11">
        <v>1395.8181159375938</v>
      </c>
      <c r="J29" s="10">
        <v>1356.3199938648534</v>
      </c>
      <c r="K29" s="11">
        <v>1310.1269462423666</v>
      </c>
      <c r="L29" s="10">
        <v>1392.6257516661603</v>
      </c>
      <c r="M29" s="11">
        <v>1392.4376542424159</v>
      </c>
      <c r="N29" s="10">
        <v>1316.1224066290529</v>
      </c>
      <c r="O29" s="11">
        <v>1392.6513828176185</v>
      </c>
      <c r="P29" s="10">
        <v>1353.3027522627094</v>
      </c>
      <c r="Q29" s="11">
        <v>1345.3803516373837</v>
      </c>
      <c r="R29" s="10">
        <v>1407.1630875126705</v>
      </c>
      <c r="S29" s="11">
        <v>1367.4776333173036</v>
      </c>
    </row>
    <row r="30" spans="1:19" x14ac:dyDescent="0.25">
      <c r="A30" s="8">
        <v>42609</v>
      </c>
      <c r="B30" s="8">
        <v>42610</v>
      </c>
      <c r="C30" s="16">
        <v>7.5279827651977538</v>
      </c>
      <c r="D30" s="10">
        <v>1731.1788220687579</v>
      </c>
      <c r="E30" s="11">
        <v>1587.6752896236003</v>
      </c>
      <c r="F30" s="10">
        <v>1585.7058664494887</v>
      </c>
      <c r="G30" s="11">
        <v>1607.786003609094</v>
      </c>
      <c r="H30" s="10">
        <v>1790.0250934531061</v>
      </c>
      <c r="I30" s="11">
        <v>1652.1236596202741</v>
      </c>
      <c r="J30" s="10">
        <v>1608.3184587974288</v>
      </c>
      <c r="K30" s="11">
        <v>1573.8628935362087</v>
      </c>
      <c r="L30" s="10">
        <v>1655.79552537071</v>
      </c>
      <c r="M30" s="11">
        <v>1653.2950493735684</v>
      </c>
      <c r="N30" s="10">
        <v>1581.9640658600151</v>
      </c>
      <c r="O30" s="11">
        <v>1644.8673949621395</v>
      </c>
      <c r="P30" s="10">
        <v>1602.7659948652292</v>
      </c>
      <c r="Q30" s="11">
        <v>1599.9391908024691</v>
      </c>
      <c r="R30" s="10">
        <v>1665.1386603599256</v>
      </c>
      <c r="S30" s="11">
        <v>1626.7583496127991</v>
      </c>
    </row>
    <row r="31" spans="1:19" x14ac:dyDescent="0.25">
      <c r="A31" s="8">
        <v>42610</v>
      </c>
      <c r="B31" s="8">
        <v>42611</v>
      </c>
      <c r="C31" s="16">
        <v>7.9252770882472392</v>
      </c>
      <c r="D31" s="10">
        <v>1846.7219661446143</v>
      </c>
      <c r="E31" s="11">
        <v>1667.4485722077161</v>
      </c>
      <c r="F31" s="10">
        <v>1670.259110608175</v>
      </c>
      <c r="G31" s="11">
        <v>1694.478444621875</v>
      </c>
      <c r="H31" s="10">
        <v>1907.6648384982623</v>
      </c>
      <c r="I31" s="11">
        <v>1746.712403944714</v>
      </c>
      <c r="J31" s="10">
        <v>1695.8346899958776</v>
      </c>
      <c r="K31" s="11">
        <v>1650.251522394934</v>
      </c>
      <c r="L31" s="10">
        <v>1760.7885971876872</v>
      </c>
      <c r="M31" s="11">
        <v>1749.8150903692576</v>
      </c>
      <c r="N31" s="10">
        <v>1663.2719537035534</v>
      </c>
      <c r="O31" s="11">
        <v>1742.640616015545</v>
      </c>
      <c r="P31" s="10">
        <v>1679.9742001906889</v>
      </c>
      <c r="Q31" s="11">
        <v>1681.179221212393</v>
      </c>
      <c r="R31" s="10">
        <v>1762.5953643752553</v>
      </c>
      <c r="S31" s="11">
        <v>1715.8284279825091</v>
      </c>
    </row>
    <row r="32" spans="1:19" x14ac:dyDescent="0.25">
      <c r="A32" s="8">
        <v>42611</v>
      </c>
      <c r="B32" s="8">
        <v>42612</v>
      </c>
      <c r="C32" s="16">
        <v>7.9332180632948877</v>
      </c>
      <c r="D32" s="10">
        <v>1840.0577738637753</v>
      </c>
      <c r="E32" s="11">
        <v>1657.8240687475609</v>
      </c>
      <c r="F32" s="10">
        <v>1658.542888387005</v>
      </c>
      <c r="G32" s="11">
        <v>1686.4366009209029</v>
      </c>
      <c r="H32" s="10">
        <v>1898.4147227973635</v>
      </c>
      <c r="I32" s="11">
        <v>1734.3610836554747</v>
      </c>
      <c r="J32" s="10">
        <v>1686.9117003121582</v>
      </c>
      <c r="K32" s="11">
        <v>1639.7641219482578</v>
      </c>
      <c r="L32" s="10">
        <v>1748.9473841569786</v>
      </c>
      <c r="M32" s="11">
        <v>1736.044342738679</v>
      </c>
      <c r="N32" s="10">
        <v>1651.4890599615176</v>
      </c>
      <c r="O32" s="11">
        <v>1729.5665485622978</v>
      </c>
      <c r="P32" s="10">
        <v>1671.1277342172395</v>
      </c>
      <c r="Q32" s="11">
        <v>1665.9909922811778</v>
      </c>
      <c r="R32" s="10">
        <v>1748.7775677288862</v>
      </c>
      <c r="S32" s="11">
        <v>1705.5874024200609</v>
      </c>
    </row>
    <row r="33" spans="1:19" x14ac:dyDescent="0.25">
      <c r="A33" s="8">
        <v>42612</v>
      </c>
      <c r="B33" s="8">
        <v>42613</v>
      </c>
      <c r="C33" s="16">
        <v>7.8992199544236064</v>
      </c>
      <c r="D33" s="10">
        <v>1830.8995676001241</v>
      </c>
      <c r="E33" s="11">
        <v>1656.0857318637341</v>
      </c>
      <c r="F33" s="10">
        <v>1659.6477179565884</v>
      </c>
      <c r="G33" s="11">
        <v>1681.2583129776372</v>
      </c>
      <c r="H33" s="10">
        <v>1890.7101977302907</v>
      </c>
      <c r="I33" s="11">
        <v>1733.066754901595</v>
      </c>
      <c r="J33" s="10">
        <v>1683.6861843918975</v>
      </c>
      <c r="K33" s="11">
        <v>1640.2174847165466</v>
      </c>
      <c r="L33" s="10">
        <v>1748.6278508136918</v>
      </c>
      <c r="M33" s="11">
        <v>1734.5662564109734</v>
      </c>
      <c r="N33" s="10">
        <v>1652.14963350382</v>
      </c>
      <c r="O33" s="11">
        <v>1726.1814137511969</v>
      </c>
      <c r="P33" s="10">
        <v>1672.7146403508689</v>
      </c>
      <c r="Q33" s="11">
        <v>1672.2773240655533</v>
      </c>
      <c r="R33" s="10">
        <v>1744.3712683058147</v>
      </c>
      <c r="S33" s="11">
        <v>1710.0930671301105</v>
      </c>
    </row>
    <row r="34" spans="1:19" x14ac:dyDescent="0.25">
      <c r="A34" s="8">
        <v>42613</v>
      </c>
      <c r="B34" s="8">
        <v>42614</v>
      </c>
      <c r="C34" s="16">
        <v>7.468858908735216</v>
      </c>
      <c r="D34" s="10">
        <v>1737.0356381656129</v>
      </c>
      <c r="E34" s="11">
        <v>1570.5006625498756</v>
      </c>
      <c r="F34" s="10">
        <v>1573.6985192964817</v>
      </c>
      <c r="G34" s="11">
        <v>1597.7419634705693</v>
      </c>
      <c r="H34" s="10">
        <v>1796.98437492723</v>
      </c>
      <c r="I34" s="11">
        <v>1647.9522042428123</v>
      </c>
      <c r="J34" s="10">
        <v>1605.4849652334606</v>
      </c>
      <c r="K34" s="11">
        <v>1559.4967013982814</v>
      </c>
      <c r="L34" s="10">
        <v>1655.2710399616763</v>
      </c>
      <c r="M34" s="11">
        <v>1647.74690179035</v>
      </c>
      <c r="N34" s="10">
        <v>1565.749459397917</v>
      </c>
      <c r="O34" s="11">
        <v>1649.2700530784216</v>
      </c>
      <c r="P34" s="10">
        <v>1587.671039905021</v>
      </c>
      <c r="Q34" s="11">
        <v>1594.5580576382749</v>
      </c>
      <c r="R34" s="10">
        <v>1643.4206383500241</v>
      </c>
      <c r="S34" s="11">
        <v>1631.3738065525131</v>
      </c>
    </row>
  </sheetData>
  <mergeCells count="9">
    <mergeCell ref="A1:C1"/>
    <mergeCell ref="P2:Q2"/>
    <mergeCell ref="R2:S2"/>
    <mergeCell ref="D2:E2"/>
    <mergeCell ref="F2:G2"/>
    <mergeCell ref="H2:I2"/>
    <mergeCell ref="J2:K2"/>
    <mergeCell ref="L2:M2"/>
    <mergeCell ref="N2:O2"/>
  </mergeCells>
  <conditionalFormatting sqref="D4:S4">
    <cfRule type="aboveAverage" dxfId="788" priority="93"/>
    <cfRule type="aboveAverage" dxfId="787" priority="92" aboveAverage="0"/>
    <cfRule type="top10" dxfId="786" priority="91" percent="1" bottom="1" rank="20"/>
  </conditionalFormatting>
  <conditionalFormatting sqref="D5:S5">
    <cfRule type="top10" dxfId="785" priority="88" percent="1" bottom="1" rank="20"/>
    <cfRule type="aboveAverage" dxfId="784" priority="89" aboveAverage="0"/>
    <cfRule type="aboveAverage" dxfId="783" priority="90"/>
  </conditionalFormatting>
  <conditionalFormatting sqref="D6:S6">
    <cfRule type="top10" dxfId="782" priority="85" percent="1" bottom="1" rank="20"/>
    <cfRule type="aboveAverage" dxfId="781" priority="86" aboveAverage="0"/>
    <cfRule type="aboveAverage" dxfId="780" priority="87"/>
  </conditionalFormatting>
  <conditionalFormatting sqref="D7:S7">
    <cfRule type="top10" dxfId="779" priority="82" percent="1" bottom="1" rank="20"/>
    <cfRule type="aboveAverage" dxfId="778" priority="83" aboveAverage="0"/>
    <cfRule type="aboveAverage" dxfId="777" priority="84"/>
  </conditionalFormatting>
  <conditionalFormatting sqref="D8:S8">
    <cfRule type="top10" dxfId="776" priority="79" percent="1" bottom="1" rank="20"/>
    <cfRule type="aboveAverage" dxfId="775" priority="80" aboveAverage="0"/>
    <cfRule type="aboveAverage" dxfId="774" priority="81"/>
  </conditionalFormatting>
  <conditionalFormatting sqref="D9:S9">
    <cfRule type="top10" dxfId="773" priority="76" percent="1" bottom="1" rank="20"/>
    <cfRule type="aboveAverage" dxfId="772" priority="77" aboveAverage="0"/>
    <cfRule type="aboveAverage" dxfId="771" priority="78"/>
  </conditionalFormatting>
  <conditionalFormatting sqref="D10:S10">
    <cfRule type="top10" dxfId="770" priority="73" percent="1" bottom="1" rank="20"/>
    <cfRule type="aboveAverage" dxfId="769" priority="74" aboveAverage="0"/>
    <cfRule type="aboveAverage" dxfId="768" priority="75"/>
  </conditionalFormatting>
  <conditionalFormatting sqref="D11:S11">
    <cfRule type="top10" dxfId="767" priority="70" percent="1" bottom="1" rank="20"/>
    <cfRule type="aboveAverage" dxfId="766" priority="71" aboveAverage="0"/>
    <cfRule type="aboveAverage" dxfId="765" priority="72"/>
  </conditionalFormatting>
  <conditionalFormatting sqref="D12:S12">
    <cfRule type="top10" dxfId="764" priority="67" percent="1" bottom="1" rank="20"/>
    <cfRule type="aboveAverage" dxfId="763" priority="68" aboveAverage="0"/>
    <cfRule type="aboveAverage" dxfId="762" priority="69"/>
  </conditionalFormatting>
  <conditionalFormatting sqref="D13:S13">
    <cfRule type="top10" dxfId="761" priority="64" percent="1" bottom="1" rank="20"/>
    <cfRule type="aboveAverage" dxfId="760" priority="65" aboveAverage="0"/>
    <cfRule type="aboveAverage" dxfId="759" priority="66"/>
  </conditionalFormatting>
  <conditionalFormatting sqref="D14:S14">
    <cfRule type="top10" dxfId="758" priority="61" percent="1" bottom="1" rank="20"/>
    <cfRule type="aboveAverage" dxfId="757" priority="62" aboveAverage="0"/>
    <cfRule type="aboveAverage" dxfId="756" priority="63"/>
  </conditionalFormatting>
  <conditionalFormatting sqref="D15:S15">
    <cfRule type="top10" dxfId="755" priority="58" percent="1" bottom="1" rank="20"/>
    <cfRule type="aboveAverage" dxfId="754" priority="59" aboveAverage="0"/>
    <cfRule type="aboveAverage" dxfId="753" priority="60"/>
  </conditionalFormatting>
  <conditionalFormatting sqref="D16:S16">
    <cfRule type="top10" dxfId="752" priority="55" percent="1" bottom="1" rank="20"/>
    <cfRule type="aboveAverage" dxfId="751" priority="56" aboveAverage="0"/>
    <cfRule type="aboveAverage" dxfId="750" priority="57"/>
  </conditionalFormatting>
  <conditionalFormatting sqref="D17:S17">
    <cfRule type="top10" dxfId="749" priority="52" percent="1" bottom="1" rank="20"/>
    <cfRule type="aboveAverage" dxfId="748" priority="53" aboveAverage="0"/>
    <cfRule type="aboveAverage" dxfId="747" priority="54"/>
  </conditionalFormatting>
  <conditionalFormatting sqref="D18:S18">
    <cfRule type="top10" dxfId="746" priority="49" percent="1" bottom="1" rank="20"/>
    <cfRule type="aboveAverage" dxfId="745" priority="50" aboveAverage="0"/>
    <cfRule type="aboveAverage" dxfId="744" priority="51"/>
  </conditionalFormatting>
  <conditionalFormatting sqref="D19:S19">
    <cfRule type="top10" dxfId="743" priority="46" percent="1" bottom="1" rank="20"/>
    <cfRule type="aboveAverage" dxfId="742" priority="47" aboveAverage="0"/>
    <cfRule type="aboveAverage" dxfId="741" priority="48"/>
  </conditionalFormatting>
  <conditionalFormatting sqref="D20:S20">
    <cfRule type="top10" dxfId="740" priority="43" percent="1" bottom="1" rank="20"/>
    <cfRule type="aboveAverage" dxfId="739" priority="44" aboveAverage="0"/>
    <cfRule type="aboveAverage" dxfId="738" priority="45"/>
  </conditionalFormatting>
  <conditionalFormatting sqref="D21:S21">
    <cfRule type="top10" dxfId="737" priority="40" percent="1" bottom="1" rank="20"/>
    <cfRule type="aboveAverage" dxfId="736" priority="41" aboveAverage="0"/>
    <cfRule type="aboveAverage" dxfId="735" priority="42"/>
  </conditionalFormatting>
  <conditionalFormatting sqref="D22:S22">
    <cfRule type="top10" dxfId="734" priority="37" percent="1" bottom="1" rank="20"/>
    <cfRule type="aboveAverage" dxfId="733" priority="38" aboveAverage="0"/>
    <cfRule type="aboveAverage" dxfId="732" priority="39"/>
  </conditionalFormatting>
  <conditionalFormatting sqref="D23:S23">
    <cfRule type="top10" dxfId="731" priority="34" percent="1" bottom="1" rank="20"/>
    <cfRule type="aboveAverage" dxfId="730" priority="35" aboveAverage="0"/>
    <cfRule type="aboveAverage" dxfId="729" priority="36"/>
  </conditionalFormatting>
  <conditionalFormatting sqref="D24:S24">
    <cfRule type="top10" dxfId="728" priority="31" percent="1" bottom="1" rank="20"/>
    <cfRule type="aboveAverage" dxfId="727" priority="32" aboveAverage="0"/>
    <cfRule type="aboveAverage" dxfId="726" priority="33"/>
  </conditionalFormatting>
  <conditionalFormatting sqref="D25:S25">
    <cfRule type="top10" dxfId="725" priority="28" percent="1" bottom="1" rank="20"/>
    <cfRule type="aboveAverage" dxfId="724" priority="29" aboveAverage="0"/>
    <cfRule type="aboveAverage" dxfId="723" priority="30"/>
  </conditionalFormatting>
  <conditionalFormatting sqref="D26:S26">
    <cfRule type="top10" dxfId="722" priority="25" percent="1" bottom="1" rank="20"/>
    <cfRule type="aboveAverage" dxfId="721" priority="26" aboveAverage="0"/>
    <cfRule type="aboveAverage" dxfId="720" priority="27"/>
  </conditionalFormatting>
  <conditionalFormatting sqref="D27:S27">
    <cfRule type="top10" dxfId="719" priority="22" percent="1" bottom="1" rank="20"/>
    <cfRule type="aboveAverage" dxfId="718" priority="23" aboveAverage="0"/>
    <cfRule type="aboveAverage" dxfId="717" priority="24"/>
  </conditionalFormatting>
  <conditionalFormatting sqref="D28:S28">
    <cfRule type="top10" dxfId="716" priority="19" percent="1" bottom="1" rank="20"/>
    <cfRule type="aboveAverage" dxfId="715" priority="20" aboveAverage="0"/>
    <cfRule type="aboveAverage" dxfId="714" priority="21"/>
  </conditionalFormatting>
  <conditionalFormatting sqref="D30:S30">
    <cfRule type="top10" dxfId="713" priority="16" percent="1" bottom="1" rank="20"/>
    <cfRule type="aboveAverage" dxfId="712" priority="17" aboveAverage="0"/>
    <cfRule type="aboveAverage" dxfId="711" priority="18"/>
  </conditionalFormatting>
  <conditionalFormatting sqref="D29:S29">
    <cfRule type="top10" dxfId="710" priority="13" percent="1" bottom="1" rank="20"/>
    <cfRule type="aboveAverage" dxfId="709" priority="14" aboveAverage="0"/>
    <cfRule type="aboveAverage" dxfId="708" priority="15"/>
  </conditionalFormatting>
  <conditionalFormatting sqref="D31:S31">
    <cfRule type="top10" dxfId="707" priority="10" percent="1" bottom="1" rank="20"/>
    <cfRule type="aboveAverage" dxfId="706" priority="11" aboveAverage="0"/>
    <cfRule type="aboveAverage" dxfId="705" priority="12"/>
  </conditionalFormatting>
  <conditionalFormatting sqref="D32:S32">
    <cfRule type="top10" dxfId="704" priority="7" percent="1" bottom="1" rank="20"/>
    <cfRule type="aboveAverage" dxfId="703" priority="8" aboveAverage="0"/>
    <cfRule type="aboveAverage" dxfId="702" priority="9"/>
  </conditionalFormatting>
  <conditionalFormatting sqref="D33:S33">
    <cfRule type="top10" dxfId="701" priority="4" percent="1" bottom="1" rank="20"/>
    <cfRule type="aboveAverage" dxfId="700" priority="5" aboveAverage="0"/>
    <cfRule type="aboveAverage" dxfId="699" priority="6"/>
  </conditionalFormatting>
  <conditionalFormatting sqref="D34:S34">
    <cfRule type="top10" dxfId="698" priority="1" percent="1" bottom="1" rank="20"/>
    <cfRule type="aboveAverage" dxfId="697" priority="2" aboveAverage="0"/>
    <cfRule type="aboveAverage" dxfId="696" priority="3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workbookViewId="0">
      <selection sqref="A1:C1"/>
    </sheetView>
  </sheetViews>
  <sheetFormatPr defaultRowHeight="15" x14ac:dyDescent="0.25"/>
  <cols>
    <col min="1" max="1" width="12.140625" customWidth="1"/>
    <col min="2" max="2" width="10.140625" customWidth="1"/>
  </cols>
  <sheetData>
    <row r="1" spans="1:41" ht="30.75" customHeight="1" thickBot="1" x14ac:dyDescent="0.3">
      <c r="A1" s="37" t="s">
        <v>102</v>
      </c>
      <c r="B1" s="38"/>
      <c r="C1" s="39"/>
    </row>
    <row r="2" spans="1:41" ht="15.75" thickBot="1" x14ac:dyDescent="0.3">
      <c r="D2" s="34" t="s">
        <v>14</v>
      </c>
      <c r="E2" s="35"/>
      <c r="F2" s="35"/>
      <c r="G2" s="36"/>
      <c r="H2" s="34" t="s">
        <v>15</v>
      </c>
      <c r="I2" s="35"/>
      <c r="J2" s="35"/>
      <c r="K2" s="36"/>
      <c r="L2" s="34" t="s">
        <v>16</v>
      </c>
      <c r="M2" s="35"/>
      <c r="N2" s="35"/>
      <c r="O2" s="36"/>
      <c r="P2" s="34" t="s">
        <v>17</v>
      </c>
      <c r="Q2" s="35"/>
      <c r="R2" s="35"/>
      <c r="S2" s="36"/>
      <c r="T2" s="34" t="s">
        <v>18</v>
      </c>
      <c r="U2" s="35"/>
      <c r="V2" s="35"/>
      <c r="W2" s="36"/>
      <c r="X2" s="34" t="s">
        <v>19</v>
      </c>
      <c r="Y2" s="35"/>
      <c r="Z2" s="35"/>
      <c r="AA2" s="36"/>
      <c r="AB2" s="34" t="s">
        <v>20</v>
      </c>
      <c r="AC2" s="35"/>
      <c r="AD2" s="35"/>
      <c r="AE2" s="36"/>
      <c r="AF2" s="34" t="s">
        <v>21</v>
      </c>
      <c r="AG2" s="35"/>
      <c r="AH2" s="35"/>
      <c r="AI2" s="36"/>
      <c r="AJ2" s="34" t="str">
        <f>"078"</f>
        <v>078</v>
      </c>
      <c r="AK2" s="36"/>
      <c r="AL2" s="34" t="str">
        <f>"080"</f>
        <v>080</v>
      </c>
      <c r="AM2" s="36"/>
      <c r="AN2" s="34" t="str">
        <f>"082"</f>
        <v>082</v>
      </c>
      <c r="AO2" s="36"/>
    </row>
    <row r="3" spans="1:41" x14ac:dyDescent="0.25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" t="s">
        <v>0</v>
      </c>
      <c r="E3" s="3" t="s">
        <v>1</v>
      </c>
      <c r="F3" s="3" t="s">
        <v>2</v>
      </c>
      <c r="G3" s="6" t="s">
        <v>3</v>
      </c>
      <c r="H3" s="2" t="s">
        <v>0</v>
      </c>
      <c r="I3" s="3" t="s">
        <v>1</v>
      </c>
      <c r="J3" s="3" t="s">
        <v>2</v>
      </c>
      <c r="K3" s="6" t="s">
        <v>3</v>
      </c>
      <c r="L3" s="2" t="s">
        <v>0</v>
      </c>
      <c r="M3" s="3" t="s">
        <v>1</v>
      </c>
      <c r="N3" s="3" t="s">
        <v>2</v>
      </c>
      <c r="O3" s="6" t="s">
        <v>3</v>
      </c>
      <c r="P3" s="2" t="s">
        <v>0</v>
      </c>
      <c r="Q3" s="3" t="s">
        <v>1</v>
      </c>
      <c r="R3" s="3" t="s">
        <v>2</v>
      </c>
      <c r="S3" s="6" t="s">
        <v>3</v>
      </c>
      <c r="T3" s="2" t="s">
        <v>0</v>
      </c>
      <c r="U3" s="3" t="s">
        <v>1</v>
      </c>
      <c r="V3" s="3" t="s">
        <v>2</v>
      </c>
      <c r="W3" s="6" t="s">
        <v>3</v>
      </c>
      <c r="X3" s="2" t="s">
        <v>0</v>
      </c>
      <c r="Y3" s="3" t="s">
        <v>1</v>
      </c>
      <c r="Z3" s="3" t="s">
        <v>2</v>
      </c>
      <c r="AA3" s="6" t="s">
        <v>3</v>
      </c>
      <c r="AB3" s="2" t="s">
        <v>0</v>
      </c>
      <c r="AC3" s="3" t="s">
        <v>1</v>
      </c>
      <c r="AD3" s="3" t="s">
        <v>2</v>
      </c>
      <c r="AE3" s="6" t="s">
        <v>3</v>
      </c>
      <c r="AF3" s="2" t="s">
        <v>0</v>
      </c>
      <c r="AG3" s="3" t="s">
        <v>1</v>
      </c>
      <c r="AH3" s="3" t="s">
        <v>2</v>
      </c>
      <c r="AI3" s="6" t="s">
        <v>3</v>
      </c>
      <c r="AJ3" s="2" t="s">
        <v>0</v>
      </c>
      <c r="AK3" s="3" t="s">
        <v>1</v>
      </c>
      <c r="AL3" s="2" t="s">
        <v>0</v>
      </c>
      <c r="AM3" s="3" t="s">
        <v>1</v>
      </c>
      <c r="AN3" s="2" t="s">
        <v>0</v>
      </c>
      <c r="AO3" s="6" t="s">
        <v>1</v>
      </c>
    </row>
    <row r="4" spans="1:41" x14ac:dyDescent="0.25">
      <c r="A4" s="8">
        <v>42583</v>
      </c>
      <c r="B4" s="8">
        <v>42584</v>
      </c>
      <c r="C4" s="16">
        <v>7.8739856944084163</v>
      </c>
      <c r="D4" s="10">
        <v>1908.4299826570393</v>
      </c>
      <c r="E4" s="11">
        <v>1911.6435665646354</v>
      </c>
      <c r="F4" s="11">
        <v>1914.0947305890763</v>
      </c>
      <c r="G4" s="12">
        <v>1918.5065029580478</v>
      </c>
      <c r="H4" s="10">
        <v>1917.1769580588855</v>
      </c>
      <c r="I4" s="11">
        <v>1887.553110627608</v>
      </c>
      <c r="J4" s="11">
        <v>1894.5734574507119</v>
      </c>
      <c r="K4" s="12">
        <v>1891.0086361948456</v>
      </c>
      <c r="L4" s="10">
        <v>1811.1108480574701</v>
      </c>
      <c r="M4" s="11">
        <v>1806.7914422181641</v>
      </c>
      <c r="N4" s="11">
        <v>1809.0015137528883</v>
      </c>
      <c r="O4" s="12">
        <v>1803.5362405247388</v>
      </c>
      <c r="P4" s="10">
        <v>1820.0167701433686</v>
      </c>
      <c r="Q4" s="11">
        <v>1823.2726314179749</v>
      </c>
      <c r="R4" s="11">
        <v>1806.2900728935538</v>
      </c>
      <c r="S4" s="12">
        <v>1815.254356110466</v>
      </c>
      <c r="T4" s="10">
        <v>1807.8196123355235</v>
      </c>
      <c r="U4" s="11">
        <v>1818.2283113804435</v>
      </c>
      <c r="V4" s="11">
        <v>1816.997344040959</v>
      </c>
      <c r="W4" s="12">
        <v>1812.9527241578176</v>
      </c>
      <c r="X4" s="10">
        <v>1797.466699773332</v>
      </c>
      <c r="Y4" s="11">
        <v>1899.9981665199311</v>
      </c>
      <c r="Z4" s="11">
        <v>1935.4163076673196</v>
      </c>
      <c r="AA4" s="12">
        <v>1938.3608991134874</v>
      </c>
      <c r="AB4" s="10">
        <v>1885.4983427852844</v>
      </c>
      <c r="AC4" s="11">
        <v>1878.8889887108517</v>
      </c>
      <c r="AD4" s="11">
        <v>1880.3272122184771</v>
      </c>
      <c r="AE4" s="12">
        <v>1853.0893703515289</v>
      </c>
      <c r="AF4" s="10">
        <v>1948.9322685210782</v>
      </c>
      <c r="AG4" s="11">
        <v>1831.2372809014034</v>
      </c>
      <c r="AH4" s="11">
        <v>1921.5166427747938</v>
      </c>
      <c r="AI4" s="12">
        <v>2011.2699808784282</v>
      </c>
      <c r="AJ4" s="10">
        <v>1799.1798621174935</v>
      </c>
      <c r="AK4" s="11">
        <v>1813.286799330134</v>
      </c>
      <c r="AL4" s="10">
        <v>1805.1360365174919</v>
      </c>
      <c r="AM4" s="11">
        <v>1819.6243866217449</v>
      </c>
      <c r="AN4" s="10">
        <v>1883.9398324649694</v>
      </c>
      <c r="AO4" s="12">
        <v>1885.16298563999</v>
      </c>
    </row>
    <row r="5" spans="1:41" x14ac:dyDescent="0.25">
      <c r="A5" s="8">
        <v>42584</v>
      </c>
      <c r="B5" s="8">
        <v>42585</v>
      </c>
      <c r="C5" s="16">
        <v>7.1203376026153569</v>
      </c>
      <c r="D5" s="10">
        <v>1857.5127001505673</v>
      </c>
      <c r="E5" s="11">
        <v>1871.3299853155761</v>
      </c>
      <c r="F5" s="11">
        <v>1850.1164054552976</v>
      </c>
      <c r="G5" s="12">
        <v>1890.5998522218886</v>
      </c>
      <c r="H5" s="10">
        <v>1854.8838799182629</v>
      </c>
      <c r="I5" s="11">
        <v>1832.9413691917639</v>
      </c>
      <c r="J5" s="11">
        <v>1828.011629304938</v>
      </c>
      <c r="K5" s="12">
        <v>1847.7288290633342</v>
      </c>
      <c r="L5" s="10">
        <v>1841.1896890582477</v>
      </c>
      <c r="M5" s="11">
        <v>1829.2323857907932</v>
      </c>
      <c r="N5" s="11">
        <v>1838.7687592786053</v>
      </c>
      <c r="O5" s="12">
        <v>1830.8137634219827</v>
      </c>
      <c r="P5" s="10">
        <v>1854.7690849460225</v>
      </c>
      <c r="Q5" s="11">
        <v>1855.9135188556247</v>
      </c>
      <c r="R5" s="11">
        <v>1835.8906194155843</v>
      </c>
      <c r="S5" s="12">
        <v>1839.7007620648621</v>
      </c>
      <c r="T5" s="10">
        <v>1846.9022517351864</v>
      </c>
      <c r="U5" s="11">
        <v>1856.76922933023</v>
      </c>
      <c r="V5" s="11">
        <v>1858.7180404786038</v>
      </c>
      <c r="W5" s="12">
        <v>1850.2902017689466</v>
      </c>
      <c r="X5" s="10">
        <v>1877.8265787514379</v>
      </c>
      <c r="Y5" s="11">
        <v>1878.3618106987415</v>
      </c>
      <c r="Z5" s="11">
        <v>1909.6199493973086</v>
      </c>
      <c r="AA5" s="12">
        <v>1880.0365028245544</v>
      </c>
      <c r="AB5" s="10">
        <v>1892.7909429148967</v>
      </c>
      <c r="AC5" s="11">
        <v>1884.0166225961361</v>
      </c>
      <c r="AD5" s="11">
        <v>1890.4735810656002</v>
      </c>
      <c r="AE5" s="12">
        <v>1890.0821921970887</v>
      </c>
      <c r="AF5" s="10">
        <v>1871.4172229661251</v>
      </c>
      <c r="AG5" s="11">
        <v>1878.4459901443156</v>
      </c>
      <c r="AH5" s="11">
        <v>1893.4681785690684</v>
      </c>
      <c r="AI5" s="12">
        <v>1912.2781889887988</v>
      </c>
      <c r="AJ5" s="10">
        <v>1821.5102540132075</v>
      </c>
      <c r="AK5" s="11">
        <v>1839.2201766147209</v>
      </c>
      <c r="AL5" s="10">
        <v>1829.4898334005434</v>
      </c>
      <c r="AM5" s="11">
        <v>1845.6688279463399</v>
      </c>
      <c r="AN5" s="10">
        <v>1857.3622095459764</v>
      </c>
      <c r="AO5" s="12">
        <v>1888.250847718203</v>
      </c>
    </row>
    <row r="6" spans="1:41" x14ac:dyDescent="0.25">
      <c r="A6" s="8">
        <v>42585</v>
      </c>
      <c r="B6" s="8">
        <v>42586</v>
      </c>
      <c r="C6" s="16">
        <v>6.4199563636779784</v>
      </c>
      <c r="D6" s="10">
        <v>1578.9702654217424</v>
      </c>
      <c r="E6" s="11">
        <v>1587.2253614952194</v>
      </c>
      <c r="F6" s="11">
        <v>1565.8923532470819</v>
      </c>
      <c r="G6" s="12">
        <v>1601.2964151969113</v>
      </c>
      <c r="H6" s="10">
        <v>1589.6325987696048</v>
      </c>
      <c r="I6" s="11">
        <v>1573.3561497804592</v>
      </c>
      <c r="J6" s="11">
        <v>1568.8189667319034</v>
      </c>
      <c r="K6" s="12">
        <v>1588.5813847261809</v>
      </c>
      <c r="L6" s="10">
        <v>1617.7106006637371</v>
      </c>
      <c r="M6" s="11">
        <v>1610.0686142499515</v>
      </c>
      <c r="N6" s="11">
        <v>1618.7914409934478</v>
      </c>
      <c r="O6" s="12">
        <v>1616.7669773581001</v>
      </c>
      <c r="P6" s="10">
        <v>1606.9207208558066</v>
      </c>
      <c r="Q6" s="11">
        <v>1614.1994338765464</v>
      </c>
      <c r="R6" s="11">
        <v>1606.000968735962</v>
      </c>
      <c r="S6" s="12">
        <v>1612.9056234423699</v>
      </c>
      <c r="T6" s="10">
        <v>1573.9269894298386</v>
      </c>
      <c r="U6" s="11">
        <v>1581.4666866265604</v>
      </c>
      <c r="V6" s="11">
        <v>1588.8427238319505</v>
      </c>
      <c r="W6" s="12">
        <v>1588.8034954102388</v>
      </c>
      <c r="X6" s="10">
        <v>1580.6209328724576</v>
      </c>
      <c r="Y6" s="11">
        <v>1575.2545457995857</v>
      </c>
      <c r="Z6" s="11">
        <v>1591.9082749151532</v>
      </c>
      <c r="AA6" s="12">
        <v>1574.4841908141173</v>
      </c>
      <c r="AB6" s="10">
        <v>1582.803865078939</v>
      </c>
      <c r="AC6" s="11">
        <v>1579.4720773112297</v>
      </c>
      <c r="AD6" s="11">
        <v>1583.4263028012206</v>
      </c>
      <c r="AE6" s="12">
        <v>1584.3612808092685</v>
      </c>
      <c r="AF6" s="10">
        <v>1562.1921329176023</v>
      </c>
      <c r="AG6" s="11">
        <v>1563.4650064366504</v>
      </c>
      <c r="AH6" s="11">
        <v>1565.2590639129346</v>
      </c>
      <c r="AI6" s="12">
        <v>1578.2995105338632</v>
      </c>
      <c r="AJ6" s="10">
        <v>1608.3081758913302</v>
      </c>
      <c r="AK6" s="11">
        <v>1623.2222600978873</v>
      </c>
      <c r="AL6" s="10">
        <v>1602.6856459805063</v>
      </c>
      <c r="AM6" s="11">
        <v>1611.4500103638313</v>
      </c>
      <c r="AN6" s="10">
        <v>1584.9158786492583</v>
      </c>
      <c r="AO6" s="12">
        <v>1612.2923805511143</v>
      </c>
    </row>
    <row r="7" spans="1:41" x14ac:dyDescent="0.25">
      <c r="A7" s="8">
        <v>42586</v>
      </c>
      <c r="B7" s="8">
        <v>42587</v>
      </c>
      <c r="C7" s="16">
        <v>7.2486125240325929</v>
      </c>
      <c r="D7" s="10">
        <v>1838.377517523385</v>
      </c>
      <c r="E7" s="11">
        <v>1838.0510553688985</v>
      </c>
      <c r="F7" s="11">
        <v>1837.9641757640209</v>
      </c>
      <c r="G7" s="12">
        <v>1844.9418573002024</v>
      </c>
      <c r="H7" s="10">
        <v>1855.9421089013124</v>
      </c>
      <c r="I7" s="11">
        <v>1828.6783810402012</v>
      </c>
      <c r="J7" s="11">
        <v>1834.6226838584444</v>
      </c>
      <c r="K7" s="12">
        <v>1835.6607344490931</v>
      </c>
      <c r="L7" s="10">
        <v>1764.4552743445968</v>
      </c>
      <c r="M7" s="11">
        <v>1752.6133458552422</v>
      </c>
      <c r="N7" s="11">
        <v>1755.0238225394178</v>
      </c>
      <c r="O7" s="12">
        <v>1745.2305022995449</v>
      </c>
      <c r="P7" s="10">
        <v>1769.5787282579192</v>
      </c>
      <c r="Q7" s="11">
        <v>1773.5319752228384</v>
      </c>
      <c r="R7" s="11">
        <v>1757.0098946698197</v>
      </c>
      <c r="S7" s="12">
        <v>1758.0523544260739</v>
      </c>
      <c r="T7" s="10">
        <v>1760.56985749363</v>
      </c>
      <c r="U7" s="11">
        <v>1762.097259021813</v>
      </c>
      <c r="V7" s="11">
        <v>1763.0734194074194</v>
      </c>
      <c r="W7" s="12">
        <v>1761.4741047212156</v>
      </c>
      <c r="X7" s="10">
        <v>1746.064087147977</v>
      </c>
      <c r="Y7" s="11">
        <v>1829.8976018494002</v>
      </c>
      <c r="Z7" s="11">
        <v>1865.5763845571678</v>
      </c>
      <c r="AA7" s="12">
        <v>1872.7795407688741</v>
      </c>
      <c r="AB7" s="10">
        <v>1828.1342563278856</v>
      </c>
      <c r="AC7" s="11">
        <v>1822.1731461057557</v>
      </c>
      <c r="AD7" s="11">
        <v>1816.8690534314824</v>
      </c>
      <c r="AE7" s="12">
        <v>1789.5718325613059</v>
      </c>
      <c r="AF7" s="10">
        <v>1861.2275545899261</v>
      </c>
      <c r="AG7" s="11">
        <v>1764.9975634549344</v>
      </c>
      <c r="AH7" s="11">
        <v>1847.8311853010821</v>
      </c>
      <c r="AI7" s="12">
        <v>1925.2730798732009</v>
      </c>
      <c r="AJ7" s="10">
        <v>1736.9995755839645</v>
      </c>
      <c r="AK7" s="11">
        <v>1754.6192875590016</v>
      </c>
      <c r="AL7" s="10">
        <v>1748.6623296570688</v>
      </c>
      <c r="AM7" s="11">
        <v>1756.1215150882649</v>
      </c>
      <c r="AN7" s="10">
        <v>1815.0351986264532</v>
      </c>
      <c r="AO7" s="12">
        <v>1823.84248966986</v>
      </c>
    </row>
    <row r="8" spans="1:41" x14ac:dyDescent="0.25">
      <c r="A8" s="8">
        <v>42587</v>
      </c>
      <c r="B8" s="8">
        <v>42588</v>
      </c>
      <c r="C8" s="16">
        <v>6.9139870529174807</v>
      </c>
      <c r="D8" s="10">
        <v>1724.0655132391284</v>
      </c>
      <c r="E8" s="11">
        <v>1723.1641180681386</v>
      </c>
      <c r="F8" s="11">
        <v>1724.8005258739524</v>
      </c>
      <c r="G8" s="12">
        <v>1731.884593077742</v>
      </c>
      <c r="H8" s="10">
        <v>1738.1378913439275</v>
      </c>
      <c r="I8" s="11">
        <v>1724.5304504524202</v>
      </c>
      <c r="J8" s="11">
        <v>1732.6901055847129</v>
      </c>
      <c r="K8" s="12">
        <v>1716.5464376398095</v>
      </c>
      <c r="L8" s="10">
        <v>1657.3277645194219</v>
      </c>
      <c r="M8" s="11">
        <v>1649.0378153220877</v>
      </c>
      <c r="N8" s="11">
        <v>1653.1531663659762</v>
      </c>
      <c r="O8" s="12">
        <v>1650.2047682077748</v>
      </c>
      <c r="P8" s="10">
        <v>1659.9125418511342</v>
      </c>
      <c r="Q8" s="11">
        <v>1666.6048733376372</v>
      </c>
      <c r="R8" s="11">
        <v>1652.7426613539903</v>
      </c>
      <c r="S8" s="12">
        <v>1655.5825541693387</v>
      </c>
      <c r="T8" s="10">
        <v>1653.3460083068069</v>
      </c>
      <c r="U8" s="11">
        <v>1660.3801810713946</v>
      </c>
      <c r="V8" s="11">
        <v>1661.5575697346133</v>
      </c>
      <c r="W8" s="12">
        <v>1656.0409142330689</v>
      </c>
      <c r="X8" s="10">
        <v>1637.7201760617809</v>
      </c>
      <c r="Y8" s="11">
        <v>1741.3336363467347</v>
      </c>
      <c r="Z8" s="11">
        <v>1778.0616752433743</v>
      </c>
      <c r="AA8" s="12">
        <v>1781.4030320002071</v>
      </c>
      <c r="AB8" s="10">
        <v>1731.6558357827175</v>
      </c>
      <c r="AC8" s="11">
        <v>1726.0439942233459</v>
      </c>
      <c r="AD8" s="11">
        <v>1725.7535150282029</v>
      </c>
      <c r="AE8" s="12">
        <v>1699.6494753610068</v>
      </c>
      <c r="AF8" s="10">
        <v>1770.6289442660595</v>
      </c>
      <c r="AG8" s="11">
        <v>1664.4521635396347</v>
      </c>
      <c r="AH8" s="11">
        <v>1768.9769880455942</v>
      </c>
      <c r="AI8" s="12">
        <v>1849.4354340021398</v>
      </c>
      <c r="AJ8" s="10">
        <v>1640.2391833370166</v>
      </c>
      <c r="AK8" s="11">
        <v>1653.6864444940891</v>
      </c>
      <c r="AL8" s="10">
        <v>1648.4037289161563</v>
      </c>
      <c r="AM8" s="11">
        <v>1658.1054436571671</v>
      </c>
      <c r="AN8" s="10">
        <v>1727.4401352712528</v>
      </c>
      <c r="AO8" s="12">
        <v>1729.9254656798983</v>
      </c>
    </row>
    <row r="9" spans="1:41" x14ac:dyDescent="0.25">
      <c r="A9" s="8">
        <v>42588</v>
      </c>
      <c r="B9" s="8">
        <v>42589</v>
      </c>
      <c r="C9" s="16">
        <v>7.3179626827239987</v>
      </c>
      <c r="D9" s="10">
        <v>1899.8256815454222</v>
      </c>
      <c r="E9" s="11">
        <v>1897.3084920443287</v>
      </c>
      <c r="F9" s="11">
        <v>1896.3135563640672</v>
      </c>
      <c r="G9" s="12">
        <v>1901.967351586427</v>
      </c>
      <c r="H9" s="10">
        <v>1910.3253960183115</v>
      </c>
      <c r="I9" s="11">
        <v>1885.1382307089307</v>
      </c>
      <c r="J9" s="11">
        <v>1887.9228529499219</v>
      </c>
      <c r="K9" s="12">
        <v>1882.2542918630297</v>
      </c>
      <c r="L9" s="10">
        <v>1815.7091925156865</v>
      </c>
      <c r="M9" s="11">
        <v>1808.4593123836953</v>
      </c>
      <c r="N9" s="11">
        <v>1814.0579102948832</v>
      </c>
      <c r="O9" s="12">
        <v>1811.9361036548178</v>
      </c>
      <c r="P9" s="10">
        <v>1819.748945784597</v>
      </c>
      <c r="Q9" s="11">
        <v>1825.228429148556</v>
      </c>
      <c r="R9" s="11">
        <v>1811.7737114968672</v>
      </c>
      <c r="S9" s="12">
        <v>1813.2489202310101</v>
      </c>
      <c r="T9" s="10">
        <v>1806.7763088408453</v>
      </c>
      <c r="U9" s="11">
        <v>1814.1449681310282</v>
      </c>
      <c r="V9" s="11">
        <v>1815.9138712355784</v>
      </c>
      <c r="W9" s="12">
        <v>1816.4130598934398</v>
      </c>
      <c r="X9" s="10">
        <v>1798.0541623499389</v>
      </c>
      <c r="Y9" s="11">
        <v>1888.9315666611817</v>
      </c>
      <c r="Z9" s="11">
        <v>1927.8658609183815</v>
      </c>
      <c r="AA9" s="12">
        <v>1924.6250032854791</v>
      </c>
      <c r="AB9" s="10">
        <v>1878.815311056828</v>
      </c>
      <c r="AC9" s="11">
        <v>1873.1516700421093</v>
      </c>
      <c r="AD9" s="11">
        <v>1870.1221170886847</v>
      </c>
      <c r="AE9" s="12">
        <v>1845.9779273434563</v>
      </c>
      <c r="AF9" s="10">
        <v>1918.6680075576767</v>
      </c>
      <c r="AG9" s="11">
        <v>1816.5388515249695</v>
      </c>
      <c r="AH9" s="11">
        <v>1909.3857672182864</v>
      </c>
      <c r="AI9" s="12">
        <v>1988.9698123632866</v>
      </c>
      <c r="AJ9" s="10">
        <v>1804.9256824490574</v>
      </c>
      <c r="AK9" s="11">
        <v>1819.3876848717696</v>
      </c>
      <c r="AL9" s="10">
        <v>1803.825185899143</v>
      </c>
      <c r="AM9" s="11">
        <v>1817.4583053134859</v>
      </c>
      <c r="AN9" s="10">
        <v>1886.8015888257289</v>
      </c>
      <c r="AO9" s="12">
        <v>1885.2195973431919</v>
      </c>
    </row>
    <row r="10" spans="1:41" x14ac:dyDescent="0.25">
      <c r="A10" s="8">
        <v>42589</v>
      </c>
      <c r="B10" s="8">
        <v>42590</v>
      </c>
      <c r="C10" s="16">
        <v>8.0764415092468269</v>
      </c>
      <c r="D10" s="10">
        <v>1962.8952117273316</v>
      </c>
      <c r="E10" s="11">
        <v>1959.9446356151491</v>
      </c>
      <c r="F10" s="11">
        <v>1959.4171151518328</v>
      </c>
      <c r="G10" s="12">
        <v>1970.3426873691433</v>
      </c>
      <c r="H10" s="10">
        <v>1976.943693937764</v>
      </c>
      <c r="I10" s="11">
        <v>1944.0817235066932</v>
      </c>
      <c r="J10" s="11">
        <v>1947.8360140207117</v>
      </c>
      <c r="K10" s="12">
        <v>1946.597392351496</v>
      </c>
      <c r="L10" s="10">
        <v>1880.6027702147476</v>
      </c>
      <c r="M10" s="11">
        <v>1868.9528507120301</v>
      </c>
      <c r="N10" s="11">
        <v>1877.5480282593855</v>
      </c>
      <c r="O10" s="12">
        <v>1871.6190096403741</v>
      </c>
      <c r="P10" s="10">
        <v>1887.0990062955445</v>
      </c>
      <c r="Q10" s="11">
        <v>1890.4466982699269</v>
      </c>
      <c r="R10" s="11">
        <v>1873.4708759935093</v>
      </c>
      <c r="S10" s="12">
        <v>1876.1043448002536</v>
      </c>
      <c r="T10" s="10">
        <v>1869.6589432305036</v>
      </c>
      <c r="U10" s="11">
        <v>1875.677403572548</v>
      </c>
      <c r="V10" s="11">
        <v>1878.2422433985892</v>
      </c>
      <c r="W10" s="12">
        <v>1875.692780679665</v>
      </c>
      <c r="X10" s="10">
        <v>1863.6087097398499</v>
      </c>
      <c r="Y10" s="11">
        <v>1956.8988920677466</v>
      </c>
      <c r="Z10" s="11">
        <v>1995.8926972461988</v>
      </c>
      <c r="AA10" s="12">
        <v>1990.0873190506707</v>
      </c>
      <c r="AB10" s="10">
        <v>1944.8287322748376</v>
      </c>
      <c r="AC10" s="11">
        <v>1933.9627885679943</v>
      </c>
      <c r="AD10" s="11">
        <v>1940.0846096806877</v>
      </c>
      <c r="AE10" s="12">
        <v>1909.3110787921962</v>
      </c>
      <c r="AF10" s="10">
        <v>1989.2578348628711</v>
      </c>
      <c r="AG10" s="11">
        <v>1888.2809112960708</v>
      </c>
      <c r="AH10" s="11">
        <v>1972.7893691244562</v>
      </c>
      <c r="AI10" s="12">
        <v>2058.3462350326058</v>
      </c>
      <c r="AJ10" s="10">
        <v>1865.8136612439832</v>
      </c>
      <c r="AK10" s="11">
        <v>1881.5587088179798</v>
      </c>
      <c r="AL10" s="10">
        <v>1866.3559097938146</v>
      </c>
      <c r="AM10" s="11">
        <v>1879.9558173240091</v>
      </c>
      <c r="AN10" s="10">
        <v>1939.8204932546685</v>
      </c>
      <c r="AO10" s="12">
        <v>1950.8122601533958</v>
      </c>
    </row>
    <row r="11" spans="1:41" x14ac:dyDescent="0.25">
      <c r="A11" s="8">
        <v>42590</v>
      </c>
      <c r="B11" s="8">
        <v>42591</v>
      </c>
      <c r="C11" s="16">
        <v>8.2966216764450067</v>
      </c>
      <c r="D11" s="10">
        <v>2014.9624156348862</v>
      </c>
      <c r="E11" s="11">
        <v>2014.8820381651378</v>
      </c>
      <c r="F11" s="11">
        <v>2012.278312386446</v>
      </c>
      <c r="G11" s="12">
        <v>2025.1490742337267</v>
      </c>
      <c r="H11" s="10">
        <v>2026.5877020896953</v>
      </c>
      <c r="I11" s="11">
        <v>1989.9417746199081</v>
      </c>
      <c r="J11" s="11">
        <v>1992.0469248074835</v>
      </c>
      <c r="K11" s="12">
        <v>1997.8918397602501</v>
      </c>
      <c r="L11" s="10">
        <v>1924.6768579815541</v>
      </c>
      <c r="M11" s="11">
        <v>1913.4188899077737</v>
      </c>
      <c r="N11" s="11">
        <v>1920.9470409345872</v>
      </c>
      <c r="O11" s="12">
        <v>1915.4625359030611</v>
      </c>
      <c r="P11" s="10">
        <v>1934.5920250520173</v>
      </c>
      <c r="Q11" s="11">
        <v>1938.8507108214142</v>
      </c>
      <c r="R11" s="11">
        <v>1920.0965168053478</v>
      </c>
      <c r="S11" s="12">
        <v>1924.4626929308583</v>
      </c>
      <c r="T11" s="10">
        <v>1917.9594951275853</v>
      </c>
      <c r="U11" s="11">
        <v>1929.8949073647598</v>
      </c>
      <c r="V11" s="11">
        <v>1931.3926770957028</v>
      </c>
      <c r="W11" s="12">
        <v>1926.3359611259687</v>
      </c>
      <c r="X11" s="10">
        <v>1915.894666815904</v>
      </c>
      <c r="Y11" s="11">
        <v>2014.2284881150326</v>
      </c>
      <c r="Z11" s="11">
        <v>2061.7811363503997</v>
      </c>
      <c r="AA11" s="12">
        <v>2056.7334015286788</v>
      </c>
      <c r="AB11" s="10">
        <v>2009.4606402725788</v>
      </c>
      <c r="AC11" s="11">
        <v>1997.0342481122527</v>
      </c>
      <c r="AD11" s="11">
        <v>1980.2658260908674</v>
      </c>
      <c r="AE11" s="12">
        <v>1969.2029520304618</v>
      </c>
      <c r="AF11" s="10">
        <v>2053.5030504850638</v>
      </c>
      <c r="AG11" s="11">
        <v>1946.8968862316506</v>
      </c>
      <c r="AH11" s="11">
        <v>2044.4231644717063</v>
      </c>
      <c r="AI11" s="12">
        <v>2136.2547655064614</v>
      </c>
      <c r="AJ11" s="10">
        <v>1910.1613536044763</v>
      </c>
      <c r="AK11" s="11">
        <v>1926.0399067981248</v>
      </c>
      <c r="AL11" s="10">
        <v>1914.7049694103848</v>
      </c>
      <c r="AM11" s="11">
        <v>1929.5189976144065</v>
      </c>
      <c r="AN11" s="10">
        <v>1987.6982209454457</v>
      </c>
      <c r="AO11" s="12">
        <v>2006.0875172233455</v>
      </c>
    </row>
    <row r="12" spans="1:41" x14ac:dyDescent="0.25">
      <c r="A12" s="8">
        <v>42591</v>
      </c>
      <c r="B12" s="8">
        <v>42592</v>
      </c>
      <c r="C12" s="16">
        <v>6.2678837795257571</v>
      </c>
      <c r="D12" s="10">
        <v>1812.8343059058964</v>
      </c>
      <c r="E12" s="11">
        <v>1813.6978647005776</v>
      </c>
      <c r="F12" s="11">
        <v>1810.7910724112605</v>
      </c>
      <c r="G12" s="12">
        <v>1814.3654698846469</v>
      </c>
      <c r="H12" s="10">
        <v>1828.1667386793256</v>
      </c>
      <c r="I12" s="11">
        <v>1800.0249729458374</v>
      </c>
      <c r="J12" s="11">
        <v>1805.8047621175219</v>
      </c>
      <c r="K12" s="12">
        <v>1803.4972071971158</v>
      </c>
      <c r="L12" s="10">
        <v>1712.8496180205461</v>
      </c>
      <c r="M12" s="11">
        <v>1701.8424487822851</v>
      </c>
      <c r="N12" s="11">
        <v>1708.5862200874988</v>
      </c>
      <c r="O12" s="12">
        <v>1712.5505254466593</v>
      </c>
      <c r="P12" s="10">
        <v>1727.8310808380284</v>
      </c>
      <c r="Q12" s="11">
        <v>1732.4123128915546</v>
      </c>
      <c r="R12" s="11">
        <v>1723.9920065885258</v>
      </c>
      <c r="S12" s="12">
        <v>1731.4380074190569</v>
      </c>
      <c r="T12" s="10">
        <v>1719.6050561124594</v>
      </c>
      <c r="U12" s="11">
        <v>1724.0898798452731</v>
      </c>
      <c r="V12" s="11">
        <v>1727.1757227580283</v>
      </c>
      <c r="W12" s="12">
        <v>1733.9971826759042</v>
      </c>
      <c r="X12" s="10">
        <v>1716.2414513184226</v>
      </c>
      <c r="Y12" s="11">
        <v>1830.7910584407296</v>
      </c>
      <c r="Z12" s="11">
        <v>1861.4521355578627</v>
      </c>
      <c r="AA12" s="12">
        <v>1856.0091246723184</v>
      </c>
      <c r="AB12" s="10">
        <v>1811.2194276613211</v>
      </c>
      <c r="AC12" s="11">
        <v>1805.3651195264538</v>
      </c>
      <c r="AD12" s="11">
        <v>1806.5272567390082</v>
      </c>
      <c r="AE12" s="12">
        <v>1777.6698433093857</v>
      </c>
      <c r="AF12" s="10">
        <v>1873.4454261875342</v>
      </c>
      <c r="AG12" s="11">
        <v>1760.6890783033057</v>
      </c>
      <c r="AH12" s="11">
        <v>1849.8602739806217</v>
      </c>
      <c r="AI12" s="12">
        <v>1949.1717574951028</v>
      </c>
      <c r="AJ12" s="10">
        <v>1703.6005903416444</v>
      </c>
      <c r="AK12" s="11">
        <v>1722.3020633008832</v>
      </c>
      <c r="AL12" s="10">
        <v>1727.1342674752905</v>
      </c>
      <c r="AM12" s="11">
        <v>1731.4889374558868</v>
      </c>
      <c r="AN12" s="10">
        <v>1802.2207884667635</v>
      </c>
      <c r="AO12" s="12">
        <v>1806.0693275704591</v>
      </c>
    </row>
    <row r="13" spans="1:41" x14ac:dyDescent="0.25">
      <c r="A13" s="8">
        <v>42592</v>
      </c>
      <c r="B13" s="8">
        <v>42593</v>
      </c>
      <c r="C13" s="16">
        <v>7.6570745229758321</v>
      </c>
      <c r="D13" s="10">
        <v>1743.5848610777152</v>
      </c>
      <c r="E13" s="11">
        <v>1743.2046471254059</v>
      </c>
      <c r="F13" s="11">
        <v>1737.0408281164857</v>
      </c>
      <c r="G13" s="12">
        <v>1742.1733756497379</v>
      </c>
      <c r="H13" s="10">
        <v>1763.9710251306356</v>
      </c>
      <c r="I13" s="11">
        <v>1731.2227098950948</v>
      </c>
      <c r="J13" s="11">
        <v>1730.7897563781685</v>
      </c>
      <c r="K13" s="12">
        <v>1721.3533815150815</v>
      </c>
      <c r="L13" s="10">
        <v>1661.6356194337995</v>
      </c>
      <c r="M13" s="11">
        <v>1643.6024055820621</v>
      </c>
      <c r="N13" s="11">
        <v>1650.4735884582005</v>
      </c>
      <c r="O13" s="12">
        <v>1647.8598605628208</v>
      </c>
      <c r="P13" s="10">
        <v>1662.4340952300838</v>
      </c>
      <c r="Q13" s="11">
        <v>1662.040129083028</v>
      </c>
      <c r="R13" s="11">
        <v>1652.3816803684265</v>
      </c>
      <c r="S13" s="12">
        <v>1662.7490321503215</v>
      </c>
      <c r="T13" s="10">
        <v>1543.3714165146255</v>
      </c>
      <c r="U13" s="11">
        <v>1649.0484722504323</v>
      </c>
      <c r="V13" s="11">
        <v>1653.1424030184749</v>
      </c>
      <c r="W13" s="12">
        <v>1652.2419984806027</v>
      </c>
      <c r="X13" s="10">
        <v>1648.0212182976281</v>
      </c>
      <c r="Y13" s="11">
        <v>1745.8599905969716</v>
      </c>
      <c r="Z13" s="11">
        <v>1780.6010838287407</v>
      </c>
      <c r="AA13" s="12">
        <v>1768.2227506078755</v>
      </c>
      <c r="AB13" s="10">
        <v>1725.940356077361</v>
      </c>
      <c r="AC13" s="11">
        <v>1713.1257338253861</v>
      </c>
      <c r="AD13" s="11">
        <v>1713.6619641332329</v>
      </c>
      <c r="AE13" s="12">
        <v>1686.800431541192</v>
      </c>
      <c r="AF13" s="10">
        <v>1776.4333626398616</v>
      </c>
      <c r="AG13" s="11">
        <v>1677.5343541844272</v>
      </c>
      <c r="AH13" s="11">
        <v>1753.8158592018233</v>
      </c>
      <c r="AI13" s="12">
        <v>1826.1850083925879</v>
      </c>
      <c r="AJ13" s="10">
        <v>1646.7002945595673</v>
      </c>
      <c r="AK13" s="11">
        <v>1657.3785194844318</v>
      </c>
      <c r="AL13" s="10">
        <v>895.72473158705941</v>
      </c>
      <c r="AM13" s="11">
        <v>1672.6530586682984</v>
      </c>
      <c r="AN13" s="10">
        <v>1725.5750112734163</v>
      </c>
      <c r="AO13" s="12">
        <v>1722.3320006614306</v>
      </c>
    </row>
    <row r="14" spans="1:41" ht="19.5" customHeight="1" x14ac:dyDescent="0.25">
      <c r="A14" s="8">
        <v>42593</v>
      </c>
      <c r="B14" s="8">
        <v>42594</v>
      </c>
      <c r="C14" s="16">
        <v>6.6788114709854129</v>
      </c>
      <c r="D14" s="10">
        <v>1769.0654995139639</v>
      </c>
      <c r="E14" s="11">
        <v>1770.8409182335561</v>
      </c>
      <c r="F14" s="11">
        <v>1763.2740890546449</v>
      </c>
      <c r="G14" s="12">
        <v>1774.4996482313998</v>
      </c>
      <c r="H14" s="10">
        <v>1781.3774605919252</v>
      </c>
      <c r="I14" s="11">
        <v>1757.0577633069231</v>
      </c>
      <c r="J14" s="11">
        <v>1758.3593951106548</v>
      </c>
      <c r="K14" s="12">
        <v>1753.8941880689017</v>
      </c>
      <c r="L14" s="10">
        <v>1725.8566822108096</v>
      </c>
      <c r="M14" s="11">
        <v>1707.8649898754204</v>
      </c>
      <c r="N14" s="11">
        <v>1709.6450666993435</v>
      </c>
      <c r="O14" s="12">
        <v>1712.3832340259439</v>
      </c>
      <c r="P14" s="10">
        <v>1711.5692141590362</v>
      </c>
      <c r="Q14" s="11">
        <v>1710.2435363254965</v>
      </c>
      <c r="R14" s="11">
        <v>1704.3735364799697</v>
      </c>
      <c r="S14" s="12">
        <v>1713.1808215861315</v>
      </c>
      <c r="T14" s="10">
        <v>1639.0147549935482</v>
      </c>
      <c r="U14" s="11">
        <v>1681.8377913419781</v>
      </c>
      <c r="V14" s="11">
        <v>1696.1108788431745</v>
      </c>
      <c r="W14" s="12">
        <v>1689.8931454087067</v>
      </c>
      <c r="X14" s="10">
        <v>1665.8276316533018</v>
      </c>
      <c r="Y14" s="11">
        <v>1756.8866996898778</v>
      </c>
      <c r="Z14" s="11">
        <v>1799.4871432639045</v>
      </c>
      <c r="AA14" s="12">
        <v>1794.3050940684891</v>
      </c>
      <c r="AB14" s="10">
        <v>1765.2132572931534</v>
      </c>
      <c r="AC14" s="11">
        <v>1759.1532131139106</v>
      </c>
      <c r="AD14" s="11">
        <v>1756.2207402805464</v>
      </c>
      <c r="AE14" s="12">
        <v>1729.8929613861224</v>
      </c>
      <c r="AF14" s="10">
        <v>1800.8790153120551</v>
      </c>
      <c r="AG14" s="11">
        <v>1711.2548288513212</v>
      </c>
      <c r="AH14" s="11">
        <v>1791.989383369518</v>
      </c>
      <c r="AI14" s="12">
        <v>1866.3617896402573</v>
      </c>
      <c r="AJ14" s="10">
        <v>1712.4532965919527</v>
      </c>
      <c r="AK14" s="11">
        <v>1726.9128119068127</v>
      </c>
      <c r="AL14" s="10" t="s">
        <v>6</v>
      </c>
      <c r="AM14" s="11">
        <v>1716.0486890557595</v>
      </c>
      <c r="AN14" s="10">
        <v>1768.1286579985554</v>
      </c>
      <c r="AO14" s="12">
        <v>1774.1124320548106</v>
      </c>
    </row>
    <row r="15" spans="1:41" ht="19.5" customHeight="1" x14ac:dyDescent="0.25">
      <c r="A15" s="8">
        <v>42594</v>
      </c>
      <c r="B15" s="8">
        <v>42595</v>
      </c>
      <c r="C15" s="16">
        <v>7.9459913539886475</v>
      </c>
      <c r="D15" s="10">
        <v>1961.3392190588224</v>
      </c>
      <c r="E15" s="11">
        <v>1960.9316650316291</v>
      </c>
      <c r="F15" s="11">
        <v>1956.25991231947</v>
      </c>
      <c r="G15" s="12">
        <v>1967.7999626661285</v>
      </c>
      <c r="H15" s="10">
        <v>1974.5101163145775</v>
      </c>
      <c r="I15" s="11">
        <v>1944.4752257589223</v>
      </c>
      <c r="J15" s="11">
        <v>1947.3489185219423</v>
      </c>
      <c r="K15" s="12">
        <v>1945.2866006937113</v>
      </c>
      <c r="L15" s="10">
        <v>1858.8555808657625</v>
      </c>
      <c r="M15" s="11">
        <v>1838.7253991471534</v>
      </c>
      <c r="N15" s="11">
        <v>1846.8602615262128</v>
      </c>
      <c r="O15" s="12">
        <v>1840.6287071196782</v>
      </c>
      <c r="P15" s="10">
        <v>1859.038527433326</v>
      </c>
      <c r="Q15" s="11">
        <v>1859.9261556499973</v>
      </c>
      <c r="R15" s="11">
        <v>1845.819276438016</v>
      </c>
      <c r="S15" s="12">
        <v>1848.320292763558</v>
      </c>
      <c r="T15" s="10">
        <v>1834.5454222398575</v>
      </c>
      <c r="U15" s="11">
        <v>1847.3165457765544</v>
      </c>
      <c r="V15" s="11">
        <v>1855.102002606948</v>
      </c>
      <c r="W15" s="12">
        <v>1851.6879643263153</v>
      </c>
      <c r="X15" s="10">
        <v>1832.2370703354914</v>
      </c>
      <c r="Y15" s="11">
        <v>1924.6161310597199</v>
      </c>
      <c r="Z15" s="11">
        <v>1968.0553289378718</v>
      </c>
      <c r="AA15" s="12">
        <v>1963.2862113667006</v>
      </c>
      <c r="AB15" s="10">
        <v>1926.2880612643432</v>
      </c>
      <c r="AC15" s="11">
        <v>1914.6116937422032</v>
      </c>
      <c r="AD15" s="11">
        <v>1906.9127840938081</v>
      </c>
      <c r="AE15" s="12">
        <v>1873.7117707803641</v>
      </c>
      <c r="AF15" s="10">
        <v>1965.7759484371136</v>
      </c>
      <c r="AG15" s="11">
        <v>1866.5045414584486</v>
      </c>
      <c r="AH15" s="11">
        <v>1956.9362808522285</v>
      </c>
      <c r="AI15" s="12">
        <v>2037.8369345624608</v>
      </c>
      <c r="AJ15" s="10">
        <v>1830.8913803962164</v>
      </c>
      <c r="AK15" s="11">
        <v>1841.6251856603049</v>
      </c>
      <c r="AL15" s="10" t="s">
        <v>6</v>
      </c>
      <c r="AM15" s="11">
        <v>1846.2112040575098</v>
      </c>
      <c r="AN15" s="10">
        <v>1920.4560616574342</v>
      </c>
      <c r="AO15" s="12">
        <v>1923.8957831328917</v>
      </c>
    </row>
    <row r="16" spans="1:41" ht="19.5" customHeight="1" x14ac:dyDescent="0.25">
      <c r="A16" s="8">
        <v>42595</v>
      </c>
      <c r="B16" s="8">
        <v>42596</v>
      </c>
      <c r="C16" s="16">
        <v>7.5745585923194882</v>
      </c>
      <c r="D16" s="10">
        <v>1917.0668804925683</v>
      </c>
      <c r="E16" s="11">
        <v>1912.2166158354669</v>
      </c>
      <c r="F16" s="11">
        <v>1908.9597095107254</v>
      </c>
      <c r="G16" s="12">
        <v>1921.6589523166695</v>
      </c>
      <c r="H16" s="10">
        <v>1927.1007422035391</v>
      </c>
      <c r="I16" s="11">
        <v>1895.0565653211695</v>
      </c>
      <c r="J16" s="11">
        <v>1897.5436028838385</v>
      </c>
      <c r="K16" s="12">
        <v>1895.7211643573876</v>
      </c>
      <c r="L16" s="10">
        <v>1826.3288897144851</v>
      </c>
      <c r="M16" s="11">
        <v>1812.485249755902</v>
      </c>
      <c r="N16" s="11">
        <v>1824.9389454920956</v>
      </c>
      <c r="O16" s="12">
        <v>1821.2300200169948</v>
      </c>
      <c r="P16" s="10">
        <v>1829.0561299730807</v>
      </c>
      <c r="Q16" s="11">
        <v>1835.5733782994675</v>
      </c>
      <c r="R16" s="11">
        <v>1822.0112479129821</v>
      </c>
      <c r="S16" s="12">
        <v>1825.1896478191602</v>
      </c>
      <c r="T16" s="10">
        <v>1810.217988011171</v>
      </c>
      <c r="U16" s="11">
        <v>1826.2821137160815</v>
      </c>
      <c r="V16" s="11">
        <v>1826.1480140569565</v>
      </c>
      <c r="W16" s="12">
        <v>1828.2504596550073</v>
      </c>
      <c r="X16" s="10">
        <v>1802.8830531744859</v>
      </c>
      <c r="Y16" s="11">
        <v>1900.572384042023</v>
      </c>
      <c r="Z16" s="11">
        <v>1945.9490199651505</v>
      </c>
      <c r="AA16" s="12">
        <v>1946.7937003709189</v>
      </c>
      <c r="AB16" s="10">
        <v>1904.0329009682298</v>
      </c>
      <c r="AC16" s="11">
        <v>1892.9763166194016</v>
      </c>
      <c r="AD16" s="11">
        <v>1891.0733692618298</v>
      </c>
      <c r="AE16" s="12">
        <v>1861.5139563346245</v>
      </c>
      <c r="AF16" s="10">
        <v>1948.6756680563399</v>
      </c>
      <c r="AG16" s="11">
        <v>1842.7976219937425</v>
      </c>
      <c r="AH16" s="11">
        <v>1936.8094641965827</v>
      </c>
      <c r="AI16" s="12">
        <v>2026.1969659845552</v>
      </c>
      <c r="AJ16" s="10">
        <v>1815.7136548602277</v>
      </c>
      <c r="AK16" s="11">
        <v>1831.2895120373992</v>
      </c>
      <c r="AL16" s="10" t="s">
        <v>6</v>
      </c>
      <c r="AM16" s="11">
        <v>1830.3929595946859</v>
      </c>
      <c r="AN16" s="10">
        <v>1888.6341746338367</v>
      </c>
      <c r="AO16" s="12">
        <v>1903.9859513526062</v>
      </c>
    </row>
    <row r="17" spans="1:41" ht="19.5" customHeight="1" x14ac:dyDescent="0.25">
      <c r="A17" s="8">
        <v>42596</v>
      </c>
      <c r="B17" s="8">
        <v>42597</v>
      </c>
      <c r="C17" s="16">
        <v>7.934746195793152</v>
      </c>
      <c r="D17" s="10">
        <v>1969.3039393101342</v>
      </c>
      <c r="E17" s="11">
        <v>1965.462679594591</v>
      </c>
      <c r="F17" s="11">
        <v>1961.4482209944522</v>
      </c>
      <c r="G17" s="12">
        <v>1979.7233173189691</v>
      </c>
      <c r="H17" s="10">
        <v>1980.4521464694665</v>
      </c>
      <c r="I17" s="11">
        <v>1949.6909148554421</v>
      </c>
      <c r="J17" s="11">
        <v>1954.4404340606018</v>
      </c>
      <c r="K17" s="12">
        <v>1951.574261784144</v>
      </c>
      <c r="L17" s="10">
        <v>1888.402475419239</v>
      </c>
      <c r="M17" s="11">
        <v>1876.84107158138</v>
      </c>
      <c r="N17" s="11">
        <v>1886.293809386925</v>
      </c>
      <c r="O17" s="12">
        <v>1882.0052515224281</v>
      </c>
      <c r="P17" s="10">
        <v>1889.8314593897653</v>
      </c>
      <c r="Q17" s="11">
        <v>1893.8459038897884</v>
      </c>
      <c r="R17" s="11">
        <v>1882.3814060997722</v>
      </c>
      <c r="S17" s="12">
        <v>1884.9378894838333</v>
      </c>
      <c r="T17" s="10">
        <v>1873.9271915525674</v>
      </c>
      <c r="U17" s="11">
        <v>1885.3221422501927</v>
      </c>
      <c r="V17" s="11">
        <v>1886.9945826972973</v>
      </c>
      <c r="W17" s="12">
        <v>1887.2497782377113</v>
      </c>
      <c r="X17" s="10">
        <v>1867.5763842299225</v>
      </c>
      <c r="Y17" s="11">
        <v>1961.2434051525372</v>
      </c>
      <c r="Z17" s="11">
        <v>2003.4648807899582</v>
      </c>
      <c r="AA17" s="12">
        <v>1999.384783402651</v>
      </c>
      <c r="AB17" s="10">
        <v>1958.1543894861632</v>
      </c>
      <c r="AC17" s="11">
        <v>1948.6215392844599</v>
      </c>
      <c r="AD17" s="11">
        <v>1950.751679040445</v>
      </c>
      <c r="AE17" s="12">
        <v>1919.503333362419</v>
      </c>
      <c r="AF17" s="10">
        <v>2001.1368586401552</v>
      </c>
      <c r="AG17" s="11">
        <v>1900.5071847897113</v>
      </c>
      <c r="AH17" s="11">
        <v>1987.9343948738776</v>
      </c>
      <c r="AI17" s="12">
        <v>2072.161651421186</v>
      </c>
      <c r="AJ17" s="10">
        <v>1874.3705701957761</v>
      </c>
      <c r="AK17" s="11">
        <v>1893.2572922559045</v>
      </c>
      <c r="AL17" s="10" t="s">
        <v>6</v>
      </c>
      <c r="AM17" s="11">
        <v>1890.8159955469489</v>
      </c>
      <c r="AN17" s="10">
        <v>1945.1989652952886</v>
      </c>
      <c r="AO17" s="12">
        <v>1960.136014273982</v>
      </c>
    </row>
    <row r="18" spans="1:41" ht="19.5" customHeight="1" x14ac:dyDescent="0.25">
      <c r="A18" s="8">
        <v>42597</v>
      </c>
      <c r="B18" s="8">
        <v>42598</v>
      </c>
      <c r="C18" s="16">
        <v>6.7690968604087827</v>
      </c>
      <c r="D18" s="10">
        <v>1986.542188118839</v>
      </c>
      <c r="E18" s="11">
        <v>1985.8070639543764</v>
      </c>
      <c r="F18" s="11">
        <v>1979.7213112516881</v>
      </c>
      <c r="G18" s="12">
        <v>1995.1543838858645</v>
      </c>
      <c r="H18" s="10">
        <v>2004.8957562947426</v>
      </c>
      <c r="I18" s="11">
        <v>1967.8417520351097</v>
      </c>
      <c r="J18" s="11">
        <v>1970.9919526761612</v>
      </c>
      <c r="K18" s="12">
        <v>1971.4342960055151</v>
      </c>
      <c r="L18" s="10">
        <v>1886.7792420494197</v>
      </c>
      <c r="M18" s="11">
        <v>1872.8919930964591</v>
      </c>
      <c r="N18" s="11">
        <v>1880.8231269153955</v>
      </c>
      <c r="O18" s="12">
        <v>1872.5530877866772</v>
      </c>
      <c r="P18" s="10">
        <v>1890.0437009102545</v>
      </c>
      <c r="Q18" s="11">
        <v>1892.8439796095417</v>
      </c>
      <c r="R18" s="11">
        <v>1875.2638375802608</v>
      </c>
      <c r="S18" s="12">
        <v>1878.913128437471</v>
      </c>
      <c r="T18" s="10">
        <v>1874.1855670130542</v>
      </c>
      <c r="U18" s="11">
        <v>1885.5021676944862</v>
      </c>
      <c r="V18" s="11">
        <v>1886.8863299243524</v>
      </c>
      <c r="W18" s="12">
        <v>1881.4298058257768</v>
      </c>
      <c r="X18" s="10">
        <v>1869.9279169189585</v>
      </c>
      <c r="Y18" s="11">
        <v>1969.7729397739843</v>
      </c>
      <c r="Z18" s="11">
        <v>2015.1215631735301</v>
      </c>
      <c r="AA18" s="12">
        <v>2010.730640955278</v>
      </c>
      <c r="AB18" s="10">
        <v>1962.5927791830115</v>
      </c>
      <c r="AC18" s="11">
        <v>1952.6697781650678</v>
      </c>
      <c r="AD18" s="11">
        <v>1950.1805982645487</v>
      </c>
      <c r="AE18" s="12">
        <v>1919.1736611344597</v>
      </c>
      <c r="AF18" s="10">
        <v>2008.6157538325092</v>
      </c>
      <c r="AG18" s="11">
        <v>1897.7533924614625</v>
      </c>
      <c r="AH18" s="11">
        <v>1993.8896701817919</v>
      </c>
      <c r="AI18" s="12">
        <v>2089.9047646543254</v>
      </c>
      <c r="AJ18" s="10">
        <v>1867.262201519914</v>
      </c>
      <c r="AK18" s="11">
        <v>1889.1035598916774</v>
      </c>
      <c r="AL18" s="10" t="s">
        <v>6</v>
      </c>
      <c r="AM18" s="11">
        <v>1886.8819152146641</v>
      </c>
      <c r="AN18" s="10">
        <v>1945.7941701582267</v>
      </c>
      <c r="AO18" s="12">
        <v>1963.5278804931941</v>
      </c>
    </row>
    <row r="19" spans="1:41" x14ac:dyDescent="0.25">
      <c r="A19" s="8">
        <v>42598</v>
      </c>
      <c r="B19" s="8">
        <v>42599</v>
      </c>
      <c r="C19" s="16">
        <v>7.5269798793792724</v>
      </c>
      <c r="D19" s="10">
        <v>1953.0546700475666</v>
      </c>
      <c r="E19" s="11">
        <v>1953.1772921950794</v>
      </c>
      <c r="F19" s="11">
        <v>1944.6883649778083</v>
      </c>
      <c r="G19" s="12">
        <v>1968.3761556826773</v>
      </c>
      <c r="H19" s="10">
        <v>1975.7733502636804</v>
      </c>
      <c r="I19" s="11">
        <v>1932.1355270807901</v>
      </c>
      <c r="J19" s="11">
        <v>1934.1316430228949</v>
      </c>
      <c r="K19" s="12">
        <v>1941.4456414320782</v>
      </c>
      <c r="L19" s="10">
        <v>1858.0046961434541</v>
      </c>
      <c r="M19" s="11">
        <v>1840.9801043767734</v>
      </c>
      <c r="N19" s="11">
        <v>1845.0757420572832</v>
      </c>
      <c r="O19" s="12">
        <v>1839.9757587086171</v>
      </c>
      <c r="P19" s="10">
        <v>1861.2634413749659</v>
      </c>
      <c r="Q19" s="11">
        <v>1862.4854876016866</v>
      </c>
      <c r="R19" s="11">
        <v>1847.0390398464685</v>
      </c>
      <c r="S19" s="12">
        <v>1848.24714172368</v>
      </c>
      <c r="T19" s="10">
        <v>1848.9622642488291</v>
      </c>
      <c r="U19" s="11">
        <v>1857.8419307894735</v>
      </c>
      <c r="V19" s="11">
        <v>1859.3366887138495</v>
      </c>
      <c r="W19" s="12">
        <v>1853.7179989151098</v>
      </c>
      <c r="X19" s="10">
        <v>1839.5358224809863</v>
      </c>
      <c r="Y19" s="11">
        <v>1937.4041766265245</v>
      </c>
      <c r="Z19" s="11">
        <v>1983.4104155013613</v>
      </c>
      <c r="AA19" s="12">
        <v>1978.9587722713466</v>
      </c>
      <c r="AB19" s="10">
        <v>1931.9875365495295</v>
      </c>
      <c r="AC19" s="11">
        <v>1920.8866325054421</v>
      </c>
      <c r="AD19" s="11">
        <v>1920.9805109758693</v>
      </c>
      <c r="AE19" s="12">
        <v>1882.1477574516766</v>
      </c>
      <c r="AF19" s="10">
        <v>1972.6291844995872</v>
      </c>
      <c r="AG19" s="11">
        <v>1866.6305626699293</v>
      </c>
      <c r="AH19" s="11">
        <v>1962.8268721015027</v>
      </c>
      <c r="AI19" s="12">
        <v>2050.4714182469247</v>
      </c>
      <c r="AJ19" s="10">
        <v>1835.109725534651</v>
      </c>
      <c r="AK19" s="11">
        <v>1856.7635026384248</v>
      </c>
      <c r="AL19" s="10">
        <v>1272.4600664445347</v>
      </c>
      <c r="AM19" s="11">
        <v>1854.8818248021134</v>
      </c>
      <c r="AN19" s="10">
        <v>1901.9027751439558</v>
      </c>
      <c r="AO19" s="12">
        <v>1931.751508868359</v>
      </c>
    </row>
    <row r="20" spans="1:41" x14ac:dyDescent="0.25">
      <c r="A20" s="8">
        <v>42599</v>
      </c>
      <c r="B20" s="8">
        <v>42600</v>
      </c>
      <c r="C20" s="16">
        <v>7.5309015653133393</v>
      </c>
      <c r="D20" s="10">
        <v>1921.7868090326781</v>
      </c>
      <c r="E20" s="11">
        <v>1918.6017993087526</v>
      </c>
      <c r="F20" s="11">
        <v>1914.9388939060318</v>
      </c>
      <c r="G20" s="12">
        <v>1931.3378617030478</v>
      </c>
      <c r="H20" s="10">
        <v>1939.6321970143592</v>
      </c>
      <c r="I20" s="11">
        <v>1905.2757092865518</v>
      </c>
      <c r="J20" s="11">
        <v>1906.6827406627237</v>
      </c>
      <c r="K20" s="12">
        <v>1910.7480489670875</v>
      </c>
      <c r="L20" s="10">
        <v>1825.8317909239674</v>
      </c>
      <c r="M20" s="11">
        <v>1806.9973851643479</v>
      </c>
      <c r="N20" s="11">
        <v>1812.9626034386897</v>
      </c>
      <c r="O20" s="12">
        <v>1805.9198560215298</v>
      </c>
      <c r="P20" s="10">
        <v>1828.5381196712653</v>
      </c>
      <c r="Q20" s="11">
        <v>1827.3198985291963</v>
      </c>
      <c r="R20" s="11">
        <v>1804.7906491682409</v>
      </c>
      <c r="S20" s="12">
        <v>1805.5360286703565</v>
      </c>
      <c r="T20" s="10">
        <v>1815.181161699599</v>
      </c>
      <c r="U20" s="11">
        <v>1819.6321879141551</v>
      </c>
      <c r="V20" s="11">
        <v>1817.1396974407023</v>
      </c>
      <c r="W20" s="12">
        <v>1810.0832643519466</v>
      </c>
      <c r="X20" s="10">
        <v>1802.2546794234754</v>
      </c>
      <c r="Y20" s="11">
        <v>1897.5027894909917</v>
      </c>
      <c r="Z20" s="11">
        <v>1935.8140998475112</v>
      </c>
      <c r="AA20" s="12">
        <v>1932.0933650389063</v>
      </c>
      <c r="AB20" s="10">
        <v>1880.5466385662355</v>
      </c>
      <c r="AC20" s="11">
        <v>1870.1359171412587</v>
      </c>
      <c r="AD20" s="11">
        <v>1870.520862113141</v>
      </c>
      <c r="AE20" s="12">
        <v>1835.6010448464426</v>
      </c>
      <c r="AF20" s="10">
        <v>1934.5499679391235</v>
      </c>
      <c r="AG20" s="11">
        <v>1828.3955125360808</v>
      </c>
      <c r="AH20" s="11">
        <v>1921.8911372371497</v>
      </c>
      <c r="AI20" s="12">
        <v>2006.3717780606046</v>
      </c>
      <c r="AJ20" s="10">
        <v>1796.9560376960301</v>
      </c>
      <c r="AK20" s="11">
        <v>1818.6107308600708</v>
      </c>
      <c r="AL20" s="10">
        <v>1531.6994133092799</v>
      </c>
      <c r="AM20" s="11">
        <v>1809.410646446619</v>
      </c>
      <c r="AN20" s="10">
        <v>1861.1850775341793</v>
      </c>
      <c r="AO20" s="12">
        <v>1880.8137238489469</v>
      </c>
    </row>
    <row r="21" spans="1:41" x14ac:dyDescent="0.25">
      <c r="A21" s="8">
        <v>42600</v>
      </c>
      <c r="B21" s="8">
        <v>42601</v>
      </c>
      <c r="C21" s="16">
        <v>6.0260900201201437</v>
      </c>
      <c r="D21" s="10">
        <v>1613.2529422540858</v>
      </c>
      <c r="E21" s="11">
        <v>1609.1359055888795</v>
      </c>
      <c r="F21" s="11">
        <v>1610.8570232763018</v>
      </c>
      <c r="G21" s="12">
        <v>1617.9507798309155</v>
      </c>
      <c r="H21" s="10">
        <v>1629.1395056189392</v>
      </c>
      <c r="I21" s="11">
        <v>1604.8307522089578</v>
      </c>
      <c r="J21" s="11">
        <v>1607.9693963052953</v>
      </c>
      <c r="K21" s="12">
        <v>1602.9760091159783</v>
      </c>
      <c r="L21" s="10">
        <v>1517.5210745697993</v>
      </c>
      <c r="M21" s="11">
        <v>1503.0588474218712</v>
      </c>
      <c r="N21" s="11">
        <v>1505.5740097768614</v>
      </c>
      <c r="O21" s="12">
        <v>1503.5363421311743</v>
      </c>
      <c r="P21" s="10">
        <v>1517.7180054538755</v>
      </c>
      <c r="Q21" s="11">
        <v>1517.1332097025493</v>
      </c>
      <c r="R21" s="11">
        <v>1500.1389057941617</v>
      </c>
      <c r="S21" s="12">
        <v>1500.4892012576977</v>
      </c>
      <c r="T21" s="10">
        <v>1507.0453145049116</v>
      </c>
      <c r="U21" s="11">
        <v>1510.3348118389349</v>
      </c>
      <c r="V21" s="11">
        <v>1502.6176740053049</v>
      </c>
      <c r="W21" s="12">
        <v>1495.7527246179125</v>
      </c>
      <c r="X21" s="10">
        <v>1489.5235807498354</v>
      </c>
      <c r="Y21" s="11">
        <v>1583.213946889751</v>
      </c>
      <c r="Z21" s="11">
        <v>1621.6881559374956</v>
      </c>
      <c r="AA21" s="12">
        <v>1621.2680317973022</v>
      </c>
      <c r="AB21" s="10">
        <v>1568.2854232337063</v>
      </c>
      <c r="AC21" s="11">
        <v>1564.1252048208551</v>
      </c>
      <c r="AD21" s="11">
        <v>1565.378824975455</v>
      </c>
      <c r="AE21" s="12">
        <v>1533.3315606795425</v>
      </c>
      <c r="AF21" s="10">
        <v>1625.4940677993868</v>
      </c>
      <c r="AG21" s="11">
        <v>1516.900748150234</v>
      </c>
      <c r="AH21" s="11">
        <v>1606.5220237835897</v>
      </c>
      <c r="AI21" s="12">
        <v>1692.9339514510393</v>
      </c>
      <c r="AJ21" s="10">
        <v>1495.6828722753246</v>
      </c>
      <c r="AK21" s="11">
        <v>1512.8761906474674</v>
      </c>
      <c r="AL21" s="10">
        <v>1491.5801446518412</v>
      </c>
      <c r="AM21" s="11">
        <v>1503.1671781204238</v>
      </c>
      <c r="AN21" s="10">
        <v>1561.8424702981795</v>
      </c>
      <c r="AO21" s="12">
        <v>1569.7666856823737</v>
      </c>
    </row>
    <row r="22" spans="1:41" x14ac:dyDescent="0.25">
      <c r="A22" s="8">
        <v>42601</v>
      </c>
      <c r="B22" s="8">
        <v>42602</v>
      </c>
      <c r="C22" s="16">
        <v>7.7383705451488494</v>
      </c>
      <c r="D22" s="10">
        <v>1875.8926055686948</v>
      </c>
      <c r="E22" s="11">
        <v>1871.5365361811969</v>
      </c>
      <c r="F22" s="11">
        <v>1872.5611268767825</v>
      </c>
      <c r="G22" s="12">
        <v>1857.3188683108638</v>
      </c>
      <c r="H22" s="10">
        <v>1889.8217718969679</v>
      </c>
      <c r="I22" s="11">
        <v>1861.6731715048381</v>
      </c>
      <c r="J22" s="11">
        <v>1871.8121368390373</v>
      </c>
      <c r="K22" s="12">
        <v>1862.5302573418837</v>
      </c>
      <c r="L22" s="10">
        <v>1784.7956371074147</v>
      </c>
      <c r="M22" s="11">
        <v>1776.1758352414288</v>
      </c>
      <c r="N22" s="11">
        <v>1782.5779742918587</v>
      </c>
      <c r="O22" s="12">
        <v>1785.5979305653802</v>
      </c>
      <c r="P22" s="10">
        <v>1797.0928012210682</v>
      </c>
      <c r="Q22" s="11">
        <v>1801.9153475917265</v>
      </c>
      <c r="R22" s="11">
        <v>1787.9725787741543</v>
      </c>
      <c r="S22" s="12">
        <v>1790.872955174174</v>
      </c>
      <c r="T22" s="10">
        <v>1787.9693762337158</v>
      </c>
      <c r="U22" s="11">
        <v>1795.3026869020969</v>
      </c>
      <c r="V22" s="11">
        <v>1796.3751785030965</v>
      </c>
      <c r="W22" s="12">
        <v>1792.5790885691197</v>
      </c>
      <c r="X22" s="10">
        <v>1743.5794954614407</v>
      </c>
      <c r="Y22" s="11">
        <v>1862.0832913974186</v>
      </c>
      <c r="Z22" s="11">
        <v>1897.7630160216995</v>
      </c>
      <c r="AA22" s="12">
        <v>1892.389028627106</v>
      </c>
      <c r="AB22" s="10">
        <v>1854.2640200961982</v>
      </c>
      <c r="AC22" s="11">
        <v>1851.7190383663567</v>
      </c>
      <c r="AD22" s="11">
        <v>1849.3269222496087</v>
      </c>
      <c r="AE22" s="12">
        <v>1825.1336246571248</v>
      </c>
      <c r="AF22" s="10">
        <v>1892.3299603943285</v>
      </c>
      <c r="AG22" s="11">
        <v>1805.7464720213131</v>
      </c>
      <c r="AH22" s="11">
        <v>1884.904413794228</v>
      </c>
      <c r="AI22" s="12">
        <v>1958.268061320367</v>
      </c>
      <c r="AJ22" s="10">
        <v>1782.3215514175076</v>
      </c>
      <c r="AK22" s="11">
        <v>1796.2940586987627</v>
      </c>
      <c r="AL22" s="10">
        <v>1784.6293230210879</v>
      </c>
      <c r="AM22" s="11">
        <v>1800.9601196501576</v>
      </c>
      <c r="AN22" s="10">
        <v>1851.7788779123173</v>
      </c>
      <c r="AO22" s="12">
        <v>1856.2811714635166</v>
      </c>
    </row>
    <row r="23" spans="1:41" x14ac:dyDescent="0.25">
      <c r="A23" s="8">
        <v>42602</v>
      </c>
      <c r="B23" s="8">
        <v>42603</v>
      </c>
      <c r="C23" s="16">
        <v>5.756590073361993</v>
      </c>
      <c r="D23" s="10">
        <v>1685.0514190504682</v>
      </c>
      <c r="E23" s="11">
        <v>1681.0529672492303</v>
      </c>
      <c r="F23" s="11">
        <v>1680.4913474877751</v>
      </c>
      <c r="G23" s="12">
        <v>1673.2294654227094</v>
      </c>
      <c r="H23" s="10">
        <v>1686.1161349454778</v>
      </c>
      <c r="I23" s="11">
        <v>1664.5865379474494</v>
      </c>
      <c r="J23" s="11">
        <v>1672.3095665761118</v>
      </c>
      <c r="K23" s="12">
        <v>1664.1884100965196</v>
      </c>
      <c r="L23" s="10">
        <v>1587.212496737508</v>
      </c>
      <c r="M23" s="11">
        <v>1582.4882388414499</v>
      </c>
      <c r="N23" s="11">
        <v>1589.12367745292</v>
      </c>
      <c r="O23" s="12">
        <v>1591.9109616889523</v>
      </c>
      <c r="P23" s="10">
        <v>1597.7265238798736</v>
      </c>
      <c r="Q23" s="11">
        <v>1603.7993951758669</v>
      </c>
      <c r="R23" s="11">
        <v>1590.3200759214619</v>
      </c>
      <c r="S23" s="12">
        <v>1594.9224567125896</v>
      </c>
      <c r="T23" s="10">
        <v>1590.6245183758149</v>
      </c>
      <c r="U23" s="11">
        <v>1594.4201172920555</v>
      </c>
      <c r="V23" s="11">
        <v>1594.5727901968773</v>
      </c>
      <c r="W23" s="12">
        <v>1587.844176982172</v>
      </c>
      <c r="X23" s="10">
        <v>1529.3614638232282</v>
      </c>
      <c r="Y23" s="11">
        <v>1678.400200174822</v>
      </c>
      <c r="Z23" s="11">
        <v>1721.9385932226151</v>
      </c>
      <c r="AA23" s="12">
        <v>1726.2954041634453</v>
      </c>
      <c r="AB23" s="10">
        <v>1680.3657078262636</v>
      </c>
      <c r="AC23" s="11">
        <v>1681.8703650084783</v>
      </c>
      <c r="AD23" s="11">
        <v>1330.1033990535939</v>
      </c>
      <c r="AE23" s="12">
        <v>1665.45642840404</v>
      </c>
      <c r="AF23" s="10">
        <v>1729.3448085391449</v>
      </c>
      <c r="AG23" s="11">
        <v>1619.9379887632219</v>
      </c>
      <c r="AH23" s="11">
        <v>1723.7168592435335</v>
      </c>
      <c r="AI23" s="12">
        <v>1818.3214742595744</v>
      </c>
      <c r="AJ23" s="10">
        <v>1590.5039203498363</v>
      </c>
      <c r="AK23" s="11">
        <v>1609.1390259815105</v>
      </c>
      <c r="AL23" s="10">
        <v>1589.6544547368089</v>
      </c>
      <c r="AM23" s="11">
        <v>1606.7508388929505</v>
      </c>
      <c r="AN23" s="10">
        <v>1666.9580142943862</v>
      </c>
      <c r="AO23" s="12">
        <v>1671.0366962416476</v>
      </c>
    </row>
    <row r="24" spans="1:41" x14ac:dyDescent="0.25">
      <c r="A24" s="8">
        <v>42603</v>
      </c>
      <c r="B24" s="8">
        <v>42604</v>
      </c>
      <c r="C24" s="16">
        <v>8.0455804841518397</v>
      </c>
      <c r="D24" s="10">
        <v>1901.6686101599162</v>
      </c>
      <c r="E24" s="11">
        <v>1899.8933391595494</v>
      </c>
      <c r="F24" s="11">
        <v>1895.0584180349874</v>
      </c>
      <c r="G24" s="12">
        <v>1909.5705028013015</v>
      </c>
      <c r="H24" s="10">
        <v>1907.7162581324853</v>
      </c>
      <c r="I24" s="11">
        <v>1883.2720041495204</v>
      </c>
      <c r="J24" s="11">
        <v>1889.7159205863611</v>
      </c>
      <c r="K24" s="12">
        <v>1887.579255041954</v>
      </c>
      <c r="L24" s="10">
        <v>1836.1934512993982</v>
      </c>
      <c r="M24" s="11">
        <v>1830.2645645713069</v>
      </c>
      <c r="N24" s="11">
        <v>1837.2771421407488</v>
      </c>
      <c r="O24" s="12">
        <v>1837.0505481871435</v>
      </c>
      <c r="P24" s="10">
        <v>1845.9366533324701</v>
      </c>
      <c r="Q24" s="11">
        <v>1853.3052218992846</v>
      </c>
      <c r="R24" s="11">
        <v>1838.303959648053</v>
      </c>
      <c r="S24" s="12">
        <v>1844.5629179237135</v>
      </c>
      <c r="T24" s="10">
        <v>1835.2334178215456</v>
      </c>
      <c r="U24" s="11">
        <v>1844.2359355141643</v>
      </c>
      <c r="V24" s="11">
        <v>1846.017407765095</v>
      </c>
      <c r="W24" s="12">
        <v>1848.5328152010472</v>
      </c>
      <c r="X24" s="10">
        <v>1822.5726346866084</v>
      </c>
      <c r="Y24" s="11">
        <v>1911.8873555780533</v>
      </c>
      <c r="Z24" s="11">
        <v>1950.9406456505487</v>
      </c>
      <c r="AA24" s="12">
        <v>1948.774085523077</v>
      </c>
      <c r="AB24" s="10">
        <v>1915.7495616014373</v>
      </c>
      <c r="AC24" s="11">
        <v>1907.8551188590282</v>
      </c>
      <c r="AD24" s="11">
        <v>1533.0114805924629</v>
      </c>
      <c r="AE24" s="12">
        <v>1893.6354259231473</v>
      </c>
      <c r="AF24" s="10">
        <v>1947.7136080558316</v>
      </c>
      <c r="AG24" s="11">
        <v>1862.9474404475366</v>
      </c>
      <c r="AH24" s="11">
        <v>1943.5814273951878</v>
      </c>
      <c r="AI24" s="12">
        <v>2020.8868743230355</v>
      </c>
      <c r="AJ24" s="10">
        <v>1831.6976949787643</v>
      </c>
      <c r="AK24" s="11">
        <v>1849.3572188636308</v>
      </c>
      <c r="AL24" s="10">
        <v>1839.8916043319603</v>
      </c>
      <c r="AM24" s="11">
        <v>1855.0218153134274</v>
      </c>
      <c r="AN24" s="10">
        <v>1907.4122890104704</v>
      </c>
      <c r="AO24" s="12">
        <v>1916.6835686472846</v>
      </c>
    </row>
    <row r="25" spans="1:41" x14ac:dyDescent="0.25">
      <c r="A25" s="8">
        <v>42604</v>
      </c>
      <c r="B25" s="8">
        <v>42605</v>
      </c>
      <c r="C25" s="16">
        <v>6.1159194936752321</v>
      </c>
      <c r="D25" s="10">
        <v>1804.324066029578</v>
      </c>
      <c r="E25" s="11">
        <v>1809.4211476054536</v>
      </c>
      <c r="F25" s="11">
        <v>1807.1806740281932</v>
      </c>
      <c r="G25" s="12">
        <v>1810.4931573694134</v>
      </c>
      <c r="H25" s="10">
        <v>1818.3516844106773</v>
      </c>
      <c r="I25" s="11">
        <v>1789.8710766169884</v>
      </c>
      <c r="J25" s="11">
        <v>1796.4501090066437</v>
      </c>
      <c r="K25" s="12">
        <v>1789.1174789984386</v>
      </c>
      <c r="L25" s="10">
        <v>1701.2742242419679</v>
      </c>
      <c r="M25" s="11">
        <v>1688.6751907657135</v>
      </c>
      <c r="N25" s="11">
        <v>1695.5719352758638</v>
      </c>
      <c r="O25" s="12">
        <v>1695.5661452612026</v>
      </c>
      <c r="P25" s="10">
        <v>1708.3357325902036</v>
      </c>
      <c r="Q25" s="11">
        <v>1716.4266174674203</v>
      </c>
      <c r="R25" s="11">
        <v>1693.4581631448373</v>
      </c>
      <c r="S25" s="12">
        <v>1702.6654040538917</v>
      </c>
      <c r="T25" s="10">
        <v>1695.2618304952703</v>
      </c>
      <c r="U25" s="11">
        <v>1702.6726187594272</v>
      </c>
      <c r="V25" s="11">
        <v>1704.1132541173956</v>
      </c>
      <c r="W25" s="12">
        <v>1703.8872091153389</v>
      </c>
      <c r="X25" s="10">
        <v>1694.5421944236114</v>
      </c>
      <c r="Y25" s="11">
        <v>1790.9175572961617</v>
      </c>
      <c r="Z25" s="11">
        <v>1829.7803676973401</v>
      </c>
      <c r="AA25" s="12">
        <v>1828.1072213448595</v>
      </c>
      <c r="AB25" s="10">
        <v>1779.6259802193133</v>
      </c>
      <c r="AC25" s="11">
        <v>1768.2844645892862</v>
      </c>
      <c r="AD25" s="11">
        <v>1688.4081976483983</v>
      </c>
      <c r="AE25" s="12">
        <v>1734.7116524723397</v>
      </c>
      <c r="AF25" s="10">
        <v>1839.645015581227</v>
      </c>
      <c r="AG25" s="11">
        <v>1724.639041339525</v>
      </c>
      <c r="AH25" s="11">
        <v>1812.9970496115843</v>
      </c>
      <c r="AI25" s="12">
        <v>1900.9220366891529</v>
      </c>
      <c r="AJ25" s="10">
        <v>1688.8514750141492</v>
      </c>
      <c r="AK25" s="11">
        <v>1708.0521354313264</v>
      </c>
      <c r="AL25" s="10">
        <v>1698.6156571465904</v>
      </c>
      <c r="AM25" s="11">
        <v>1710.5370282966232</v>
      </c>
      <c r="AN25" s="10">
        <v>1779.0500541160527</v>
      </c>
      <c r="AO25" s="12">
        <v>1781.1531929519742</v>
      </c>
    </row>
    <row r="26" spans="1:41" x14ac:dyDescent="0.25">
      <c r="A26" s="8">
        <v>42605</v>
      </c>
      <c r="B26" s="8">
        <v>42606</v>
      </c>
      <c r="C26" s="16">
        <v>7.75256200158596</v>
      </c>
      <c r="D26" s="10">
        <v>1879.6767768706864</v>
      </c>
      <c r="E26" s="11">
        <v>1878.3747050306204</v>
      </c>
      <c r="F26" s="11">
        <v>1876.9693551285959</v>
      </c>
      <c r="G26" s="12">
        <v>1884.9204163446357</v>
      </c>
      <c r="H26" s="10">
        <v>1889.7652157411108</v>
      </c>
      <c r="I26" s="11">
        <v>1858.6832303591118</v>
      </c>
      <c r="J26" s="11">
        <v>1867.3625802062345</v>
      </c>
      <c r="K26" s="12">
        <v>1861.7244017368587</v>
      </c>
      <c r="L26" s="10">
        <v>1790.6432842747704</v>
      </c>
      <c r="M26" s="11">
        <v>1782.4957173744854</v>
      </c>
      <c r="N26" s="11">
        <v>1786.405627327503</v>
      </c>
      <c r="O26" s="12">
        <v>1787.4306809838665</v>
      </c>
      <c r="P26" s="10">
        <v>1794.7127264145079</v>
      </c>
      <c r="Q26" s="11">
        <v>1802.6054449752585</v>
      </c>
      <c r="R26" s="11">
        <v>1788.5119835900189</v>
      </c>
      <c r="S26" s="12">
        <v>1792.6899414504685</v>
      </c>
      <c r="T26" s="10">
        <v>1788.4917160758546</v>
      </c>
      <c r="U26" s="11">
        <v>1795.4789491197832</v>
      </c>
      <c r="V26" s="11">
        <v>1798.730349602205</v>
      </c>
      <c r="W26" s="12">
        <v>1798.5237522043881</v>
      </c>
      <c r="X26" s="10">
        <v>1789.9650317573548</v>
      </c>
      <c r="Y26" s="11">
        <v>1871.0144174649288</v>
      </c>
      <c r="Z26" s="11">
        <v>1901.8298723492833</v>
      </c>
      <c r="AA26" s="12">
        <v>1900.2356264485256</v>
      </c>
      <c r="AB26" s="10">
        <v>1860.3453840966472</v>
      </c>
      <c r="AC26" s="11">
        <v>1853.1318206243711</v>
      </c>
      <c r="AD26" s="11">
        <v>1854.433667960822</v>
      </c>
      <c r="AE26" s="12">
        <v>1828.9729254785045</v>
      </c>
      <c r="AF26" s="10">
        <v>1906.7233453833678</v>
      </c>
      <c r="AG26" s="11">
        <v>1815.4955661338902</v>
      </c>
      <c r="AH26" s="11">
        <v>1889.6423863832074</v>
      </c>
      <c r="AI26" s="12">
        <v>1962.0751591898224</v>
      </c>
      <c r="AJ26" s="10">
        <v>1780.9013676867116</v>
      </c>
      <c r="AK26" s="11">
        <v>1797.8917637150239</v>
      </c>
      <c r="AL26" s="10">
        <v>1786.8233095356095</v>
      </c>
      <c r="AM26" s="11">
        <v>1800.4815530741764</v>
      </c>
      <c r="AN26" s="10">
        <v>1856.6777657976829</v>
      </c>
      <c r="AO26" s="12">
        <v>1862.7078508843024</v>
      </c>
    </row>
    <row r="27" spans="1:41" x14ac:dyDescent="0.25">
      <c r="A27" s="8">
        <v>42606</v>
      </c>
      <c r="B27" s="8">
        <v>42607</v>
      </c>
      <c r="C27" s="16">
        <v>8.3570223971605309</v>
      </c>
      <c r="D27" s="10">
        <v>1984.9486744795406</v>
      </c>
      <c r="E27" s="11">
        <v>1980.4913919784799</v>
      </c>
      <c r="F27" s="11">
        <v>1983.1254174820858</v>
      </c>
      <c r="G27" s="12">
        <v>1960.2684441346651</v>
      </c>
      <c r="H27" s="10">
        <v>1995.3261024624192</v>
      </c>
      <c r="I27" s="11">
        <v>1968.2982606235496</v>
      </c>
      <c r="J27" s="11">
        <v>1973.806841553645</v>
      </c>
      <c r="K27" s="12">
        <v>1967.6112821974039</v>
      </c>
      <c r="L27" s="10">
        <v>1885.3881679557624</v>
      </c>
      <c r="M27" s="11">
        <v>1872.7520601222457</v>
      </c>
      <c r="N27" s="11">
        <v>1880.3253252294487</v>
      </c>
      <c r="O27" s="12">
        <v>1878.1925286754213</v>
      </c>
      <c r="P27" s="10">
        <v>1888.6189257078152</v>
      </c>
      <c r="Q27" s="11">
        <v>1895.83736116203</v>
      </c>
      <c r="R27" s="11">
        <v>1875.5053725970356</v>
      </c>
      <c r="S27" s="12">
        <v>1883.8779680259981</v>
      </c>
      <c r="T27" s="10">
        <v>1880.1646709311201</v>
      </c>
      <c r="U27" s="11">
        <v>1886.2257285858198</v>
      </c>
      <c r="V27" s="11">
        <v>1888.7394271789694</v>
      </c>
      <c r="W27" s="12">
        <v>1887.9700600961519</v>
      </c>
      <c r="X27" s="10">
        <v>1871.6416568772242</v>
      </c>
      <c r="Y27" s="11">
        <v>1967.6217834576109</v>
      </c>
      <c r="Z27" s="11">
        <v>2005.4848561131516</v>
      </c>
      <c r="AA27" s="12">
        <v>2005.3746133535042</v>
      </c>
      <c r="AB27" s="10">
        <v>1958.1286967321971</v>
      </c>
      <c r="AC27" s="11">
        <v>1951.2880276789747</v>
      </c>
      <c r="AD27" s="11">
        <v>1953.9935344810463</v>
      </c>
      <c r="AE27" s="12">
        <v>1920.563339921574</v>
      </c>
      <c r="AF27" s="10">
        <v>2006.2534750017724</v>
      </c>
      <c r="AG27" s="11">
        <v>1898.608592314494</v>
      </c>
      <c r="AH27" s="11">
        <v>1991.9323291555995</v>
      </c>
      <c r="AI27" s="12">
        <v>2076.7228202072852</v>
      </c>
      <c r="AJ27" s="10">
        <v>1871.6013778867268</v>
      </c>
      <c r="AK27" s="11">
        <v>1886.2276473597512</v>
      </c>
      <c r="AL27" s="10">
        <v>1878.5435639932252</v>
      </c>
      <c r="AM27" s="11">
        <v>1891.18564105309</v>
      </c>
      <c r="AN27" s="10">
        <v>1959.7573304059633</v>
      </c>
      <c r="AO27" s="12">
        <v>1961.5122158441914</v>
      </c>
    </row>
    <row r="28" spans="1:41" x14ac:dyDescent="0.25">
      <c r="A28" s="8">
        <v>42607</v>
      </c>
      <c r="B28" s="8">
        <v>42608</v>
      </c>
      <c r="C28" s="16">
        <v>6.7465826520919796</v>
      </c>
      <c r="D28" s="10">
        <v>1823.2152408209301</v>
      </c>
      <c r="E28" s="11">
        <v>1821.4909056065953</v>
      </c>
      <c r="F28" s="11">
        <v>1826.0036377610679</v>
      </c>
      <c r="G28" s="12">
        <v>1816.1718176062889</v>
      </c>
      <c r="H28" s="10">
        <v>1840.2055194125353</v>
      </c>
      <c r="I28" s="11">
        <v>1810.4057685946311</v>
      </c>
      <c r="J28" s="11">
        <v>1811.5761111324784</v>
      </c>
      <c r="K28" s="12">
        <v>1804.5048074717033</v>
      </c>
      <c r="L28" s="10">
        <v>1738.662585539056</v>
      </c>
      <c r="M28" s="11">
        <v>1732.8882056292009</v>
      </c>
      <c r="N28" s="11">
        <v>1736.5388238954813</v>
      </c>
      <c r="O28" s="12">
        <v>1737.5963591023608</v>
      </c>
      <c r="P28" s="10">
        <v>1739.7545302771946</v>
      </c>
      <c r="Q28" s="11">
        <v>1744.1666577559374</v>
      </c>
      <c r="R28" s="11">
        <v>1729.7833941182012</v>
      </c>
      <c r="S28" s="12">
        <v>1735.4725553479004</v>
      </c>
      <c r="T28" s="10">
        <v>1727.3043381543855</v>
      </c>
      <c r="U28" s="11">
        <v>1737.3965177088949</v>
      </c>
      <c r="V28" s="11">
        <v>1739.7086307992251</v>
      </c>
      <c r="W28" s="12">
        <v>1737.2794137087292</v>
      </c>
      <c r="X28" s="10">
        <v>1713.1934474592767</v>
      </c>
      <c r="Y28" s="11">
        <v>1819.7259156114842</v>
      </c>
      <c r="Z28" s="11">
        <v>1846.4262377839007</v>
      </c>
      <c r="AA28" s="12">
        <v>1850.5815278189343</v>
      </c>
      <c r="AB28" s="10">
        <v>1810.6238549932259</v>
      </c>
      <c r="AC28" s="11">
        <v>1810.2449927351399</v>
      </c>
      <c r="AD28" s="11">
        <v>1814.837089910623</v>
      </c>
      <c r="AE28" s="12">
        <v>1783.030361896966</v>
      </c>
      <c r="AF28" s="10">
        <v>1857.7578246655321</v>
      </c>
      <c r="AG28" s="11">
        <v>1752.229189201729</v>
      </c>
      <c r="AH28" s="11">
        <v>1847.0084488717887</v>
      </c>
      <c r="AI28" s="12">
        <v>1932.6886230836205</v>
      </c>
      <c r="AJ28" s="10">
        <v>1728.5615988798688</v>
      </c>
      <c r="AK28" s="11">
        <v>1751.5952938179457</v>
      </c>
      <c r="AL28" s="10">
        <v>1733.4069435726512</v>
      </c>
      <c r="AM28" s="11">
        <v>1742.5730596691769</v>
      </c>
      <c r="AN28" s="10">
        <v>1809.4059847690451</v>
      </c>
      <c r="AO28" s="12">
        <v>1810.6080627666813</v>
      </c>
    </row>
    <row r="29" spans="1:41" x14ac:dyDescent="0.25">
      <c r="A29" s="8">
        <v>42608</v>
      </c>
      <c r="B29" s="8">
        <v>42609</v>
      </c>
      <c r="C29" s="16">
        <v>6.0828540529012676</v>
      </c>
      <c r="D29" s="10">
        <v>1627.403222908732</v>
      </c>
      <c r="E29" s="11">
        <v>1627.3993588001022</v>
      </c>
      <c r="F29" s="11">
        <v>1627.0515438912544</v>
      </c>
      <c r="G29" s="12">
        <v>1632.7668211455536</v>
      </c>
      <c r="H29" s="10">
        <v>1646.0854738710461</v>
      </c>
      <c r="I29" s="11">
        <v>1621.5977755347419</v>
      </c>
      <c r="J29" s="11">
        <v>1618.8585403936454</v>
      </c>
      <c r="K29" s="12">
        <v>1613.3917477141129</v>
      </c>
      <c r="L29" s="10">
        <v>1550.8440894776613</v>
      </c>
      <c r="M29" s="11">
        <v>1533.8175873764737</v>
      </c>
      <c r="N29" s="11">
        <v>1534.6136330902832</v>
      </c>
      <c r="O29" s="12">
        <v>1539.6388962278822</v>
      </c>
      <c r="P29" s="10">
        <v>1549.1588333833943</v>
      </c>
      <c r="Q29" s="11">
        <v>1553.2350875449388</v>
      </c>
      <c r="R29" s="11">
        <v>1524.6946301305468</v>
      </c>
      <c r="S29" s="12">
        <v>1536.3852712408964</v>
      </c>
      <c r="T29" s="10">
        <v>1535.6427368511759</v>
      </c>
      <c r="U29" s="11">
        <v>1535.2362757391911</v>
      </c>
      <c r="V29" s="11">
        <v>1527.8044950439153</v>
      </c>
      <c r="W29" s="12">
        <v>1529.0292408329428</v>
      </c>
      <c r="X29" s="10">
        <v>1512.8085369430341</v>
      </c>
      <c r="Y29" s="11">
        <v>1606.876432529009</v>
      </c>
      <c r="Z29" s="11">
        <v>1630.1235302334449</v>
      </c>
      <c r="AA29" s="12">
        <v>1632.8295202051604</v>
      </c>
      <c r="AB29" s="10">
        <v>1593.7206797159067</v>
      </c>
      <c r="AC29" s="11">
        <v>1586.730157760328</v>
      </c>
      <c r="AD29" s="11">
        <v>1593.5812352091609</v>
      </c>
      <c r="AE29" s="12">
        <v>1563.5975925508328</v>
      </c>
      <c r="AF29" s="10">
        <v>1642.4198107400564</v>
      </c>
      <c r="AG29" s="11">
        <v>1539.7143583109082</v>
      </c>
      <c r="AH29" s="11">
        <v>1633.4955181427424</v>
      </c>
      <c r="AI29" s="12">
        <v>1712.7641545566619</v>
      </c>
      <c r="AJ29" s="10">
        <v>1532.0332094622217</v>
      </c>
      <c r="AK29" s="11">
        <v>1547.0901077889648</v>
      </c>
      <c r="AL29" s="10">
        <v>1524.4625309183245</v>
      </c>
      <c r="AM29" s="11">
        <v>1534.8437721097837</v>
      </c>
      <c r="AN29" s="10">
        <v>1588.0417928288198</v>
      </c>
      <c r="AO29" s="12">
        <v>1589.6788778285461</v>
      </c>
    </row>
    <row r="30" spans="1:41" x14ac:dyDescent="0.25">
      <c r="A30" s="8">
        <v>42609</v>
      </c>
      <c r="B30" s="8">
        <v>42610</v>
      </c>
      <c r="C30" s="16">
        <v>7.5279827651977538</v>
      </c>
      <c r="D30" s="10">
        <v>1896.6475182606989</v>
      </c>
      <c r="E30" s="11">
        <v>1893.2856129070146</v>
      </c>
      <c r="F30" s="11">
        <v>1891.8784946321459</v>
      </c>
      <c r="G30" s="12">
        <v>1904.3504617550705</v>
      </c>
      <c r="H30" s="10">
        <v>1908.8615583483504</v>
      </c>
      <c r="I30" s="11">
        <v>1887.9677389649055</v>
      </c>
      <c r="J30" s="11">
        <v>1881.7933242047245</v>
      </c>
      <c r="K30" s="12">
        <v>1881.949130674328</v>
      </c>
      <c r="L30" s="10">
        <v>1821.8843141948055</v>
      </c>
      <c r="M30" s="11">
        <v>1810.6368961071403</v>
      </c>
      <c r="N30" s="11">
        <v>1819.5065825487923</v>
      </c>
      <c r="O30" s="12">
        <v>1819.4494202751375</v>
      </c>
      <c r="P30" s="10">
        <v>1819.8155708327324</v>
      </c>
      <c r="Q30" s="11">
        <v>1829.0532856761861</v>
      </c>
      <c r="R30" s="11">
        <v>1813.2465203805111</v>
      </c>
      <c r="S30" s="12">
        <v>1825.4679649783764</v>
      </c>
      <c r="T30" s="10">
        <v>1816.1592969425719</v>
      </c>
      <c r="U30" s="11">
        <v>1820.0658469613224</v>
      </c>
      <c r="V30" s="11">
        <v>1818.73134124375</v>
      </c>
      <c r="W30" s="12">
        <v>1811.2402810739154</v>
      </c>
      <c r="X30" s="10">
        <v>1797.1321560780559</v>
      </c>
      <c r="Y30" s="11">
        <v>1881.5670030596477</v>
      </c>
      <c r="Z30" s="11">
        <v>1912.9341772492146</v>
      </c>
      <c r="AA30" s="12">
        <v>1912.7115855372294</v>
      </c>
      <c r="AB30" s="10">
        <v>1877.1315563794858</v>
      </c>
      <c r="AC30" s="11">
        <v>1865.6711711921082</v>
      </c>
      <c r="AD30" s="11">
        <v>1867.4301881414763</v>
      </c>
      <c r="AE30" s="12">
        <v>1840.6193177222606</v>
      </c>
      <c r="AF30" s="10">
        <v>1912.0531827935395</v>
      </c>
      <c r="AG30" s="11">
        <v>1816.920243321719</v>
      </c>
      <c r="AH30" s="11">
        <v>1899.3800228449288</v>
      </c>
      <c r="AI30" s="12">
        <v>1974.1075365770873</v>
      </c>
      <c r="AJ30" s="10">
        <v>1815.0337329625552</v>
      </c>
      <c r="AK30" s="11">
        <v>1823.4479769898965</v>
      </c>
      <c r="AL30" s="10">
        <v>1814.2518419113571</v>
      </c>
      <c r="AM30" s="11">
        <v>1824.3810182143582</v>
      </c>
      <c r="AN30" s="10">
        <v>1870.3331442577548</v>
      </c>
      <c r="AO30" s="12">
        <v>1875.9668507955002</v>
      </c>
    </row>
    <row r="31" spans="1:41" x14ac:dyDescent="0.25">
      <c r="A31" s="8">
        <v>42610</v>
      </c>
      <c r="B31" s="8">
        <v>42611</v>
      </c>
      <c r="C31" s="16">
        <v>7.9252770882472392</v>
      </c>
      <c r="D31" s="10">
        <v>2024.5697515694201</v>
      </c>
      <c r="E31" s="11">
        <v>2022.3495476579781</v>
      </c>
      <c r="F31" s="11">
        <v>2022.8098252282209</v>
      </c>
      <c r="G31" s="12">
        <v>2029.0055613666527</v>
      </c>
      <c r="H31" s="10">
        <v>2032.2981350313701</v>
      </c>
      <c r="I31" s="11">
        <v>2005.2178150027996</v>
      </c>
      <c r="J31" s="11">
        <v>2014.9414440162773</v>
      </c>
      <c r="K31" s="12">
        <v>2000.6296455437512</v>
      </c>
      <c r="L31" s="10">
        <v>1925.2108433858939</v>
      </c>
      <c r="M31" s="11">
        <v>1914.9923957528727</v>
      </c>
      <c r="N31" s="11">
        <v>1922.1212666956726</v>
      </c>
      <c r="O31" s="12">
        <v>1921.0519706312464</v>
      </c>
      <c r="P31" s="10">
        <v>1931.3083256660518</v>
      </c>
      <c r="Q31" s="11">
        <v>1938.0244604770132</v>
      </c>
      <c r="R31" s="11">
        <v>1921.5279750761817</v>
      </c>
      <c r="S31" s="12">
        <v>1924.6225172901691</v>
      </c>
      <c r="T31" s="10">
        <v>1919.9019007959287</v>
      </c>
      <c r="U31" s="11">
        <v>1925.725000323971</v>
      </c>
      <c r="V31" s="11">
        <v>1927.6052198332459</v>
      </c>
      <c r="W31" s="12">
        <v>1928.367846365725</v>
      </c>
      <c r="X31" s="10">
        <v>1709.5531739734729</v>
      </c>
      <c r="Y31" s="11">
        <v>2007.4973134914355</v>
      </c>
      <c r="Z31" s="11">
        <v>2043.1592900987198</v>
      </c>
      <c r="AA31" s="12">
        <v>2046.8252520556928</v>
      </c>
      <c r="AB31" s="10">
        <v>1997.9024621314356</v>
      </c>
      <c r="AC31" s="11">
        <v>1990.1022138584551</v>
      </c>
      <c r="AD31" s="11">
        <v>1966.9647458247505</v>
      </c>
      <c r="AE31" s="12">
        <v>1956.8096275313744</v>
      </c>
      <c r="AF31" s="10">
        <v>2047.4217918523818</v>
      </c>
      <c r="AG31" s="11">
        <v>1933.9224557968887</v>
      </c>
      <c r="AH31" s="11">
        <v>2028.1530320993745</v>
      </c>
      <c r="AI31" s="12">
        <v>2114.6027371643227</v>
      </c>
      <c r="AJ31" s="10">
        <v>1912.9153202072239</v>
      </c>
      <c r="AK31" s="11">
        <v>1923.486845173436</v>
      </c>
      <c r="AL31" s="10">
        <v>1918.8587264041175</v>
      </c>
      <c r="AM31" s="11">
        <v>1931.1202192944579</v>
      </c>
      <c r="AN31" s="10">
        <v>1997.7057869794824</v>
      </c>
      <c r="AO31" s="12">
        <v>2000.3085833937062</v>
      </c>
    </row>
    <row r="32" spans="1:41" x14ac:dyDescent="0.25">
      <c r="A32" s="8">
        <v>42611</v>
      </c>
      <c r="B32" s="8">
        <v>42612</v>
      </c>
      <c r="C32" s="16">
        <v>7.9332180632948877</v>
      </c>
      <c r="D32" s="10">
        <v>2017.6663862259761</v>
      </c>
      <c r="E32" s="11">
        <v>2016.1289023530232</v>
      </c>
      <c r="F32" s="11">
        <v>2016.498071700312</v>
      </c>
      <c r="G32" s="12">
        <v>2024.4416263219425</v>
      </c>
      <c r="H32" s="10">
        <v>2026.8126156747796</v>
      </c>
      <c r="I32" s="11">
        <v>1999.9616730277305</v>
      </c>
      <c r="J32" s="11">
        <v>2005.4013688249313</v>
      </c>
      <c r="K32" s="12">
        <v>1998.059926957445</v>
      </c>
      <c r="L32" s="10">
        <v>1920.0694203158748</v>
      </c>
      <c r="M32" s="11">
        <v>1906.0380156213046</v>
      </c>
      <c r="N32" s="11">
        <v>1912.1282489551031</v>
      </c>
      <c r="O32" s="12">
        <v>1912.1696467997745</v>
      </c>
      <c r="P32" s="10">
        <v>1923.323269392369</v>
      </c>
      <c r="Q32" s="11">
        <v>1928.7178552971991</v>
      </c>
      <c r="R32" s="11">
        <v>1913.0121057895931</v>
      </c>
      <c r="S32" s="12">
        <v>1914.2919731233603</v>
      </c>
      <c r="T32" s="10">
        <v>1914.7126797517676</v>
      </c>
      <c r="U32" s="11">
        <v>1920.4076561575987</v>
      </c>
      <c r="V32" s="11">
        <v>1922.8141901484898</v>
      </c>
      <c r="W32" s="12">
        <v>1918.0279840882529</v>
      </c>
      <c r="X32" s="10">
        <v>1842.8310076739754</v>
      </c>
      <c r="Y32" s="11">
        <v>2001.548377184276</v>
      </c>
      <c r="Z32" s="11">
        <v>2037.4034163774834</v>
      </c>
      <c r="AA32" s="12">
        <v>2039.2748935250172</v>
      </c>
      <c r="AB32" s="10">
        <v>1993.1001145715625</v>
      </c>
      <c r="AC32" s="11">
        <v>1982.7154479342648</v>
      </c>
      <c r="AD32" s="11">
        <v>1978.1732100028648</v>
      </c>
      <c r="AE32" s="12">
        <v>1946.5863128522228</v>
      </c>
      <c r="AF32" s="10">
        <v>2042.4208809726688</v>
      </c>
      <c r="AG32" s="11">
        <v>1928.932091783121</v>
      </c>
      <c r="AH32" s="11">
        <v>2024.5273689819251</v>
      </c>
      <c r="AI32" s="12">
        <v>2113.1933760546322</v>
      </c>
      <c r="AJ32" s="10">
        <v>1905.4320126824239</v>
      </c>
      <c r="AK32" s="11">
        <v>1917.6966130804808</v>
      </c>
      <c r="AL32" s="10">
        <v>1909.5614965638233</v>
      </c>
      <c r="AM32" s="11">
        <v>1921.7808853066092</v>
      </c>
      <c r="AN32" s="10">
        <v>1988.9629988005008</v>
      </c>
      <c r="AO32" s="12">
        <v>1990.9274754824517</v>
      </c>
    </row>
    <row r="33" spans="1:41" x14ac:dyDescent="0.25">
      <c r="A33" s="8">
        <v>42612</v>
      </c>
      <c r="B33" s="8">
        <v>42613</v>
      </c>
      <c r="C33" s="16">
        <v>7.8992199544236064</v>
      </c>
      <c r="D33" s="10">
        <v>2015.6449807650847</v>
      </c>
      <c r="E33" s="11">
        <v>2009.1727867336151</v>
      </c>
      <c r="F33" s="11">
        <v>2011.0144189686391</v>
      </c>
      <c r="G33" s="12">
        <v>2018.8092350244415</v>
      </c>
      <c r="H33" s="10">
        <v>2025.3141739959883</v>
      </c>
      <c r="I33" s="11">
        <v>1993.9679877528156</v>
      </c>
      <c r="J33" s="11">
        <v>2002.412844092539</v>
      </c>
      <c r="K33" s="12">
        <v>1991.9869780765259</v>
      </c>
      <c r="L33" s="10">
        <v>1911.1961623066795</v>
      </c>
      <c r="M33" s="11">
        <v>1900.7738201390093</v>
      </c>
      <c r="N33" s="11">
        <v>1906.7254159233044</v>
      </c>
      <c r="O33" s="12">
        <v>1903.8499619876304</v>
      </c>
      <c r="P33" s="10">
        <v>1918.7156171091854</v>
      </c>
      <c r="Q33" s="11">
        <v>1922.2883905154247</v>
      </c>
      <c r="R33" s="11">
        <v>1909.1849200216939</v>
      </c>
      <c r="S33" s="12">
        <v>1910.8839308479482</v>
      </c>
      <c r="T33" s="10">
        <v>1906.319700943005</v>
      </c>
      <c r="U33" s="11">
        <v>1913.1715043673009</v>
      </c>
      <c r="V33" s="11">
        <v>1916.2962100288644</v>
      </c>
      <c r="W33" s="12">
        <v>1916.7212357157559</v>
      </c>
      <c r="X33" s="10">
        <v>1899.9090415067665</v>
      </c>
      <c r="Y33" s="11">
        <v>1997.0154410007819</v>
      </c>
      <c r="Z33" s="11">
        <v>2031.9515801409798</v>
      </c>
      <c r="AA33" s="12">
        <v>2033.3925278433051</v>
      </c>
      <c r="AB33" s="10">
        <v>1984.4725436695342</v>
      </c>
      <c r="AC33" s="11">
        <v>1976.4047368683748</v>
      </c>
      <c r="AD33" s="11">
        <v>1974.594510521332</v>
      </c>
      <c r="AE33" s="12">
        <v>1942.418113015231</v>
      </c>
      <c r="AF33" s="10">
        <v>2034.8380967496735</v>
      </c>
      <c r="AG33" s="11">
        <v>1923.4348058866592</v>
      </c>
      <c r="AH33" s="11">
        <v>2014.3408421552679</v>
      </c>
      <c r="AI33" s="12">
        <v>2102.7665195514437</v>
      </c>
      <c r="AJ33" s="10">
        <v>1900.5583412033855</v>
      </c>
      <c r="AK33" s="11">
        <v>1911.787881468769</v>
      </c>
      <c r="AL33" s="10">
        <v>1904.4483921137555</v>
      </c>
      <c r="AM33" s="11">
        <v>1918.6353122544585</v>
      </c>
      <c r="AN33" s="10">
        <v>1982.7287168538687</v>
      </c>
      <c r="AO33" s="12">
        <v>1985.2537803184562</v>
      </c>
    </row>
    <row r="34" spans="1:41" ht="15.75" thickBot="1" x14ac:dyDescent="0.3">
      <c r="A34" s="8">
        <v>42613</v>
      </c>
      <c r="B34" s="8">
        <v>42614</v>
      </c>
      <c r="C34" s="16">
        <v>7.468858908735216</v>
      </c>
      <c r="D34" s="19">
        <v>1909.0176082013472</v>
      </c>
      <c r="E34" s="27">
        <v>1907.9582111908724</v>
      </c>
      <c r="F34" s="27">
        <v>1910.2122334097126</v>
      </c>
      <c r="G34" s="20">
        <v>1914.2592257946758</v>
      </c>
      <c r="H34" s="19">
        <v>1918.4985523176979</v>
      </c>
      <c r="I34" s="27">
        <v>1897.1636014897158</v>
      </c>
      <c r="J34" s="27">
        <v>1901.0910625375227</v>
      </c>
      <c r="K34" s="20">
        <v>1896.4575990973572</v>
      </c>
      <c r="L34" s="19">
        <v>1847.7180204010419</v>
      </c>
      <c r="M34" s="27">
        <v>1837.7657094090614</v>
      </c>
      <c r="N34" s="27">
        <v>1785.494002236135</v>
      </c>
      <c r="O34" s="20">
        <v>1849.6080411615499</v>
      </c>
      <c r="P34" s="19">
        <v>1848.1767548953214</v>
      </c>
      <c r="Q34" s="27">
        <v>1853.6213667902475</v>
      </c>
      <c r="R34" s="27">
        <v>1841.4106378107256</v>
      </c>
      <c r="S34" s="20">
        <v>1846.1771367337756</v>
      </c>
      <c r="T34" s="19">
        <v>1828.3141829253705</v>
      </c>
      <c r="U34" s="27">
        <v>1837.9443068261469</v>
      </c>
      <c r="V34" s="27">
        <v>1847.1562377857858</v>
      </c>
      <c r="W34" s="20">
        <v>1845.3478871856364</v>
      </c>
      <c r="X34" s="19">
        <v>1818.370288130988</v>
      </c>
      <c r="Y34" s="27">
        <v>1914.6222514001204</v>
      </c>
      <c r="Z34" s="27">
        <v>1957.5235419640089</v>
      </c>
      <c r="AA34" s="20">
        <v>1960.2697307873675</v>
      </c>
      <c r="AB34" s="19">
        <v>1911.4944724104596</v>
      </c>
      <c r="AC34" s="27">
        <v>1902.989744659408</v>
      </c>
      <c r="AD34" s="27">
        <v>1909.0615760049932</v>
      </c>
      <c r="AE34" s="20">
        <v>1876.8162939341933</v>
      </c>
      <c r="AF34" s="19">
        <v>1945.0493336513935</v>
      </c>
      <c r="AG34" s="27">
        <v>1842.7716550671605</v>
      </c>
      <c r="AH34" s="27">
        <v>1935.3866516582998</v>
      </c>
      <c r="AI34" s="20">
        <v>1964.4172617700069</v>
      </c>
      <c r="AJ34" s="19">
        <v>1845.7829890263249</v>
      </c>
      <c r="AK34" s="27">
        <v>1855.1625730016615</v>
      </c>
      <c r="AL34" s="19">
        <v>1843.2385718730159</v>
      </c>
      <c r="AM34" s="27">
        <v>1853.5778512909678</v>
      </c>
      <c r="AN34" s="19">
        <v>1912.8959172351133</v>
      </c>
      <c r="AO34" s="20">
        <v>1916.9596075504655</v>
      </c>
    </row>
  </sheetData>
  <mergeCells count="12">
    <mergeCell ref="X2:AA2"/>
    <mergeCell ref="A1:C1"/>
    <mergeCell ref="D2:G2"/>
    <mergeCell ref="H2:K2"/>
    <mergeCell ref="L2:O2"/>
    <mergeCell ref="P2:S2"/>
    <mergeCell ref="T2:W2"/>
    <mergeCell ref="AB2:AE2"/>
    <mergeCell ref="AF2:AI2"/>
    <mergeCell ref="AJ2:AK2"/>
    <mergeCell ref="AL2:AM2"/>
    <mergeCell ref="AN2:AO2"/>
  </mergeCells>
  <conditionalFormatting sqref="D4:AO4">
    <cfRule type="aboveAverage" dxfId="695" priority="93"/>
    <cfRule type="aboveAverage" dxfId="694" priority="92" aboveAverage="0"/>
    <cfRule type="top10" dxfId="693" priority="91" percent="1" bottom="1" rank="20"/>
  </conditionalFormatting>
  <conditionalFormatting sqref="D5:AO5">
    <cfRule type="top10" dxfId="692" priority="88" percent="1" bottom="1" rank="20"/>
    <cfRule type="aboveAverage" dxfId="691" priority="89" aboveAverage="0"/>
    <cfRule type="aboveAverage" dxfId="690" priority="90"/>
  </conditionalFormatting>
  <conditionalFormatting sqref="D6:AO6">
    <cfRule type="top10" dxfId="689" priority="85" percent="1" bottom="1" rank="20"/>
    <cfRule type="aboveAverage" dxfId="688" priority="86" aboveAverage="0"/>
    <cfRule type="aboveAverage" dxfId="687" priority="87"/>
  </conditionalFormatting>
  <conditionalFormatting sqref="D7:AO7">
    <cfRule type="top10" dxfId="686" priority="82" percent="1" bottom="1" rank="20"/>
    <cfRule type="aboveAverage" dxfId="685" priority="83" aboveAverage="0"/>
    <cfRule type="aboveAverage" dxfId="684" priority="84"/>
  </conditionalFormatting>
  <conditionalFormatting sqref="D8:AO8">
    <cfRule type="top10" dxfId="683" priority="79" percent="1" bottom="1" rank="20"/>
    <cfRule type="aboveAverage" dxfId="682" priority="80" aboveAverage="0"/>
    <cfRule type="aboveAverage" dxfId="681" priority="81"/>
  </conditionalFormatting>
  <conditionalFormatting sqref="D9:AO9">
    <cfRule type="top10" dxfId="680" priority="76" percent="1" bottom="1" rank="20"/>
    <cfRule type="aboveAverage" dxfId="679" priority="77" aboveAverage="0"/>
    <cfRule type="aboveAverage" dxfId="678" priority="78"/>
  </conditionalFormatting>
  <conditionalFormatting sqref="D10:AO10">
    <cfRule type="top10" dxfId="677" priority="73" percent="1" bottom="1" rank="20"/>
    <cfRule type="aboveAverage" dxfId="676" priority="74" aboveAverage="0"/>
    <cfRule type="aboveAverage" dxfId="675" priority="75"/>
  </conditionalFormatting>
  <conditionalFormatting sqref="D11:AO11">
    <cfRule type="top10" dxfId="674" priority="70" percent="1" bottom="1" rank="20"/>
    <cfRule type="aboveAverage" dxfId="673" priority="71" aboveAverage="0"/>
    <cfRule type="aboveAverage" dxfId="672" priority="72"/>
  </conditionalFormatting>
  <conditionalFormatting sqref="D12:AO12">
    <cfRule type="top10" dxfId="671" priority="67" percent="1" bottom="1" rank="20"/>
    <cfRule type="aboveAverage" dxfId="670" priority="68" aboveAverage="0"/>
    <cfRule type="aboveAverage" dxfId="669" priority="69"/>
  </conditionalFormatting>
  <conditionalFormatting sqref="D13:AO13">
    <cfRule type="top10" dxfId="668" priority="64" percent="1" bottom="1" rank="20"/>
    <cfRule type="aboveAverage" dxfId="667" priority="65" aboveAverage="0"/>
    <cfRule type="aboveAverage" dxfId="666" priority="66"/>
  </conditionalFormatting>
  <conditionalFormatting sqref="D14:AO14">
    <cfRule type="top10" dxfId="665" priority="61" percent="1" bottom="1" rank="20"/>
    <cfRule type="aboveAverage" dxfId="664" priority="62" aboveAverage="0"/>
    <cfRule type="aboveAverage" dxfId="663" priority="63"/>
  </conditionalFormatting>
  <conditionalFormatting sqref="D15:AO15">
    <cfRule type="top10" dxfId="662" priority="58" percent="1" bottom="1" rank="20"/>
    <cfRule type="aboveAverage" dxfId="661" priority="59" aboveAverage="0"/>
    <cfRule type="aboveAverage" dxfId="660" priority="60"/>
  </conditionalFormatting>
  <conditionalFormatting sqref="D16:AO16">
    <cfRule type="top10" dxfId="659" priority="55" percent="1" bottom="1" rank="20"/>
    <cfRule type="aboveAverage" dxfId="658" priority="56" aboveAverage="0"/>
    <cfRule type="aboveAverage" dxfId="657" priority="57"/>
  </conditionalFormatting>
  <conditionalFormatting sqref="D17:AO17">
    <cfRule type="top10" dxfId="656" priority="52" percent="1" bottom="1" rank="20"/>
    <cfRule type="aboveAverage" dxfId="655" priority="53" aboveAverage="0"/>
    <cfRule type="aboveAverage" dxfId="654" priority="54"/>
  </conditionalFormatting>
  <conditionalFormatting sqref="D18:AO18">
    <cfRule type="top10" dxfId="653" priority="49" percent="1" bottom="1" rank="20"/>
    <cfRule type="aboveAverage" dxfId="652" priority="50" aboveAverage="0"/>
    <cfRule type="aboveAverage" dxfId="651" priority="51"/>
  </conditionalFormatting>
  <conditionalFormatting sqref="D19:AO19">
    <cfRule type="top10" dxfId="650" priority="46" percent="1" bottom="1" rank="20"/>
    <cfRule type="aboveAverage" dxfId="649" priority="47" aboveAverage="0"/>
    <cfRule type="aboveAverage" dxfId="648" priority="48"/>
  </conditionalFormatting>
  <conditionalFormatting sqref="D20:AO20">
    <cfRule type="top10" dxfId="647" priority="43" percent="1" bottom="1" rank="20"/>
    <cfRule type="aboveAverage" dxfId="646" priority="44" aboveAverage="0"/>
    <cfRule type="aboveAverage" dxfId="645" priority="45"/>
  </conditionalFormatting>
  <conditionalFormatting sqref="D21:AO21">
    <cfRule type="top10" dxfId="644" priority="40" percent="1" bottom="1" rank="20"/>
    <cfRule type="aboveAverage" dxfId="643" priority="41" aboveAverage="0"/>
    <cfRule type="aboveAverage" dxfId="642" priority="42"/>
  </conditionalFormatting>
  <conditionalFormatting sqref="D22:AO22">
    <cfRule type="top10" dxfId="641" priority="37" percent="1" bottom="1" rank="20"/>
    <cfRule type="aboveAverage" dxfId="640" priority="38" aboveAverage="0"/>
    <cfRule type="aboveAverage" dxfId="639" priority="39"/>
  </conditionalFormatting>
  <conditionalFormatting sqref="D23:AO23">
    <cfRule type="top10" dxfId="638" priority="34" percent="1" bottom="1" rank="20"/>
    <cfRule type="aboveAverage" dxfId="637" priority="35" aboveAverage="0"/>
    <cfRule type="aboveAverage" dxfId="636" priority="36"/>
  </conditionalFormatting>
  <conditionalFormatting sqref="D24:AO24">
    <cfRule type="top10" dxfId="635" priority="31" percent="1" bottom="1" rank="20"/>
    <cfRule type="aboveAverage" dxfId="634" priority="32" aboveAverage="0"/>
    <cfRule type="aboveAverage" dxfId="633" priority="33"/>
  </conditionalFormatting>
  <conditionalFormatting sqref="D25:AO25">
    <cfRule type="top10" dxfId="632" priority="28" percent="1" bottom="1" rank="20"/>
    <cfRule type="aboveAverage" dxfId="631" priority="29" aboveAverage="0"/>
    <cfRule type="aboveAverage" dxfId="630" priority="30"/>
  </conditionalFormatting>
  <conditionalFormatting sqref="D26:AO26">
    <cfRule type="top10" dxfId="629" priority="25" percent="1" bottom="1" rank="20"/>
    <cfRule type="aboveAverage" dxfId="628" priority="26" aboveAverage="0"/>
    <cfRule type="aboveAverage" dxfId="627" priority="27"/>
  </conditionalFormatting>
  <conditionalFormatting sqref="D27:AO27">
    <cfRule type="top10" dxfId="626" priority="22" percent="1" bottom="1" rank="20"/>
    <cfRule type="aboveAverage" dxfId="625" priority="23" aboveAverage="0"/>
    <cfRule type="aboveAverage" dxfId="624" priority="24"/>
  </conditionalFormatting>
  <conditionalFormatting sqref="D28:AO28">
    <cfRule type="top10" dxfId="623" priority="19" percent="1" bottom="1" rank="20"/>
    <cfRule type="aboveAverage" dxfId="622" priority="20" aboveAverage="0"/>
    <cfRule type="aboveAverage" dxfId="621" priority="21"/>
  </conditionalFormatting>
  <conditionalFormatting sqref="D29:AO29">
    <cfRule type="top10" dxfId="620" priority="16" percent="1" bottom="1" rank="20"/>
    <cfRule type="aboveAverage" dxfId="619" priority="17" aboveAverage="0"/>
    <cfRule type="aboveAverage" dxfId="618" priority="18"/>
  </conditionalFormatting>
  <conditionalFormatting sqref="D30:AO30">
    <cfRule type="top10" dxfId="617" priority="13" percent="1" bottom="1" rank="20"/>
    <cfRule type="aboveAverage" dxfId="616" priority="14" aboveAverage="0"/>
    <cfRule type="aboveAverage" dxfId="615" priority="15"/>
  </conditionalFormatting>
  <conditionalFormatting sqref="D31:AO31">
    <cfRule type="top10" dxfId="614" priority="10" percent="1" bottom="1" rank="20"/>
    <cfRule type="aboveAverage" dxfId="613" priority="11" aboveAverage="0"/>
    <cfRule type="aboveAverage" dxfId="612" priority="12"/>
  </conditionalFormatting>
  <conditionalFormatting sqref="D32:AO32">
    <cfRule type="top10" dxfId="611" priority="7" percent="1" bottom="1" rank="20"/>
    <cfRule type="aboveAverage" dxfId="610" priority="8" aboveAverage="0"/>
    <cfRule type="aboveAverage" dxfId="609" priority="9"/>
  </conditionalFormatting>
  <conditionalFormatting sqref="D33:AO33">
    <cfRule type="top10" dxfId="608" priority="4" percent="1" bottom="1" rank="20"/>
    <cfRule type="aboveAverage" dxfId="607" priority="5" aboveAverage="0"/>
    <cfRule type="aboveAverage" dxfId="606" priority="6"/>
  </conditionalFormatting>
  <conditionalFormatting sqref="D34:AO34">
    <cfRule type="top10" dxfId="605" priority="1" percent="1" bottom="1" rank="20"/>
    <cfRule type="aboveAverage" dxfId="604" priority="2" aboveAverage="0"/>
    <cfRule type="aboveAverage" dxfId="603" priority="3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C1"/>
    </sheetView>
  </sheetViews>
  <sheetFormatPr defaultRowHeight="15" x14ac:dyDescent="0.25"/>
  <cols>
    <col min="1" max="1" width="9.7109375" customWidth="1"/>
    <col min="2" max="2" width="10.140625" customWidth="1"/>
    <col min="3" max="3" width="10.28515625" customWidth="1"/>
  </cols>
  <sheetData>
    <row r="1" spans="1:9" ht="37.5" customHeight="1" thickBot="1" x14ac:dyDescent="0.3">
      <c r="A1" s="37" t="s">
        <v>103</v>
      </c>
      <c r="B1" s="38"/>
      <c r="C1" s="39"/>
    </row>
    <row r="2" spans="1:9" ht="15.75" thickBot="1" x14ac:dyDescent="0.3">
      <c r="D2" s="34" t="str">
        <f>"078"</f>
        <v>078</v>
      </c>
      <c r="E2" s="36"/>
      <c r="F2" s="34" t="str">
        <f>"080"</f>
        <v>080</v>
      </c>
      <c r="G2" s="36"/>
      <c r="H2" s="34" t="str">
        <f>"082"</f>
        <v>082</v>
      </c>
      <c r="I2" s="36"/>
    </row>
    <row r="3" spans="1:9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1" t="s">
        <v>2</v>
      </c>
      <c r="E3" s="22" t="s">
        <v>3</v>
      </c>
      <c r="F3" s="21" t="s">
        <v>2</v>
      </c>
      <c r="G3" s="22" t="s">
        <v>3</v>
      </c>
      <c r="H3" s="21" t="s">
        <v>2</v>
      </c>
      <c r="I3" s="22" t="s">
        <v>3</v>
      </c>
    </row>
    <row r="4" spans="1:9" x14ac:dyDescent="0.25">
      <c r="A4" s="8">
        <v>42583</v>
      </c>
      <c r="B4" s="8">
        <v>42584</v>
      </c>
      <c r="C4" s="16">
        <v>7.8739856944084163</v>
      </c>
      <c r="D4" s="28">
        <v>1791.1053544700492</v>
      </c>
      <c r="E4" s="29">
        <v>1786.3650402099126</v>
      </c>
      <c r="F4" s="28">
        <v>1799.3543165881372</v>
      </c>
      <c r="G4" s="29">
        <v>1790.0448414395955</v>
      </c>
      <c r="H4" s="28">
        <v>1874.5420566745952</v>
      </c>
      <c r="I4" s="29">
        <v>1890.4470251429998</v>
      </c>
    </row>
    <row r="5" spans="1:9" x14ac:dyDescent="0.25">
      <c r="A5" s="8">
        <v>42584</v>
      </c>
      <c r="B5" s="8">
        <v>42585</v>
      </c>
      <c r="C5" s="16">
        <v>7.1203376026153569</v>
      </c>
      <c r="D5" s="10">
        <v>1808.3400623079731</v>
      </c>
      <c r="E5" s="12">
        <v>1802.6401461178293</v>
      </c>
      <c r="F5" s="10">
        <v>1825.3214282907845</v>
      </c>
      <c r="G5" s="12">
        <v>1819.2168357885296</v>
      </c>
      <c r="H5" s="10">
        <v>1872.9951467763929</v>
      </c>
      <c r="I5" s="12">
        <v>1879.8242144142171</v>
      </c>
    </row>
    <row r="6" spans="1:9" x14ac:dyDescent="0.25">
      <c r="A6" s="8">
        <v>42585</v>
      </c>
      <c r="B6" s="8">
        <v>42586</v>
      </c>
      <c r="C6" s="16">
        <v>6.4199563636779784</v>
      </c>
      <c r="D6" s="10">
        <v>1595.4907234512591</v>
      </c>
      <c r="E6" s="12">
        <v>1591.6934961908607</v>
      </c>
      <c r="F6" s="10">
        <v>1584.5015204320405</v>
      </c>
      <c r="G6" s="12">
        <v>1573.8415446808606</v>
      </c>
      <c r="H6" s="10">
        <v>1591.5913335018777</v>
      </c>
      <c r="I6" s="12">
        <v>1599.7127774147637</v>
      </c>
    </row>
    <row r="7" spans="1:9" x14ac:dyDescent="0.25">
      <c r="A7" s="8">
        <v>42586</v>
      </c>
      <c r="B7" s="8">
        <v>42587</v>
      </c>
      <c r="C7" s="16">
        <v>7.2486125240325929</v>
      </c>
      <c r="D7" s="10">
        <v>1739.5654728189643</v>
      </c>
      <c r="E7" s="12">
        <v>1735.9040749347002</v>
      </c>
      <c r="F7" s="10">
        <v>1736.2283354915196</v>
      </c>
      <c r="G7" s="12">
        <v>1731.2133669915688</v>
      </c>
      <c r="H7" s="10">
        <v>1809.2881930985197</v>
      </c>
      <c r="I7" s="12">
        <v>1824.6984610795575</v>
      </c>
    </row>
    <row r="8" spans="1:9" x14ac:dyDescent="0.25">
      <c r="A8" s="8">
        <v>42587</v>
      </c>
      <c r="B8" s="8">
        <v>42588</v>
      </c>
      <c r="C8" s="16">
        <v>6.9139870529174807</v>
      </c>
      <c r="D8" s="10">
        <v>1634.3734130457815</v>
      </c>
      <c r="E8" s="12">
        <v>1633.5925552803992</v>
      </c>
      <c r="F8" s="10">
        <v>1642.860197340058</v>
      </c>
      <c r="G8" s="12">
        <v>1638.3289823369503</v>
      </c>
      <c r="H8" s="10">
        <v>1720.1448447616128</v>
      </c>
      <c r="I8" s="12">
        <v>1740.1446380309828</v>
      </c>
    </row>
    <row r="9" spans="1:9" x14ac:dyDescent="0.25">
      <c r="A9" s="8">
        <v>42588</v>
      </c>
      <c r="B9" s="8">
        <v>42589</v>
      </c>
      <c r="C9" s="16">
        <v>7.3179626827239987</v>
      </c>
      <c r="D9" s="10">
        <v>1797.1471871711285</v>
      </c>
      <c r="E9" s="12">
        <v>1790.5016335153905</v>
      </c>
      <c r="F9" s="10">
        <v>1797.5003070879814</v>
      </c>
      <c r="G9" s="12">
        <v>1794.0201713829936</v>
      </c>
      <c r="H9" s="10">
        <v>1872.9295125623737</v>
      </c>
      <c r="I9" s="12">
        <v>1886.2203758539904</v>
      </c>
    </row>
    <row r="10" spans="1:9" x14ac:dyDescent="0.25">
      <c r="A10" s="8">
        <v>42589</v>
      </c>
      <c r="B10" s="8">
        <v>42590</v>
      </c>
      <c r="C10" s="16">
        <v>8.0764415092468269</v>
      </c>
      <c r="D10" s="10">
        <v>1857.0820573720785</v>
      </c>
      <c r="E10" s="12">
        <v>1846.6926924212719</v>
      </c>
      <c r="F10" s="10">
        <v>1855.2977621184862</v>
      </c>
      <c r="G10" s="12">
        <v>1849.6085734014835</v>
      </c>
      <c r="H10" s="10">
        <v>1933.4884332118052</v>
      </c>
      <c r="I10" s="12">
        <v>1946.3653150245034</v>
      </c>
    </row>
    <row r="11" spans="1:9" x14ac:dyDescent="0.25">
      <c r="A11" s="8">
        <v>42590</v>
      </c>
      <c r="B11" s="8">
        <v>42591</v>
      </c>
      <c r="C11" s="16">
        <v>8.2966216764450067</v>
      </c>
      <c r="D11" s="10">
        <v>1895.1183992944436</v>
      </c>
      <c r="E11" s="12">
        <v>1895.2337012599437</v>
      </c>
      <c r="F11" s="10">
        <v>1908.1217118846373</v>
      </c>
      <c r="G11" s="12">
        <v>1897.4822296476489</v>
      </c>
      <c r="H11" s="10">
        <v>1991.178005422418</v>
      </c>
      <c r="I11" s="12">
        <v>2003.4890387422593</v>
      </c>
    </row>
    <row r="12" spans="1:9" x14ac:dyDescent="0.25">
      <c r="A12" s="8">
        <v>42591</v>
      </c>
      <c r="B12" s="8">
        <v>42592</v>
      </c>
      <c r="C12" s="16">
        <v>6.2678837795257571</v>
      </c>
      <c r="D12" s="10">
        <v>1694.1633992775464</v>
      </c>
      <c r="E12" s="12">
        <v>1701.4575721824281</v>
      </c>
      <c r="F12" s="10">
        <v>1719.6392102988975</v>
      </c>
      <c r="G12" s="12">
        <v>1711.9512270881394</v>
      </c>
      <c r="H12" s="10">
        <v>1800.9469997615515</v>
      </c>
      <c r="I12" s="12">
        <v>1816.1374515602477</v>
      </c>
    </row>
    <row r="13" spans="1:9" x14ac:dyDescent="0.25">
      <c r="A13" s="8">
        <v>42592</v>
      </c>
      <c r="B13" s="8">
        <v>42593</v>
      </c>
      <c r="C13" s="16">
        <v>7.6570745229758321</v>
      </c>
      <c r="D13" s="10">
        <v>1628.9193612428817</v>
      </c>
      <c r="E13" s="12">
        <v>1642.5845570403937</v>
      </c>
      <c r="F13" s="10">
        <v>1644.5343714694368</v>
      </c>
      <c r="G13" s="12">
        <v>1637.5592431963476</v>
      </c>
      <c r="H13" s="10">
        <v>1699.910137709096</v>
      </c>
      <c r="I13" s="12">
        <v>1719.6936089768119</v>
      </c>
    </row>
    <row r="14" spans="1:9" x14ac:dyDescent="0.25">
      <c r="A14" s="8">
        <v>42593</v>
      </c>
      <c r="B14" s="8">
        <v>42594</v>
      </c>
      <c r="C14" s="16">
        <v>6.6788114709854129</v>
      </c>
      <c r="D14" s="10">
        <v>1701.278818940383</v>
      </c>
      <c r="E14" s="12">
        <v>1704.6202029031695</v>
      </c>
      <c r="F14" s="10">
        <v>1695.3535021205116</v>
      </c>
      <c r="G14" s="12">
        <v>1690.8755022769801</v>
      </c>
      <c r="H14" s="10">
        <v>1751.8419924632253</v>
      </c>
      <c r="I14" s="12">
        <v>1771.4252937889128</v>
      </c>
    </row>
    <row r="15" spans="1:9" x14ac:dyDescent="0.25">
      <c r="A15" s="8">
        <v>42594</v>
      </c>
      <c r="B15" s="8">
        <v>42595</v>
      </c>
      <c r="C15" s="16">
        <v>7.9459913539886475</v>
      </c>
      <c r="D15" s="10">
        <v>1818.0559842792575</v>
      </c>
      <c r="E15" s="12">
        <v>1815.7008255209644</v>
      </c>
      <c r="F15" s="10">
        <v>1824.1482260262921</v>
      </c>
      <c r="G15" s="12">
        <v>1814.3530384826001</v>
      </c>
      <c r="H15" s="10">
        <v>1898.078391132125</v>
      </c>
      <c r="I15" s="12">
        <v>1908.5013436972861</v>
      </c>
    </row>
    <row r="16" spans="1:9" x14ac:dyDescent="0.25">
      <c r="A16" s="8">
        <v>42595</v>
      </c>
      <c r="B16" s="8">
        <v>42596</v>
      </c>
      <c r="C16" s="16">
        <v>7.5745585923194882</v>
      </c>
      <c r="D16" s="10">
        <v>1805.5712927751679</v>
      </c>
      <c r="E16" s="12">
        <v>1802.7628199817234</v>
      </c>
      <c r="F16" s="10">
        <v>1808.911567440266</v>
      </c>
      <c r="G16" s="12">
        <v>1798.975303046584</v>
      </c>
      <c r="H16" s="10">
        <v>1883.1736347208553</v>
      </c>
      <c r="I16" s="12">
        <v>1895.8554957883111</v>
      </c>
    </row>
    <row r="17" spans="1:9" x14ac:dyDescent="0.25">
      <c r="A17" s="8">
        <v>42596</v>
      </c>
      <c r="B17" s="8">
        <v>42597</v>
      </c>
      <c r="C17" s="16">
        <v>7.934746195793152</v>
      </c>
      <c r="D17" s="10">
        <v>1868.9521104674993</v>
      </c>
      <c r="E17" s="12">
        <v>1865.5617545670398</v>
      </c>
      <c r="F17" s="10">
        <v>1869.5657300014252</v>
      </c>
      <c r="G17" s="12">
        <v>1863.4204034667459</v>
      </c>
      <c r="H17" s="10">
        <v>1946.0028659113889</v>
      </c>
      <c r="I17" s="12">
        <v>1958.9469828950421</v>
      </c>
    </row>
    <row r="18" spans="1:9" x14ac:dyDescent="0.25">
      <c r="A18" s="8">
        <v>42597</v>
      </c>
      <c r="B18" s="8">
        <v>42598</v>
      </c>
      <c r="C18" s="16">
        <v>6.7690968604087827</v>
      </c>
      <c r="D18" s="10">
        <v>1855.4017771624406</v>
      </c>
      <c r="E18" s="12">
        <v>1853.4714101865798</v>
      </c>
      <c r="F18" s="10">
        <v>1862.2493313705918</v>
      </c>
      <c r="G18" s="12">
        <v>1850.6669121968685</v>
      </c>
      <c r="H18" s="10">
        <v>1946.4433220042488</v>
      </c>
      <c r="I18" s="12">
        <v>1961.3168793956804</v>
      </c>
    </row>
    <row r="19" spans="1:9" x14ac:dyDescent="0.25">
      <c r="A19" s="8">
        <v>42598</v>
      </c>
      <c r="B19" s="8">
        <v>42599</v>
      </c>
      <c r="C19" s="16">
        <v>7.5269798793792724</v>
      </c>
      <c r="D19" s="10">
        <v>1822.8920628274473</v>
      </c>
      <c r="E19" s="12">
        <v>1816.4777804542216</v>
      </c>
      <c r="F19" s="10">
        <v>1826.0589683926396</v>
      </c>
      <c r="G19" s="12">
        <v>1816.8148111470107</v>
      </c>
      <c r="H19" s="10">
        <v>1913.8448341427516</v>
      </c>
      <c r="I19" s="12">
        <v>1927.9428349450795</v>
      </c>
    </row>
    <row r="20" spans="1:9" x14ac:dyDescent="0.25">
      <c r="A20" s="8">
        <v>42599</v>
      </c>
      <c r="B20" s="8">
        <v>42600</v>
      </c>
      <c r="C20" s="16">
        <v>7.5309015653133393</v>
      </c>
      <c r="D20" s="10">
        <v>1781.9455953777974</v>
      </c>
      <c r="E20" s="12">
        <v>1782.0280656087257</v>
      </c>
      <c r="F20" s="10">
        <v>1780.0212093116002</v>
      </c>
      <c r="G20" s="12">
        <v>1772.4675987883361</v>
      </c>
      <c r="H20" s="10">
        <v>1863.8493293140173</v>
      </c>
      <c r="I20" s="12">
        <v>1871.2888149588482</v>
      </c>
    </row>
    <row r="21" spans="1:9" x14ac:dyDescent="0.25">
      <c r="A21" s="8">
        <v>42600</v>
      </c>
      <c r="B21" s="8">
        <v>42601</v>
      </c>
      <c r="C21" s="16">
        <v>6.0260900201201437</v>
      </c>
      <c r="D21" s="10">
        <v>1486.6115241624261</v>
      </c>
      <c r="E21" s="12">
        <v>1482.35620898806</v>
      </c>
      <c r="F21" s="10">
        <v>1487.1022151190325</v>
      </c>
      <c r="G21" s="12">
        <v>1480.4380410084907</v>
      </c>
      <c r="H21" s="10">
        <v>1555.7763921040982</v>
      </c>
      <c r="I21" s="12">
        <v>1572.7514681232562</v>
      </c>
    </row>
    <row r="22" spans="1:9" x14ac:dyDescent="0.25">
      <c r="A22" s="8">
        <v>42601</v>
      </c>
      <c r="B22" s="8">
        <v>42602</v>
      </c>
      <c r="C22" s="16">
        <v>7.7383705451488494</v>
      </c>
      <c r="D22" s="10">
        <v>1777.5265856450696</v>
      </c>
      <c r="E22" s="12">
        <v>1768.4930854010154</v>
      </c>
      <c r="F22" s="10">
        <v>1778.3794647003604</v>
      </c>
      <c r="G22" s="12">
        <v>1773.5690895545931</v>
      </c>
      <c r="H22" s="10">
        <v>1847.9162929756374</v>
      </c>
      <c r="I22" s="12">
        <v>1856.2551427418214</v>
      </c>
    </row>
    <row r="23" spans="1:9" x14ac:dyDescent="0.25">
      <c r="A23" s="8">
        <v>42602</v>
      </c>
      <c r="B23" s="8">
        <v>42603</v>
      </c>
      <c r="C23" s="16">
        <v>5.756590073361993</v>
      </c>
      <c r="D23" s="10">
        <v>1597.0346757838247</v>
      </c>
      <c r="E23" s="12">
        <v>1598.0275041233569</v>
      </c>
      <c r="F23" s="10">
        <v>1600.2424797640692</v>
      </c>
      <c r="G23" s="12">
        <v>1600.3599983933182</v>
      </c>
      <c r="H23" s="10">
        <v>1669.5884462308115</v>
      </c>
      <c r="I23" s="12">
        <v>1694.4641247346935</v>
      </c>
    </row>
    <row r="24" spans="1:9" x14ac:dyDescent="0.25">
      <c r="A24" s="8">
        <v>42603</v>
      </c>
      <c r="B24" s="8">
        <v>42604</v>
      </c>
      <c r="C24" s="16">
        <v>8.0455804841518397</v>
      </c>
      <c r="D24" s="10">
        <v>1831.4589207424747</v>
      </c>
      <c r="E24" s="12">
        <v>1830.1618956192265</v>
      </c>
      <c r="F24" s="10">
        <v>1841.9220849307678</v>
      </c>
      <c r="G24" s="12">
        <v>1836.6194806343442</v>
      </c>
      <c r="H24" s="10">
        <v>1909.187451522163</v>
      </c>
      <c r="I24" s="12">
        <v>1926.9578639262124</v>
      </c>
    </row>
    <row r="25" spans="1:9" x14ac:dyDescent="0.25">
      <c r="A25" s="8">
        <v>42604</v>
      </c>
      <c r="B25" s="8">
        <v>42605</v>
      </c>
      <c r="C25" s="16">
        <v>6.1159194936752321</v>
      </c>
      <c r="D25" s="10">
        <v>1684.4151603909309</v>
      </c>
      <c r="E25" s="12">
        <v>1685.0066177946901</v>
      </c>
      <c r="F25" s="10">
        <v>1691.2850666280583</v>
      </c>
      <c r="G25" s="12">
        <v>1686.6076447047014</v>
      </c>
      <c r="H25" s="10">
        <v>1766.9982992483706</v>
      </c>
      <c r="I25" s="12">
        <v>1781.0317902370991</v>
      </c>
    </row>
    <row r="26" spans="1:9" x14ac:dyDescent="0.25">
      <c r="A26" s="8">
        <v>42605</v>
      </c>
      <c r="B26" s="8">
        <v>42606</v>
      </c>
      <c r="C26" s="16">
        <v>7.75256200158596</v>
      </c>
      <c r="D26" s="10">
        <v>1778.9138387841817</v>
      </c>
      <c r="E26" s="12">
        <v>1776.7968033211644</v>
      </c>
      <c r="F26" s="10">
        <v>1784.0905312948371</v>
      </c>
      <c r="G26" s="12">
        <v>1781.5211901509297</v>
      </c>
      <c r="H26" s="10">
        <v>1852.7246679287787</v>
      </c>
      <c r="I26" s="12">
        <v>1864.3579751918671</v>
      </c>
    </row>
    <row r="27" spans="1:9" x14ac:dyDescent="0.25">
      <c r="A27" s="8">
        <v>42606</v>
      </c>
      <c r="B27" s="8">
        <v>42607</v>
      </c>
      <c r="C27" s="16">
        <v>8.3570223971605309</v>
      </c>
      <c r="D27" s="10">
        <v>1865.9120143513392</v>
      </c>
      <c r="E27" s="12">
        <v>1861.8290206316099</v>
      </c>
      <c r="F27" s="10">
        <v>1871.6254522764496</v>
      </c>
      <c r="G27" s="12">
        <v>1863.3566328102661</v>
      </c>
      <c r="H27" s="10">
        <v>1948.2446484896529</v>
      </c>
      <c r="I27" s="12">
        <v>1962.1424293059208</v>
      </c>
    </row>
    <row r="28" spans="1:9" x14ac:dyDescent="0.25">
      <c r="A28" s="8">
        <v>42607</v>
      </c>
      <c r="B28" s="8">
        <v>42608</v>
      </c>
      <c r="C28" s="16">
        <v>6.7465826520919796</v>
      </c>
      <c r="D28" s="10">
        <v>1735.4305105839228</v>
      </c>
      <c r="E28" s="12">
        <v>1734.9716181008005</v>
      </c>
      <c r="F28" s="10">
        <v>1730.5655851614154</v>
      </c>
      <c r="G28" s="12">
        <v>1726.9985071398146</v>
      </c>
      <c r="H28" s="10">
        <v>1810.3428856423914</v>
      </c>
      <c r="I28" s="12">
        <v>1822.86640508403</v>
      </c>
    </row>
    <row r="29" spans="1:9" x14ac:dyDescent="0.25">
      <c r="A29" s="8">
        <v>42608</v>
      </c>
      <c r="B29" s="8">
        <v>42609</v>
      </c>
      <c r="C29" s="16">
        <v>6.0828540529012676</v>
      </c>
      <c r="D29" s="10">
        <v>1526.9188995010184</v>
      </c>
      <c r="E29" s="12">
        <v>1522.6863792275078</v>
      </c>
      <c r="F29" s="10">
        <v>1515.0868901164686</v>
      </c>
      <c r="G29" s="12">
        <v>1510.9641626750365</v>
      </c>
      <c r="H29" s="10">
        <v>1585.3156804235391</v>
      </c>
      <c r="I29" s="12">
        <v>1595.750403449337</v>
      </c>
    </row>
    <row r="30" spans="1:9" x14ac:dyDescent="0.25">
      <c r="A30" s="8">
        <v>42609</v>
      </c>
      <c r="B30" s="8">
        <v>42610</v>
      </c>
      <c r="C30" s="16">
        <v>7.5279827651977538</v>
      </c>
      <c r="D30" s="10">
        <v>1804.7542549580344</v>
      </c>
      <c r="E30" s="12">
        <v>1802.4954371379097</v>
      </c>
      <c r="F30" s="10">
        <v>1805.2662264633104</v>
      </c>
      <c r="G30" s="12">
        <v>1798.2742737329149</v>
      </c>
      <c r="H30" s="10">
        <v>1864.479217665287</v>
      </c>
      <c r="I30" s="12">
        <v>1880.8351327187104</v>
      </c>
    </row>
    <row r="31" spans="1:9" x14ac:dyDescent="0.25">
      <c r="A31" s="8">
        <v>42610</v>
      </c>
      <c r="B31" s="8">
        <v>42611</v>
      </c>
      <c r="C31" s="16">
        <v>7.9252770882472392</v>
      </c>
      <c r="D31" s="10">
        <v>1906.1950803006291</v>
      </c>
      <c r="E31" s="12">
        <v>1902.2863800191949</v>
      </c>
      <c r="F31" s="10">
        <v>1911.8969789176879</v>
      </c>
      <c r="G31" s="12">
        <v>1905.1686317009335</v>
      </c>
      <c r="H31" s="10">
        <v>1988.3960702144441</v>
      </c>
      <c r="I31" s="12">
        <v>2000.817238233949</v>
      </c>
    </row>
    <row r="32" spans="1:9" x14ac:dyDescent="0.25">
      <c r="A32" s="8">
        <v>42611</v>
      </c>
      <c r="B32" s="8">
        <v>42612</v>
      </c>
      <c r="C32" s="16">
        <v>7.9332180632948877</v>
      </c>
      <c r="D32" s="10">
        <v>1894.2871062180445</v>
      </c>
      <c r="E32" s="12">
        <v>1892.2721203431163</v>
      </c>
      <c r="F32" s="10">
        <v>1901.8608353219875</v>
      </c>
      <c r="G32" s="12">
        <v>1894.142874190657</v>
      </c>
      <c r="H32" s="10">
        <v>1975.7736148643148</v>
      </c>
      <c r="I32" s="12">
        <v>1988.2830013661548</v>
      </c>
    </row>
    <row r="33" spans="1:9" x14ac:dyDescent="0.25">
      <c r="A33" s="8">
        <v>42612</v>
      </c>
      <c r="B33" s="8">
        <v>42613</v>
      </c>
      <c r="C33" s="16">
        <v>7.8992199544236064</v>
      </c>
      <c r="D33" s="10">
        <v>1893.5076398191522</v>
      </c>
      <c r="E33" s="12">
        <v>1886.1387480004332</v>
      </c>
      <c r="F33" s="10">
        <v>1898.6755126377107</v>
      </c>
      <c r="G33" s="12">
        <v>1892.0891038214374</v>
      </c>
      <c r="H33" s="10">
        <v>1971.0978172516113</v>
      </c>
      <c r="I33" s="12">
        <v>1985.5893495598239</v>
      </c>
    </row>
    <row r="34" spans="1:9" ht="15.75" thickBot="1" x14ac:dyDescent="0.3">
      <c r="A34" s="8">
        <v>42613</v>
      </c>
      <c r="B34" s="8">
        <v>42614</v>
      </c>
      <c r="C34" s="16">
        <v>7.468858908735216</v>
      </c>
      <c r="D34" s="19">
        <v>1833.2748199848975</v>
      </c>
      <c r="E34" s="20">
        <v>1833.4284037358561</v>
      </c>
      <c r="F34" s="19">
        <v>1835.5275704719947</v>
      </c>
      <c r="G34" s="20">
        <v>1831.283885817053</v>
      </c>
      <c r="H34" s="19">
        <v>1905.4968001990558</v>
      </c>
      <c r="I34" s="20">
        <v>1921.5206197668579</v>
      </c>
    </row>
  </sheetData>
  <mergeCells count="4">
    <mergeCell ref="D2:E2"/>
    <mergeCell ref="F2:G2"/>
    <mergeCell ref="H2:I2"/>
    <mergeCell ref="A1:C1"/>
  </mergeCells>
  <conditionalFormatting sqref="D4:I4">
    <cfRule type="aboveAverage" dxfId="602" priority="93"/>
    <cfRule type="aboveAverage" dxfId="601" priority="92" aboveAverage="0"/>
    <cfRule type="top10" dxfId="600" priority="91" percent="1" bottom="1" rank="20"/>
  </conditionalFormatting>
  <conditionalFormatting sqref="D5:I5">
    <cfRule type="top10" dxfId="599" priority="88" percent="1" bottom="1" rank="20"/>
    <cfRule type="aboveAverage" dxfId="598" priority="89" aboveAverage="0"/>
    <cfRule type="aboveAverage" dxfId="597" priority="90"/>
  </conditionalFormatting>
  <conditionalFormatting sqref="D6:I6">
    <cfRule type="top10" dxfId="596" priority="85" percent="1" bottom="1" rank="20"/>
    <cfRule type="aboveAverage" dxfId="595" priority="86" aboveAverage="0"/>
    <cfRule type="aboveAverage" dxfId="594" priority="87"/>
  </conditionalFormatting>
  <conditionalFormatting sqref="D7:I7">
    <cfRule type="top10" dxfId="593" priority="82" percent="1" bottom="1" rank="20"/>
    <cfRule type="aboveAverage" dxfId="592" priority="83" aboveAverage="0"/>
    <cfRule type="aboveAverage" dxfId="591" priority="84"/>
  </conditionalFormatting>
  <conditionalFormatting sqref="D8:I8">
    <cfRule type="top10" dxfId="590" priority="79" percent="1" bottom="1" rank="20"/>
    <cfRule type="aboveAverage" dxfId="589" priority="80" aboveAverage="0"/>
    <cfRule type="aboveAverage" dxfId="588" priority="81"/>
  </conditionalFormatting>
  <conditionalFormatting sqref="D9:I9">
    <cfRule type="top10" dxfId="587" priority="76" percent="1" bottom="1" rank="20"/>
    <cfRule type="aboveAverage" dxfId="586" priority="77" aboveAverage="0"/>
    <cfRule type="aboveAverage" dxfId="585" priority="78"/>
  </conditionalFormatting>
  <conditionalFormatting sqref="D10:I10">
    <cfRule type="top10" dxfId="584" priority="73" percent="1" bottom="1" rank="20"/>
    <cfRule type="aboveAverage" dxfId="583" priority="74" aboveAverage="0"/>
    <cfRule type="aboveAverage" dxfId="582" priority="75"/>
  </conditionalFormatting>
  <conditionalFormatting sqref="D11:I11">
    <cfRule type="top10" dxfId="581" priority="70" percent="1" bottom="1" rank="20"/>
    <cfRule type="aboveAverage" dxfId="580" priority="71" aboveAverage="0"/>
    <cfRule type="aboveAverage" dxfId="579" priority="72"/>
  </conditionalFormatting>
  <conditionalFormatting sqref="D12:I12">
    <cfRule type="top10" dxfId="578" priority="67" percent="1" bottom="1" rank="20"/>
    <cfRule type="aboveAverage" dxfId="577" priority="68" aboveAverage="0"/>
    <cfRule type="aboveAverage" dxfId="576" priority="69"/>
  </conditionalFormatting>
  <conditionalFormatting sqref="D13:I13">
    <cfRule type="top10" dxfId="575" priority="64" percent="1" bottom="1" rank="20"/>
    <cfRule type="aboveAverage" dxfId="574" priority="65" aboveAverage="0"/>
    <cfRule type="aboveAverage" dxfId="573" priority="66"/>
  </conditionalFormatting>
  <conditionalFormatting sqref="D14:I14">
    <cfRule type="top10" dxfId="572" priority="61" percent="1" bottom="1" rank="20"/>
    <cfRule type="aboveAverage" dxfId="571" priority="62" aboveAverage="0"/>
    <cfRule type="aboveAverage" dxfId="570" priority="63"/>
  </conditionalFormatting>
  <conditionalFormatting sqref="D15:I15">
    <cfRule type="top10" dxfId="569" priority="58" percent="1" bottom="1" rank="20"/>
    <cfRule type="aboveAverage" dxfId="568" priority="59" aboveAverage="0"/>
    <cfRule type="aboveAverage" dxfId="567" priority="60"/>
  </conditionalFormatting>
  <conditionalFormatting sqref="D16:I16">
    <cfRule type="top10" dxfId="566" priority="55" percent="1" bottom="1" rank="20"/>
    <cfRule type="aboveAverage" dxfId="565" priority="56" aboveAverage="0"/>
    <cfRule type="aboveAverage" dxfId="564" priority="57"/>
  </conditionalFormatting>
  <conditionalFormatting sqref="D17:I17">
    <cfRule type="top10" dxfId="563" priority="52" percent="1" bottom="1" rank="20"/>
    <cfRule type="aboveAverage" dxfId="562" priority="53" aboveAverage="0"/>
    <cfRule type="aboveAverage" dxfId="561" priority="54"/>
  </conditionalFormatting>
  <conditionalFormatting sqref="D18:I18">
    <cfRule type="top10" dxfId="560" priority="49" percent="1" bottom="1" rank="20"/>
    <cfRule type="aboveAverage" dxfId="559" priority="50" aboveAverage="0"/>
    <cfRule type="aboveAverage" dxfId="558" priority="51"/>
  </conditionalFormatting>
  <conditionalFormatting sqref="D19:I19">
    <cfRule type="top10" dxfId="557" priority="46" percent="1" bottom="1" rank="20"/>
    <cfRule type="aboveAverage" dxfId="556" priority="47" aboveAverage="0"/>
    <cfRule type="aboveAverage" dxfId="555" priority="48"/>
  </conditionalFormatting>
  <conditionalFormatting sqref="D20:I20">
    <cfRule type="top10" dxfId="554" priority="43" percent="1" bottom="1" rank="20"/>
    <cfRule type="aboveAverage" dxfId="553" priority="44" aboveAverage="0"/>
    <cfRule type="aboveAverage" dxfId="552" priority="45"/>
  </conditionalFormatting>
  <conditionalFormatting sqref="D21:I21">
    <cfRule type="top10" dxfId="551" priority="40" percent="1" bottom="1" rank="20"/>
    <cfRule type="aboveAverage" dxfId="550" priority="41" aboveAverage="0"/>
    <cfRule type="aboveAverage" dxfId="549" priority="42"/>
  </conditionalFormatting>
  <conditionalFormatting sqref="D22:I22">
    <cfRule type="top10" dxfId="548" priority="37" percent="1" bottom="1" rank="20"/>
    <cfRule type="aboveAverage" dxfId="547" priority="38" aboveAverage="0"/>
    <cfRule type="aboveAverage" dxfId="546" priority="39"/>
  </conditionalFormatting>
  <conditionalFormatting sqref="D23:I23">
    <cfRule type="top10" dxfId="545" priority="34" percent="1" bottom="1" rank="20"/>
    <cfRule type="aboveAverage" dxfId="544" priority="35" aboveAverage="0"/>
    <cfRule type="aboveAverage" dxfId="543" priority="36"/>
  </conditionalFormatting>
  <conditionalFormatting sqref="D24:I24">
    <cfRule type="top10" dxfId="542" priority="31" percent="1" bottom="1" rank="20"/>
    <cfRule type="aboveAverage" dxfId="541" priority="32" aboveAverage="0"/>
    <cfRule type="aboveAverage" dxfId="540" priority="33"/>
  </conditionalFormatting>
  <conditionalFormatting sqref="D25:I25">
    <cfRule type="top10" dxfId="539" priority="28" percent="1" bottom="1" rank="20"/>
    <cfRule type="aboveAverage" dxfId="538" priority="29" aboveAverage="0"/>
    <cfRule type="aboveAverage" dxfId="537" priority="30"/>
  </conditionalFormatting>
  <conditionalFormatting sqref="D26:I26">
    <cfRule type="top10" dxfId="536" priority="25" percent="1" bottom="1" rank="20"/>
    <cfRule type="aboveAverage" dxfId="535" priority="26" aboveAverage="0"/>
    <cfRule type="aboveAverage" dxfId="534" priority="27"/>
  </conditionalFormatting>
  <conditionalFormatting sqref="D27:I27">
    <cfRule type="top10" dxfId="533" priority="22" percent="1" bottom="1" rank="20"/>
    <cfRule type="aboveAverage" dxfId="532" priority="23" aboveAverage="0"/>
    <cfRule type="aboveAverage" dxfId="531" priority="24"/>
  </conditionalFormatting>
  <conditionalFormatting sqref="D28:I28">
    <cfRule type="top10" dxfId="530" priority="19" percent="1" bottom="1" rank="20"/>
    <cfRule type="aboveAverage" dxfId="529" priority="20" aboveAverage="0"/>
    <cfRule type="aboveAverage" dxfId="528" priority="21"/>
  </conditionalFormatting>
  <conditionalFormatting sqref="D29:I29">
    <cfRule type="top10" dxfId="527" priority="16" percent="1" bottom="1" rank="20"/>
    <cfRule type="aboveAverage" dxfId="526" priority="17" aboveAverage="0"/>
    <cfRule type="aboveAverage" dxfId="525" priority="18"/>
  </conditionalFormatting>
  <conditionalFormatting sqref="D30:I30">
    <cfRule type="top10" dxfId="524" priority="13" percent="1" bottom="1" rank="20"/>
    <cfRule type="aboveAverage" dxfId="523" priority="14" aboveAverage="0"/>
    <cfRule type="aboveAverage" dxfId="522" priority="15"/>
  </conditionalFormatting>
  <conditionalFormatting sqref="D31:I31">
    <cfRule type="top10" dxfId="521" priority="10" percent="1" bottom="1" rank="20"/>
    <cfRule type="aboveAverage" dxfId="520" priority="11" aboveAverage="0"/>
    <cfRule type="aboveAverage" dxfId="519" priority="12"/>
  </conditionalFormatting>
  <conditionalFormatting sqref="D32:I32">
    <cfRule type="top10" dxfId="518" priority="7" percent="1" bottom="1" rank="20"/>
    <cfRule type="aboveAverage" dxfId="517" priority="8" aboveAverage="0"/>
    <cfRule type="aboveAverage" dxfId="516" priority="9"/>
  </conditionalFormatting>
  <conditionalFormatting sqref="D33:I33">
    <cfRule type="top10" dxfId="515" priority="4" percent="1" bottom="1" rank="20"/>
    <cfRule type="aboveAverage" dxfId="514" priority="5" aboveAverage="0"/>
    <cfRule type="aboveAverage" dxfId="513" priority="6"/>
  </conditionalFormatting>
  <conditionalFormatting sqref="D34:I34">
    <cfRule type="top10" dxfId="512" priority="1" percent="1" bottom="1" rank="20"/>
    <cfRule type="aboveAverage" dxfId="511" priority="2" aboveAverage="0"/>
    <cfRule type="aboveAverage" dxfId="510" priority="3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2" sqref="D2:K2"/>
    </sheetView>
  </sheetViews>
  <sheetFormatPr defaultRowHeight="15" x14ac:dyDescent="0.25"/>
  <cols>
    <col min="1" max="1" width="11.7109375" customWidth="1"/>
    <col min="2" max="2" width="11.140625" customWidth="1"/>
  </cols>
  <sheetData>
    <row r="1" spans="1:11" ht="18.75" customHeight="1" thickBot="1" x14ac:dyDescent="0.3">
      <c r="A1" s="37" t="s">
        <v>104</v>
      </c>
      <c r="B1" s="38"/>
      <c r="C1" s="39"/>
    </row>
    <row r="2" spans="1:11" ht="15.75" thickBot="1" x14ac:dyDescent="0.3">
      <c r="D2" s="26" t="str">
        <f>"034"</f>
        <v>034</v>
      </c>
      <c r="E2" s="26" t="str">
        <f>"036"</f>
        <v>036</v>
      </c>
      <c r="F2" s="26" t="str">
        <f>"042"</f>
        <v>042</v>
      </c>
      <c r="G2" s="26" t="str">
        <f>"044"</f>
        <v>044</v>
      </c>
      <c r="H2" s="26" t="str">
        <f>"050"</f>
        <v>050</v>
      </c>
      <c r="I2" s="26" t="str">
        <f>"052"</f>
        <v>052</v>
      </c>
      <c r="J2" s="26" t="str">
        <f>"058"</f>
        <v>058</v>
      </c>
      <c r="K2" s="26" t="str">
        <f>"060"</f>
        <v>060</v>
      </c>
    </row>
    <row r="3" spans="1:11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6" t="s">
        <v>2</v>
      </c>
      <c r="E3" s="26" t="s">
        <v>2</v>
      </c>
      <c r="F3" s="26" t="s">
        <v>2</v>
      </c>
      <c r="G3" s="26" t="s">
        <v>2</v>
      </c>
      <c r="H3" s="26" t="s">
        <v>2</v>
      </c>
      <c r="I3" s="26" t="s">
        <v>2</v>
      </c>
      <c r="J3" s="26" t="s">
        <v>2</v>
      </c>
      <c r="K3" s="6" t="s">
        <v>2</v>
      </c>
    </row>
    <row r="4" spans="1:11" x14ac:dyDescent="0.25">
      <c r="A4" s="8">
        <v>42583</v>
      </c>
      <c r="B4" s="8">
        <v>42584</v>
      </c>
      <c r="C4" s="16">
        <v>7.8739856944084163</v>
      </c>
      <c r="D4" s="41">
        <v>1720.1897281130434</v>
      </c>
      <c r="E4" s="41">
        <v>1763.5658466161699</v>
      </c>
      <c r="F4" s="41">
        <v>1842.2496175906372</v>
      </c>
      <c r="G4" s="41">
        <v>1812.142851820957</v>
      </c>
      <c r="H4" s="41">
        <v>1766.391669345895</v>
      </c>
      <c r="I4" s="41">
        <v>1843.1128375985891</v>
      </c>
      <c r="J4" s="41">
        <v>1811.8443031118354</v>
      </c>
      <c r="K4" s="29">
        <v>1832.4920448363002</v>
      </c>
    </row>
    <row r="5" spans="1:11" x14ac:dyDescent="0.25">
      <c r="A5" s="8">
        <v>42584</v>
      </c>
      <c r="B5" s="8">
        <v>42585</v>
      </c>
      <c r="C5" s="16">
        <v>7.1203376026153569</v>
      </c>
      <c r="D5" s="24">
        <v>1834.7141751376387</v>
      </c>
      <c r="E5" s="24">
        <v>1832.1866010692709</v>
      </c>
      <c r="F5" s="24">
        <v>1857.3403861524664</v>
      </c>
      <c r="G5" s="24">
        <v>1840.2787893951524</v>
      </c>
      <c r="H5" s="24">
        <v>1820.2614839631308</v>
      </c>
      <c r="I5" s="24">
        <v>1818.0284211957321</v>
      </c>
      <c r="J5" s="24">
        <v>1805.3658872637945</v>
      </c>
      <c r="K5" s="12">
        <v>1793.08920487509</v>
      </c>
    </row>
    <row r="6" spans="1:11" x14ac:dyDescent="0.25">
      <c r="A6" s="8">
        <v>42585</v>
      </c>
      <c r="B6" s="8">
        <v>42586</v>
      </c>
      <c r="C6" s="16">
        <v>6.4199563636779784</v>
      </c>
      <c r="D6" s="24">
        <v>1424.0813149415801</v>
      </c>
      <c r="E6" s="24">
        <v>1412.8440320415202</v>
      </c>
      <c r="F6" s="24">
        <v>1459.0011043797281</v>
      </c>
      <c r="G6" s="24">
        <v>1452.331352247754</v>
      </c>
      <c r="H6" s="24">
        <v>1462.9460120739798</v>
      </c>
      <c r="I6" s="24">
        <v>1470.7161449472203</v>
      </c>
      <c r="J6" s="24">
        <v>1500.387876942759</v>
      </c>
      <c r="K6" s="12">
        <v>1505.1173775556206</v>
      </c>
    </row>
    <row r="7" spans="1:11" x14ac:dyDescent="0.25">
      <c r="A7" s="8">
        <v>42586</v>
      </c>
      <c r="B7" s="8">
        <v>42587</v>
      </c>
      <c r="C7" s="16">
        <v>7.2486125240325929</v>
      </c>
      <c r="D7" s="24">
        <v>1691.188279605708</v>
      </c>
      <c r="E7" s="24">
        <v>1727.9681104262665</v>
      </c>
      <c r="F7" s="24">
        <v>1781.0693168364562</v>
      </c>
      <c r="G7" s="24">
        <v>1774.3995509330698</v>
      </c>
      <c r="H7" s="24">
        <v>1727.560080839894</v>
      </c>
      <c r="I7" s="24">
        <v>1798.0290432933198</v>
      </c>
      <c r="J7" s="24">
        <v>1768.4656728490986</v>
      </c>
      <c r="K7" s="12">
        <v>1782.974284064527</v>
      </c>
    </row>
    <row r="8" spans="1:11" x14ac:dyDescent="0.25">
      <c r="A8" s="8">
        <v>42587</v>
      </c>
      <c r="B8" s="8">
        <v>42588</v>
      </c>
      <c r="C8" s="16">
        <v>6.9139870529174807</v>
      </c>
      <c r="D8" s="24">
        <v>1647.6592019728564</v>
      </c>
      <c r="E8" s="24">
        <v>1684.0564757842358</v>
      </c>
      <c r="F8" s="24">
        <v>1722.3312748629694</v>
      </c>
      <c r="G8" s="24">
        <v>1700.9141824975852</v>
      </c>
      <c r="H8" s="24">
        <v>1633.1132788369355</v>
      </c>
      <c r="I8" s="24">
        <v>1709.3922795560147</v>
      </c>
      <c r="J8" s="24">
        <v>1659.4209953478</v>
      </c>
      <c r="K8" s="12">
        <v>1685.2067396300945</v>
      </c>
    </row>
    <row r="9" spans="1:11" x14ac:dyDescent="0.25">
      <c r="A9" s="8">
        <v>42588</v>
      </c>
      <c r="B9" s="8">
        <v>42589</v>
      </c>
      <c r="C9" s="16">
        <v>7.3179626827239987</v>
      </c>
      <c r="D9" s="24">
        <v>1732.5183987689759</v>
      </c>
      <c r="E9" s="24">
        <v>1778.6582479589347</v>
      </c>
      <c r="F9" s="24">
        <v>1847.3766355231646</v>
      </c>
      <c r="G9" s="24">
        <v>1839.2333728408689</v>
      </c>
      <c r="H9" s="24">
        <v>1796.7713368434356</v>
      </c>
      <c r="I9" s="24">
        <v>1863.082293082364</v>
      </c>
      <c r="J9" s="24">
        <v>1813.1895752673604</v>
      </c>
      <c r="K9" s="12">
        <v>1832.234275707702</v>
      </c>
    </row>
    <row r="10" spans="1:11" x14ac:dyDescent="0.25">
      <c r="A10" s="8">
        <v>42589</v>
      </c>
      <c r="B10" s="8">
        <v>42590</v>
      </c>
      <c r="C10" s="16">
        <v>8.0764415092468269</v>
      </c>
      <c r="D10" s="24">
        <v>1784.4684096027083</v>
      </c>
      <c r="E10" s="24">
        <v>1830.8774775844206</v>
      </c>
      <c r="F10" s="24">
        <v>1903.8650400880017</v>
      </c>
      <c r="G10" s="24">
        <v>1893.2449878948082</v>
      </c>
      <c r="H10" s="24">
        <v>1844.9630508432838</v>
      </c>
      <c r="I10" s="24">
        <v>1910.7958080347883</v>
      </c>
      <c r="J10" s="24">
        <v>1874.2079820816853</v>
      </c>
      <c r="K10" s="12">
        <v>1882.8835597734073</v>
      </c>
    </row>
    <row r="11" spans="1:11" x14ac:dyDescent="0.25">
      <c r="A11" s="8">
        <v>42590</v>
      </c>
      <c r="B11" s="8">
        <v>42591</v>
      </c>
      <c r="C11" s="16">
        <v>8.2966216764450067</v>
      </c>
      <c r="D11" s="24">
        <v>1840.123080052663</v>
      </c>
      <c r="E11" s="24">
        <v>1890.4335518376963</v>
      </c>
      <c r="F11" s="24">
        <v>1967.3906693229017</v>
      </c>
      <c r="G11" s="24">
        <v>1942.9154340555699</v>
      </c>
      <c r="H11" s="24">
        <v>1892.0493430639549</v>
      </c>
      <c r="I11" s="24">
        <v>1967.0879008615614</v>
      </c>
      <c r="J11" s="24">
        <v>1928.9837468938306</v>
      </c>
      <c r="K11" s="12">
        <v>1941.6390014549593</v>
      </c>
    </row>
    <row r="12" spans="1:11" x14ac:dyDescent="0.25">
      <c r="A12" s="8">
        <v>42591</v>
      </c>
      <c r="B12" s="8">
        <v>42592</v>
      </c>
      <c r="C12" s="16">
        <v>6.2678837795257571</v>
      </c>
      <c r="D12" s="24">
        <v>1631.4068437102246</v>
      </c>
      <c r="E12" s="24">
        <v>1674.0212820786696</v>
      </c>
      <c r="F12" s="24">
        <v>1722.3869158630005</v>
      </c>
      <c r="G12" s="24">
        <v>1712.7266498526517</v>
      </c>
      <c r="H12" s="24">
        <v>1689.500918073775</v>
      </c>
      <c r="I12" s="24">
        <v>1759.8839978479036</v>
      </c>
      <c r="J12" s="24">
        <v>1734.4386175062177</v>
      </c>
      <c r="K12" s="12">
        <v>1764.5917784949609</v>
      </c>
    </row>
    <row r="13" spans="1:11" x14ac:dyDescent="0.25">
      <c r="A13" s="8">
        <v>42592</v>
      </c>
      <c r="B13" s="8">
        <v>42593</v>
      </c>
      <c r="C13" s="16">
        <v>7.6570745229758321</v>
      </c>
      <c r="D13" s="24">
        <v>1681.4942220091568</v>
      </c>
      <c r="E13" s="24">
        <v>1705.2152671836152</v>
      </c>
      <c r="F13" s="24">
        <v>1723.7772793697231</v>
      </c>
      <c r="G13" s="24">
        <v>1710.5884562305444</v>
      </c>
      <c r="H13" s="24">
        <v>1636.9942689390778</v>
      </c>
      <c r="I13" s="24">
        <v>1687.7636325644653</v>
      </c>
      <c r="J13" s="24">
        <v>1664.8345929222783</v>
      </c>
      <c r="K13" s="12">
        <v>1689.9573939128231</v>
      </c>
    </row>
    <row r="14" spans="1:11" x14ac:dyDescent="0.25">
      <c r="A14" s="8">
        <v>42593</v>
      </c>
      <c r="B14" s="8">
        <v>42594</v>
      </c>
      <c r="C14" s="16">
        <v>6.6788114709854129</v>
      </c>
      <c r="D14" s="24">
        <v>1599.7385251587461</v>
      </c>
      <c r="E14" s="24">
        <v>1641.1408876998339</v>
      </c>
      <c r="F14" s="24">
        <v>1714.5755995258892</v>
      </c>
      <c r="G14" s="24">
        <v>1694.5196369325142</v>
      </c>
      <c r="H14" s="24">
        <v>1644.7431449805786</v>
      </c>
      <c r="I14" s="24">
        <v>1724.7970150010901</v>
      </c>
      <c r="J14" s="24">
        <v>1649.927883617858</v>
      </c>
      <c r="K14" s="12">
        <v>1686.4539951958411</v>
      </c>
    </row>
    <row r="15" spans="1:11" x14ac:dyDescent="0.25">
      <c r="A15" s="8">
        <v>42594</v>
      </c>
      <c r="B15" s="8">
        <v>42595</v>
      </c>
      <c r="C15" s="16">
        <v>7.9459913539886475</v>
      </c>
      <c r="D15" s="24">
        <v>1756.0863923581737</v>
      </c>
      <c r="E15" s="24">
        <v>1798.9436742332123</v>
      </c>
      <c r="F15" s="24">
        <v>1865.7810240450035</v>
      </c>
      <c r="G15" s="24">
        <v>1841.6294979340287</v>
      </c>
      <c r="H15" s="24">
        <v>1809.7124686416653</v>
      </c>
      <c r="I15" s="24">
        <v>1886.0587119962017</v>
      </c>
      <c r="J15" s="24">
        <v>1844.4576774408167</v>
      </c>
      <c r="K15" s="12">
        <v>1876.0786865481309</v>
      </c>
    </row>
    <row r="16" spans="1:11" x14ac:dyDescent="0.25">
      <c r="A16" s="8">
        <v>42595</v>
      </c>
      <c r="B16" s="8">
        <v>42596</v>
      </c>
      <c r="C16" s="16">
        <v>7.5745585923194882</v>
      </c>
      <c r="D16" s="24">
        <v>1757.9008244193501</v>
      </c>
      <c r="E16" s="24">
        <v>1803.4668749453942</v>
      </c>
      <c r="F16" s="24">
        <v>1874.9069422414464</v>
      </c>
      <c r="G16" s="24">
        <v>1848.381434369712</v>
      </c>
      <c r="H16" s="24">
        <v>1796.9303207490866</v>
      </c>
      <c r="I16" s="24">
        <v>1865.2084152044135</v>
      </c>
      <c r="J16" s="24">
        <v>1820.3556549258476</v>
      </c>
      <c r="K16" s="12">
        <v>1848.1876216976848</v>
      </c>
    </row>
    <row r="17" spans="1:11" x14ac:dyDescent="0.25">
      <c r="A17" s="8">
        <v>42596</v>
      </c>
      <c r="B17" s="8">
        <v>42597</v>
      </c>
      <c r="C17" s="16">
        <v>7.934746195793152</v>
      </c>
      <c r="D17" s="24">
        <v>1799.4633237584108</v>
      </c>
      <c r="E17" s="24">
        <v>1844.211156839322</v>
      </c>
      <c r="F17" s="24">
        <v>1915.3357413998267</v>
      </c>
      <c r="G17" s="24">
        <v>1895.515093688927</v>
      </c>
      <c r="H17" s="24">
        <v>1843.900790801508</v>
      </c>
      <c r="I17" s="24">
        <v>1910.2119110845706</v>
      </c>
      <c r="J17" s="24">
        <v>1873.8778720737098</v>
      </c>
      <c r="K17" s="12">
        <v>1898.9585460818869</v>
      </c>
    </row>
    <row r="18" spans="1:11" x14ac:dyDescent="0.25">
      <c r="A18" s="8">
        <v>42597</v>
      </c>
      <c r="B18" s="8">
        <v>42598</v>
      </c>
      <c r="C18" s="16">
        <v>6.7690968604087827</v>
      </c>
      <c r="D18" s="24">
        <v>1772.5283149127438</v>
      </c>
      <c r="E18" s="24">
        <v>1822.7577818811658</v>
      </c>
      <c r="F18" s="24">
        <v>1905.7617734042838</v>
      </c>
      <c r="G18" s="24">
        <v>1882.1910568177004</v>
      </c>
      <c r="H18" s="24">
        <v>1833.7179498526496</v>
      </c>
      <c r="I18" s="24">
        <v>1912.6754220290172</v>
      </c>
      <c r="J18" s="24">
        <v>1873.1776491787316</v>
      </c>
      <c r="K18" s="12">
        <v>1902.0478845835612</v>
      </c>
    </row>
    <row r="19" spans="1:11" x14ac:dyDescent="0.25">
      <c r="A19" s="8">
        <v>42598</v>
      </c>
      <c r="B19" s="8">
        <v>42599</v>
      </c>
      <c r="C19" s="16">
        <v>7.5269798793792724</v>
      </c>
      <c r="D19" s="24">
        <v>1766.8614592489821</v>
      </c>
      <c r="E19" s="24">
        <v>1806.1642725155937</v>
      </c>
      <c r="F19" s="24">
        <v>1891.7977638720863</v>
      </c>
      <c r="G19" s="24">
        <v>1870.169310246524</v>
      </c>
      <c r="H19" s="24">
        <v>1818.7150328454816</v>
      </c>
      <c r="I19" s="24">
        <v>1894.2504937605263</v>
      </c>
      <c r="J19" s="24">
        <v>1852.2026494686322</v>
      </c>
      <c r="K19" s="12">
        <v>1884.0364631723223</v>
      </c>
    </row>
    <row r="20" spans="1:11" x14ac:dyDescent="0.25">
      <c r="A20" s="8">
        <v>42599</v>
      </c>
      <c r="B20" s="8">
        <v>42600</v>
      </c>
      <c r="C20" s="16">
        <v>7.5309015653133393</v>
      </c>
      <c r="D20" s="24">
        <v>1776.5435674256073</v>
      </c>
      <c r="E20" s="24">
        <v>1817.512587552834</v>
      </c>
      <c r="F20" s="24">
        <v>1881.6416862534236</v>
      </c>
      <c r="G20" s="24">
        <v>1852.5643206757379</v>
      </c>
      <c r="H20" s="24">
        <v>1791.3842041170949</v>
      </c>
      <c r="I20" s="24">
        <v>1862.6193290573676</v>
      </c>
      <c r="J20" s="24">
        <v>1821.091436766631</v>
      </c>
      <c r="K20" s="12">
        <v>1849.2029815084384</v>
      </c>
    </row>
    <row r="21" spans="1:11" x14ac:dyDescent="0.25">
      <c r="A21" s="8">
        <v>42600</v>
      </c>
      <c r="B21" s="8">
        <v>42601</v>
      </c>
      <c r="C21" s="16">
        <v>6.0260900201201437</v>
      </c>
      <c r="D21" s="24">
        <v>1436.1519624313153</v>
      </c>
      <c r="E21" s="24">
        <v>1489.1354136650655</v>
      </c>
      <c r="F21" s="24">
        <v>1545.6899008589176</v>
      </c>
      <c r="G21" s="24">
        <v>1527.9325138081633</v>
      </c>
      <c r="H21" s="24">
        <v>1467.4546160559385</v>
      </c>
      <c r="I21" s="24">
        <v>1543.6331247961834</v>
      </c>
      <c r="J21" s="24">
        <v>1504.4359837098109</v>
      </c>
      <c r="K21" s="12">
        <v>1536.7733595910438</v>
      </c>
    </row>
    <row r="22" spans="1:11" x14ac:dyDescent="0.25">
      <c r="A22" s="8">
        <v>42601</v>
      </c>
      <c r="B22" s="8">
        <v>42602</v>
      </c>
      <c r="C22" s="16">
        <v>7.7383705451488494</v>
      </c>
      <c r="D22" s="24">
        <v>1742.8183942719265</v>
      </c>
      <c r="E22" s="24">
        <v>1778.5680306269439</v>
      </c>
      <c r="F22" s="24">
        <v>1829.3056236625594</v>
      </c>
      <c r="G22" s="24">
        <v>1811.8379869348225</v>
      </c>
      <c r="H22" s="24">
        <v>1763.1060061289211</v>
      </c>
      <c r="I22" s="24">
        <v>1819.6025180098611</v>
      </c>
      <c r="J22" s="24">
        <v>1785.9990046259936</v>
      </c>
      <c r="K22" s="12">
        <v>1810.45590070925</v>
      </c>
    </row>
    <row r="23" spans="1:11" x14ac:dyDescent="0.25">
      <c r="A23" s="8">
        <v>42602</v>
      </c>
      <c r="B23" s="8">
        <v>42603</v>
      </c>
      <c r="C23" s="16">
        <v>5.756590073361993</v>
      </c>
      <c r="D23" s="24">
        <v>1571.2339671391117</v>
      </c>
      <c r="E23" s="24">
        <v>1661.9332872833882</v>
      </c>
      <c r="F23" s="24">
        <v>1714.7480019721247</v>
      </c>
      <c r="G23" s="24">
        <v>1691.5505599715511</v>
      </c>
      <c r="H23" s="24">
        <v>1641.1443324820771</v>
      </c>
      <c r="I23" s="24">
        <v>1705.6752998188538</v>
      </c>
      <c r="J23" s="24">
        <v>1632.7870673351158</v>
      </c>
      <c r="K23" s="12">
        <v>1654.5807770438369</v>
      </c>
    </row>
    <row r="24" spans="1:11" x14ac:dyDescent="0.25">
      <c r="A24" s="8">
        <v>42603</v>
      </c>
      <c r="B24" s="8">
        <v>42604</v>
      </c>
      <c r="C24" s="16">
        <v>8.0455804841518397</v>
      </c>
      <c r="D24" s="24">
        <v>1808.9181890189136</v>
      </c>
      <c r="E24" s="24">
        <v>1858.3691117543044</v>
      </c>
      <c r="F24" s="24">
        <v>1917.5514143076646</v>
      </c>
      <c r="G24" s="24">
        <v>1896.4670236529264</v>
      </c>
      <c r="H24" s="24">
        <v>1845.770661718916</v>
      </c>
      <c r="I24" s="24">
        <v>1900.9038442306521</v>
      </c>
      <c r="J24" s="24">
        <v>1845.8213505995111</v>
      </c>
      <c r="K24" s="12">
        <v>1865.0499034468446</v>
      </c>
    </row>
    <row r="25" spans="1:11" x14ac:dyDescent="0.25">
      <c r="A25" s="8">
        <v>42604</v>
      </c>
      <c r="B25" s="8">
        <v>42605</v>
      </c>
      <c r="C25" s="16">
        <v>6.1159194936752321</v>
      </c>
      <c r="D25" s="24">
        <v>1617.6570966082425</v>
      </c>
      <c r="E25" s="24">
        <v>1673.344632100981</v>
      </c>
      <c r="F25" s="24">
        <v>1737.4190727772771</v>
      </c>
      <c r="G25" s="24">
        <v>1716.1974924689193</v>
      </c>
      <c r="H25" s="24">
        <v>1652.9293115773924</v>
      </c>
      <c r="I25" s="24">
        <v>1733.392991287709</v>
      </c>
      <c r="J25" s="24">
        <v>1695.3186203640516</v>
      </c>
      <c r="K25" s="12">
        <v>1740.8519461596634</v>
      </c>
    </row>
    <row r="26" spans="1:11" x14ac:dyDescent="0.25">
      <c r="A26" s="8">
        <v>42605</v>
      </c>
      <c r="B26" s="8">
        <v>42606</v>
      </c>
      <c r="C26" s="16">
        <v>7.75256200158596</v>
      </c>
      <c r="D26" s="24">
        <v>1716.5847896539813</v>
      </c>
      <c r="E26" s="24">
        <v>1761.9743705494523</v>
      </c>
      <c r="F26" s="24">
        <v>1813.3355328462007</v>
      </c>
      <c r="G26" s="24">
        <v>1796.1932175755242</v>
      </c>
      <c r="H26" s="24">
        <v>1750.0497867611484</v>
      </c>
      <c r="I26" s="24">
        <v>1811.2425980365615</v>
      </c>
      <c r="J26" s="24">
        <v>1784.4483126706741</v>
      </c>
      <c r="K26" s="12">
        <v>1815.5663722863696</v>
      </c>
    </row>
    <row r="27" spans="1:11" x14ac:dyDescent="0.25">
      <c r="A27" s="8">
        <v>42606</v>
      </c>
      <c r="B27" s="8">
        <v>42607</v>
      </c>
      <c r="C27" s="16">
        <v>8.3570223971605309</v>
      </c>
      <c r="D27" s="24">
        <v>1801.6974455655698</v>
      </c>
      <c r="E27" s="24">
        <v>1849.6774667048655</v>
      </c>
      <c r="F27" s="24">
        <v>1919.4244949301326</v>
      </c>
      <c r="G27" s="24">
        <v>1895.2143178468336</v>
      </c>
      <c r="H27" s="24">
        <v>1845.1397610588492</v>
      </c>
      <c r="I27" s="24">
        <v>1919.1810110774504</v>
      </c>
      <c r="J27" s="24">
        <v>1882.6393784680372</v>
      </c>
      <c r="K27" s="12">
        <v>1913.500449606305</v>
      </c>
    </row>
    <row r="28" spans="1:11" x14ac:dyDescent="0.25">
      <c r="A28" s="8">
        <v>42607</v>
      </c>
      <c r="B28" s="8">
        <v>42608</v>
      </c>
      <c r="C28" s="16">
        <v>6.7465826520919796</v>
      </c>
      <c r="D28" s="24">
        <v>1666.0994114344292</v>
      </c>
      <c r="E28" s="24">
        <v>1710.6414966673663</v>
      </c>
      <c r="F28" s="24">
        <v>1783.0469332925213</v>
      </c>
      <c r="G28" s="24">
        <v>1775.1719261868645</v>
      </c>
      <c r="H28" s="24">
        <v>1718.2778778487502</v>
      </c>
      <c r="I28" s="24">
        <v>1795.141609262914</v>
      </c>
      <c r="J28" s="24">
        <v>1774.3170866094788</v>
      </c>
      <c r="K28" s="12">
        <v>1800.8019888725435</v>
      </c>
    </row>
    <row r="29" spans="1:11" x14ac:dyDescent="0.25">
      <c r="A29" s="8">
        <v>42608</v>
      </c>
      <c r="B29" s="8">
        <v>42609</v>
      </c>
      <c r="C29" s="16">
        <v>6.0828540529012676</v>
      </c>
      <c r="D29" s="24">
        <v>1449.9084219365791</v>
      </c>
      <c r="E29" s="24">
        <v>1498.4077301917587</v>
      </c>
      <c r="F29" s="24">
        <v>1565.7890908775423</v>
      </c>
      <c r="G29" s="24">
        <v>1554.5272708741666</v>
      </c>
      <c r="H29" s="24">
        <v>1497.3900518077089</v>
      </c>
      <c r="I29" s="24">
        <v>1577.9473818372262</v>
      </c>
      <c r="J29" s="24">
        <v>1558.7737919633048</v>
      </c>
      <c r="K29" s="12">
        <v>1600.8135740472453</v>
      </c>
    </row>
    <row r="30" spans="1:11" x14ac:dyDescent="0.25">
      <c r="A30" s="8">
        <v>42609</v>
      </c>
      <c r="B30" s="8">
        <v>42610</v>
      </c>
      <c r="C30" s="16">
        <v>7.5279827651977538</v>
      </c>
      <c r="D30" s="24">
        <v>1728.5782946724721</v>
      </c>
      <c r="E30" s="24">
        <v>1768.0714886285832</v>
      </c>
      <c r="F30" s="24">
        <v>1826.8871296640921</v>
      </c>
      <c r="G30" s="24">
        <v>1795.120565360708</v>
      </c>
      <c r="H30" s="24">
        <v>1767.0641572413736</v>
      </c>
      <c r="I30" s="24">
        <v>1831.3542138589371</v>
      </c>
      <c r="J30" s="24">
        <v>1801.7141360339317</v>
      </c>
      <c r="K30" s="12">
        <v>1827.3967029122448</v>
      </c>
    </row>
    <row r="31" spans="1:11" x14ac:dyDescent="0.25">
      <c r="A31" s="8">
        <v>42610</v>
      </c>
      <c r="B31" s="8">
        <v>42611</v>
      </c>
      <c r="C31" s="16">
        <v>7.9252770882472392</v>
      </c>
      <c r="D31" s="24">
        <v>1833.8177111059069</v>
      </c>
      <c r="E31" s="24">
        <v>1886.544667762259</v>
      </c>
      <c r="F31" s="24">
        <v>1953.5602470813665</v>
      </c>
      <c r="G31" s="24">
        <v>1930.031929622307</v>
      </c>
      <c r="H31" s="24">
        <v>1882.8565148575342</v>
      </c>
      <c r="I31" s="24">
        <v>1956.7652238506489</v>
      </c>
      <c r="J31" s="24">
        <v>1919.6918316269475</v>
      </c>
      <c r="K31" s="12">
        <v>1952.3476007289785</v>
      </c>
    </row>
    <row r="32" spans="1:11" x14ac:dyDescent="0.25">
      <c r="A32" s="8">
        <v>42611</v>
      </c>
      <c r="B32" s="8">
        <v>42612</v>
      </c>
      <c r="C32" s="16">
        <v>7.9332180632948877</v>
      </c>
      <c r="D32" s="24">
        <v>1823.935037253877</v>
      </c>
      <c r="E32" s="24">
        <v>1875.7252844885288</v>
      </c>
      <c r="F32" s="24">
        <v>1948.8281567899273</v>
      </c>
      <c r="G32" s="24">
        <v>1926.7414151354603</v>
      </c>
      <c r="H32" s="24">
        <v>1877.3566146736855</v>
      </c>
      <c r="I32" s="24">
        <v>1954.0716613362606</v>
      </c>
      <c r="J32" s="24">
        <v>1917.0780818233643</v>
      </c>
      <c r="K32" s="12">
        <v>1946.9625683938118</v>
      </c>
    </row>
    <row r="33" spans="1:11" x14ac:dyDescent="0.25">
      <c r="A33" s="8">
        <v>42612</v>
      </c>
      <c r="B33" s="8">
        <v>42613</v>
      </c>
      <c r="C33" s="16">
        <v>7.8992199544236064</v>
      </c>
      <c r="D33" s="24">
        <v>1815.0225913047846</v>
      </c>
      <c r="E33" s="24">
        <v>1867.891660617136</v>
      </c>
      <c r="F33" s="24">
        <v>1936.7646184444441</v>
      </c>
      <c r="G33" s="24">
        <v>1916.085993148839</v>
      </c>
      <c r="H33" s="24">
        <v>1866.3694885609877</v>
      </c>
      <c r="I33" s="24">
        <v>1945.6360430358864</v>
      </c>
      <c r="J33" s="24">
        <v>1909.7929082855103</v>
      </c>
      <c r="K33" s="12">
        <v>1940.0542744491215</v>
      </c>
    </row>
    <row r="34" spans="1:11" ht="15.75" thickBot="1" x14ac:dyDescent="0.3">
      <c r="A34" s="8">
        <v>42613</v>
      </c>
      <c r="B34" s="8">
        <v>42614</v>
      </c>
      <c r="C34" s="16">
        <v>7.468858908735216</v>
      </c>
      <c r="D34" s="25">
        <v>1741.3055804324301</v>
      </c>
      <c r="E34" s="25">
        <v>1790.1064273987151</v>
      </c>
      <c r="F34" s="25">
        <v>1850.6679068403614</v>
      </c>
      <c r="G34" s="25">
        <v>1827.7360055140743</v>
      </c>
      <c r="H34" s="25">
        <v>1773.5548035111672</v>
      </c>
      <c r="I34" s="25">
        <v>1850.8000462899965</v>
      </c>
      <c r="J34" s="25">
        <v>1814.4684908695749</v>
      </c>
      <c r="K34" s="20">
        <v>1847.5920555702382</v>
      </c>
    </row>
  </sheetData>
  <mergeCells count="1">
    <mergeCell ref="A1:C1"/>
  </mergeCells>
  <conditionalFormatting sqref="D4:K4">
    <cfRule type="aboveAverage" dxfId="508" priority="93"/>
    <cfRule type="aboveAverage" dxfId="509" priority="92" aboveAverage="0"/>
    <cfRule type="top10" dxfId="507" priority="91" percent="1" bottom="1" rank="20"/>
  </conditionalFormatting>
  <conditionalFormatting sqref="D5:K5">
    <cfRule type="top10" dxfId="501" priority="88" percent="1" bottom="1" rank="20"/>
    <cfRule type="aboveAverage" dxfId="502" priority="89" aboveAverage="0"/>
    <cfRule type="aboveAverage" dxfId="503" priority="90"/>
  </conditionalFormatting>
  <conditionalFormatting sqref="D6:K6">
    <cfRule type="top10" dxfId="498" priority="85" percent="1" bottom="1" rank="20"/>
    <cfRule type="aboveAverage" dxfId="499" priority="86" aboveAverage="0"/>
    <cfRule type="aboveAverage" dxfId="500" priority="87"/>
  </conditionalFormatting>
  <conditionalFormatting sqref="D7:K7">
    <cfRule type="top10" dxfId="495" priority="82" percent="1" bottom="1" rank="20"/>
    <cfRule type="aboveAverage" dxfId="496" priority="83" aboveAverage="0"/>
    <cfRule type="aboveAverage" dxfId="497" priority="84"/>
  </conditionalFormatting>
  <conditionalFormatting sqref="D8:K8">
    <cfRule type="top10" dxfId="492" priority="79" percent="1" bottom="1" rank="20"/>
    <cfRule type="aboveAverage" dxfId="493" priority="80" aboveAverage="0"/>
    <cfRule type="aboveAverage" dxfId="494" priority="81"/>
  </conditionalFormatting>
  <conditionalFormatting sqref="D9:K9">
    <cfRule type="top10" dxfId="489" priority="76" percent="1" bottom="1" rank="20"/>
    <cfRule type="aboveAverage" dxfId="490" priority="77" aboveAverage="0"/>
    <cfRule type="aboveAverage" dxfId="491" priority="78"/>
  </conditionalFormatting>
  <conditionalFormatting sqref="D10:K10">
    <cfRule type="top10" dxfId="486" priority="73" percent="1" bottom="1" rank="20"/>
    <cfRule type="aboveAverage" dxfId="487" priority="74" aboveAverage="0"/>
    <cfRule type="aboveAverage" dxfId="488" priority="75"/>
  </conditionalFormatting>
  <conditionalFormatting sqref="D11:K11">
    <cfRule type="top10" dxfId="483" priority="70" percent="1" bottom="1" rank="20"/>
    <cfRule type="aboveAverage" dxfId="484" priority="71" aboveAverage="0"/>
    <cfRule type="aboveAverage" dxfId="485" priority="72"/>
  </conditionalFormatting>
  <conditionalFormatting sqref="D12:K12">
    <cfRule type="top10" dxfId="480" priority="67" percent="1" bottom="1" rank="20"/>
    <cfRule type="aboveAverage" dxfId="481" priority="68" aboveAverage="0"/>
    <cfRule type="aboveAverage" dxfId="482" priority="69"/>
  </conditionalFormatting>
  <conditionalFormatting sqref="D13:K13">
    <cfRule type="top10" dxfId="477" priority="64" percent="1" bottom="1" rank="20"/>
    <cfRule type="aboveAverage" dxfId="478" priority="65" aboveAverage="0"/>
    <cfRule type="aboveAverage" dxfId="479" priority="66"/>
  </conditionalFormatting>
  <conditionalFormatting sqref="D14:K14">
    <cfRule type="top10" dxfId="474" priority="61" percent="1" bottom="1" rank="20"/>
    <cfRule type="aboveAverage" dxfId="475" priority="62" aboveAverage="0"/>
    <cfRule type="aboveAverage" dxfId="476" priority="63"/>
  </conditionalFormatting>
  <conditionalFormatting sqref="D15:K15">
    <cfRule type="top10" dxfId="471" priority="58" percent="1" bottom="1" rank="20"/>
    <cfRule type="aboveAverage" dxfId="472" priority="59" aboveAverage="0"/>
    <cfRule type="aboveAverage" dxfId="473" priority="60"/>
  </conditionalFormatting>
  <conditionalFormatting sqref="D16:K16">
    <cfRule type="top10" dxfId="468" priority="55" percent="1" bottom="1" rank="20"/>
    <cfRule type="aboveAverage" dxfId="469" priority="56" aboveAverage="0"/>
    <cfRule type="aboveAverage" dxfId="470" priority="57"/>
  </conditionalFormatting>
  <conditionalFormatting sqref="D17:K17">
    <cfRule type="top10" dxfId="465" priority="52" percent="1" bottom="1" rank="20"/>
    <cfRule type="aboveAverage" dxfId="466" priority="53" aboveAverage="0"/>
    <cfRule type="aboveAverage" dxfId="467" priority="54"/>
  </conditionalFormatting>
  <conditionalFormatting sqref="D18:K18">
    <cfRule type="top10" dxfId="462" priority="49" percent="1" bottom="1" rank="20"/>
    <cfRule type="aboveAverage" dxfId="463" priority="50" aboveAverage="0"/>
    <cfRule type="aboveAverage" dxfId="464" priority="51"/>
  </conditionalFormatting>
  <conditionalFormatting sqref="D19:K19">
    <cfRule type="top10" dxfId="459" priority="46" percent="1" bottom="1" rank="20"/>
    <cfRule type="aboveAverage" dxfId="460" priority="47" aboveAverage="0"/>
    <cfRule type="aboveAverage" dxfId="461" priority="48"/>
  </conditionalFormatting>
  <conditionalFormatting sqref="D20:K20">
    <cfRule type="top10" dxfId="456" priority="43" percent="1" bottom="1" rank="20"/>
    <cfRule type="aboveAverage" dxfId="457" priority="44" aboveAverage="0"/>
    <cfRule type="aboveAverage" dxfId="458" priority="45"/>
  </conditionalFormatting>
  <conditionalFormatting sqref="D21:K21">
    <cfRule type="top10" dxfId="453" priority="40" percent="1" bottom="1" rank="20"/>
    <cfRule type="aboveAverage" dxfId="454" priority="41" aboveAverage="0"/>
    <cfRule type="aboveAverage" dxfId="455" priority="42"/>
  </conditionalFormatting>
  <conditionalFormatting sqref="D22:K22">
    <cfRule type="top10" dxfId="450" priority="37" percent="1" bottom="1" rank="20"/>
    <cfRule type="aboveAverage" dxfId="451" priority="38" aboveAverage="0"/>
    <cfRule type="aboveAverage" dxfId="452" priority="39"/>
  </conditionalFormatting>
  <conditionalFormatting sqref="D23:K23">
    <cfRule type="top10" dxfId="447" priority="34" percent="1" bottom="1" rank="20"/>
    <cfRule type="aboveAverage" dxfId="448" priority="35" aboveAverage="0"/>
    <cfRule type="aboveAverage" dxfId="449" priority="36"/>
  </conditionalFormatting>
  <conditionalFormatting sqref="D24:K24">
    <cfRule type="top10" dxfId="444" priority="31" percent="1" bottom="1" rank="20"/>
    <cfRule type="aboveAverage" dxfId="445" priority="32" aboveAverage="0"/>
    <cfRule type="aboveAverage" dxfId="446" priority="33"/>
  </conditionalFormatting>
  <conditionalFormatting sqref="D25:K25">
    <cfRule type="top10" dxfId="441" priority="28" percent="1" bottom="1" rank="20"/>
    <cfRule type="aboveAverage" dxfId="442" priority="29" aboveAverage="0"/>
    <cfRule type="aboveAverage" dxfId="443" priority="30"/>
  </conditionalFormatting>
  <conditionalFormatting sqref="D26:K26">
    <cfRule type="top10" dxfId="438" priority="25" percent="1" bottom="1" rank="20"/>
    <cfRule type="aboveAverage" dxfId="439" priority="26" aboveAverage="0"/>
    <cfRule type="aboveAverage" dxfId="440" priority="27"/>
  </conditionalFormatting>
  <conditionalFormatting sqref="D27:K27">
    <cfRule type="top10" dxfId="435" priority="22" percent="1" bottom="1" rank="20"/>
    <cfRule type="aboveAverage" dxfId="436" priority="23" aboveAverage="0"/>
    <cfRule type="aboveAverage" dxfId="437" priority="24"/>
  </conditionalFormatting>
  <conditionalFormatting sqref="D28:K28">
    <cfRule type="top10" dxfId="432" priority="19" percent="1" bottom="1" rank="20"/>
    <cfRule type="aboveAverage" dxfId="433" priority="20" aboveAverage="0"/>
    <cfRule type="aboveAverage" dxfId="434" priority="21"/>
  </conditionalFormatting>
  <conditionalFormatting sqref="D29:K29">
    <cfRule type="top10" dxfId="429" priority="16" percent="1" bottom="1" rank="20"/>
    <cfRule type="aboveAverage" dxfId="430" priority="17" aboveAverage="0"/>
    <cfRule type="aboveAverage" dxfId="431" priority="18"/>
  </conditionalFormatting>
  <conditionalFormatting sqref="D30:K30">
    <cfRule type="top10" dxfId="426" priority="13" percent="1" bottom="1" rank="20"/>
    <cfRule type="aboveAverage" dxfId="427" priority="14" aboveAverage="0"/>
    <cfRule type="aboveAverage" dxfId="428" priority="15"/>
  </conditionalFormatting>
  <conditionalFormatting sqref="D31:K31">
    <cfRule type="top10" dxfId="423" priority="10" percent="1" bottom="1" rank="20"/>
    <cfRule type="aboveAverage" dxfId="424" priority="11" aboveAverage="0"/>
    <cfRule type="aboveAverage" dxfId="425" priority="12"/>
  </conditionalFormatting>
  <conditionalFormatting sqref="D32:K32">
    <cfRule type="top10" dxfId="420" priority="7" percent="1" bottom="1" rank="20"/>
    <cfRule type="aboveAverage" dxfId="421" priority="8" aboveAverage="0"/>
    <cfRule type="aboveAverage" dxfId="422" priority="9"/>
  </conditionalFormatting>
  <conditionalFormatting sqref="D33:K33">
    <cfRule type="top10" dxfId="417" priority="4" percent="1" bottom="1" rank="20"/>
    <cfRule type="aboveAverage" dxfId="418" priority="5" aboveAverage="0"/>
    <cfRule type="aboveAverage" dxfId="419" priority="6"/>
  </conditionalFormatting>
  <conditionalFormatting sqref="D34:K34">
    <cfRule type="top10" dxfId="414" priority="1" percent="1" bottom="1" rank="20"/>
    <cfRule type="aboveAverage" dxfId="415" priority="2" aboveAverage="0"/>
    <cfRule type="aboveAverage" dxfId="416" priority="3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C34"/>
    </sheetView>
  </sheetViews>
  <sheetFormatPr defaultRowHeight="15" x14ac:dyDescent="0.25"/>
  <cols>
    <col min="1" max="1" width="10.140625" customWidth="1"/>
    <col min="2" max="2" width="10.28515625" customWidth="1"/>
    <col min="3" max="3" width="10.140625" customWidth="1"/>
  </cols>
  <sheetData>
    <row r="1" spans="1:11" ht="30" customHeight="1" thickBot="1" x14ac:dyDescent="0.3">
      <c r="A1" s="37" t="s">
        <v>105</v>
      </c>
      <c r="B1" s="38"/>
      <c r="C1" s="39"/>
    </row>
    <row r="2" spans="1:11" ht="15.75" thickBot="1" x14ac:dyDescent="0.3">
      <c r="A2" s="1"/>
      <c r="B2" s="1"/>
      <c r="C2" s="1"/>
      <c r="D2" s="26" t="str">
        <f>"034"</f>
        <v>034</v>
      </c>
      <c r="E2" s="26" t="str">
        <f>"036"</f>
        <v>036</v>
      </c>
      <c r="F2" s="26" t="str">
        <f>"042"</f>
        <v>042</v>
      </c>
      <c r="G2" s="26" t="str">
        <f>"044"</f>
        <v>044</v>
      </c>
      <c r="H2" s="26" t="str">
        <f>"050"</f>
        <v>050</v>
      </c>
      <c r="I2" s="26" t="str">
        <f>"052"</f>
        <v>052</v>
      </c>
      <c r="J2" s="26" t="str">
        <f>"058"</f>
        <v>058</v>
      </c>
      <c r="K2" s="26" t="str">
        <f>"060"</f>
        <v>060</v>
      </c>
    </row>
    <row r="3" spans="1:11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6" t="s">
        <v>3</v>
      </c>
      <c r="E3" s="22" t="s">
        <v>3</v>
      </c>
      <c r="F3" s="22" t="s">
        <v>3</v>
      </c>
      <c r="G3" s="22" t="s">
        <v>3</v>
      </c>
      <c r="H3" s="22" t="s">
        <v>3</v>
      </c>
      <c r="I3" s="22" t="s">
        <v>3</v>
      </c>
      <c r="J3" s="22" t="s">
        <v>3</v>
      </c>
      <c r="K3" s="22" t="s">
        <v>3</v>
      </c>
    </row>
    <row r="4" spans="1:11" x14ac:dyDescent="0.25">
      <c r="A4" s="8">
        <v>42583</v>
      </c>
      <c r="B4" s="8">
        <v>42584</v>
      </c>
      <c r="C4" s="16">
        <v>7.8739856944084163</v>
      </c>
      <c r="D4" s="24">
        <v>1640.5824518062911</v>
      </c>
      <c r="E4" s="12">
        <v>1696.058423122475</v>
      </c>
      <c r="F4" s="12">
        <v>1640.6271733494727</v>
      </c>
      <c r="G4" s="12">
        <v>1645.1161839974432</v>
      </c>
      <c r="H4" s="12">
        <v>1716.0270380444592</v>
      </c>
      <c r="I4" s="12">
        <v>1627.395390556957</v>
      </c>
      <c r="J4" s="12">
        <v>2720.3859352238519</v>
      </c>
      <c r="K4" s="12">
        <v>1619.3160871205148</v>
      </c>
    </row>
    <row r="5" spans="1:11" x14ac:dyDescent="0.25">
      <c r="A5" s="8">
        <v>42584</v>
      </c>
      <c r="B5" s="8">
        <v>42585</v>
      </c>
      <c r="C5" s="16">
        <v>7.1203376026153569</v>
      </c>
      <c r="D5" s="24">
        <v>1697.0597648189319</v>
      </c>
      <c r="E5" s="12">
        <v>1701.2774352872348</v>
      </c>
      <c r="F5" s="12">
        <v>1697.3546868301614</v>
      </c>
      <c r="G5" s="12">
        <v>1634.7870409142997</v>
      </c>
      <c r="H5" s="12">
        <v>1667.3393940747312</v>
      </c>
      <c r="I5" s="12">
        <v>1650.9688271115042</v>
      </c>
      <c r="J5" s="12">
        <v>2331.6949957869138</v>
      </c>
      <c r="K5" s="12">
        <v>1623.1001081935406</v>
      </c>
    </row>
    <row r="6" spans="1:11" x14ac:dyDescent="0.25">
      <c r="A6" s="8">
        <v>42585</v>
      </c>
      <c r="B6" s="8">
        <v>42586</v>
      </c>
      <c r="C6" s="16">
        <v>6.4199563636779784</v>
      </c>
      <c r="D6" s="24">
        <v>1320.7123298145082</v>
      </c>
      <c r="E6" s="12">
        <v>1315.9792064241485</v>
      </c>
      <c r="F6" s="12">
        <v>1340.0965267242152</v>
      </c>
      <c r="G6" s="12">
        <v>1297.3042150602489</v>
      </c>
      <c r="H6" s="12">
        <v>1350.0176802877172</v>
      </c>
      <c r="I6" s="12">
        <v>1346.1397509208666</v>
      </c>
      <c r="J6" s="12">
        <v>2323.7371785285486</v>
      </c>
      <c r="K6" s="12">
        <v>1374.3329456671484</v>
      </c>
    </row>
    <row r="7" spans="1:11" x14ac:dyDescent="0.25">
      <c r="A7" s="8">
        <v>42586</v>
      </c>
      <c r="B7" s="8">
        <v>42587</v>
      </c>
      <c r="C7" s="16">
        <v>7.2486125240325929</v>
      </c>
      <c r="D7" s="24">
        <v>1603.8653859630583</v>
      </c>
      <c r="E7" s="12">
        <v>1646.0204695168986</v>
      </c>
      <c r="F7" s="12">
        <v>1594.96183698288</v>
      </c>
      <c r="G7" s="12">
        <v>1600.6501921633114</v>
      </c>
      <c r="H7" s="12">
        <v>1663.5236644235333</v>
      </c>
      <c r="I7" s="12">
        <v>1591.9947056092067</v>
      </c>
      <c r="J7" s="12">
        <v>2516.275344621331</v>
      </c>
      <c r="K7" s="12">
        <v>1582.6628230101119</v>
      </c>
    </row>
    <row r="8" spans="1:11" x14ac:dyDescent="0.25">
      <c r="A8" s="8">
        <v>42587</v>
      </c>
      <c r="B8" s="8">
        <v>42588</v>
      </c>
      <c r="C8" s="16">
        <v>6.9139870529174807</v>
      </c>
      <c r="D8" s="24">
        <v>1583.94627505778</v>
      </c>
      <c r="E8" s="12">
        <v>1625.844507205202</v>
      </c>
      <c r="F8" s="12">
        <v>1541.2115340164887</v>
      </c>
      <c r="G8" s="12">
        <v>1572.5099542445041</v>
      </c>
      <c r="H8" s="12">
        <v>1614.6635415241694</v>
      </c>
      <c r="I8" s="12">
        <v>1531.9097443403023</v>
      </c>
      <c r="J8" s="12">
        <v>2563.5296936607133</v>
      </c>
      <c r="K8" s="12">
        <v>1519.9651519052691</v>
      </c>
    </row>
    <row r="9" spans="1:11" x14ac:dyDescent="0.25">
      <c r="A9" s="8">
        <v>42588</v>
      </c>
      <c r="B9" s="8">
        <v>42589</v>
      </c>
      <c r="C9" s="16">
        <v>7.3179626827239987</v>
      </c>
      <c r="D9" s="24">
        <v>1665.5779224955163</v>
      </c>
      <c r="E9" s="12">
        <v>1717.5958132101209</v>
      </c>
      <c r="F9" s="12">
        <v>1664.9045112938868</v>
      </c>
      <c r="G9" s="12">
        <v>1684.838335468537</v>
      </c>
      <c r="H9" s="12">
        <v>1747.8121290730051</v>
      </c>
      <c r="I9" s="12">
        <v>1660.9851408139955</v>
      </c>
      <c r="J9" s="12">
        <v>2626.6651330874929</v>
      </c>
      <c r="K9" s="12">
        <v>1640.8443492598376</v>
      </c>
    </row>
    <row r="10" spans="1:11" x14ac:dyDescent="0.25">
      <c r="A10" s="8">
        <v>42589</v>
      </c>
      <c r="B10" s="8">
        <v>42590</v>
      </c>
      <c r="C10" s="16">
        <v>8.0764415092468269</v>
      </c>
      <c r="D10" s="24">
        <v>1691.5160211113648</v>
      </c>
      <c r="E10" s="12">
        <v>1745.8054186775385</v>
      </c>
      <c r="F10" s="12">
        <v>1690.6019065578137</v>
      </c>
      <c r="G10" s="12">
        <v>1690.3692636227911</v>
      </c>
      <c r="H10" s="12">
        <v>1765.606934253758</v>
      </c>
      <c r="I10" s="12">
        <v>1681.7317798584197</v>
      </c>
      <c r="J10" s="12">
        <v>2607.6345915573306</v>
      </c>
      <c r="K10" s="12">
        <v>1656.1399573386384</v>
      </c>
    </row>
    <row r="11" spans="1:11" x14ac:dyDescent="0.25">
      <c r="A11" s="8">
        <v>42590</v>
      </c>
      <c r="B11" s="8">
        <v>42591</v>
      </c>
      <c r="C11" s="16">
        <v>8.2966216764450067</v>
      </c>
      <c r="D11" s="24">
        <v>1746.8632219344047</v>
      </c>
      <c r="E11" s="12">
        <v>1806.3718875242373</v>
      </c>
      <c r="F11" s="12">
        <v>1740.5785390177612</v>
      </c>
      <c r="G11" s="12">
        <v>1734.868549086164</v>
      </c>
      <c r="H11" s="12">
        <v>1809.2156110267863</v>
      </c>
      <c r="I11" s="12">
        <v>1720.1511550664516</v>
      </c>
      <c r="J11" s="12">
        <v>2717.3360816682152</v>
      </c>
      <c r="K11" s="12">
        <v>1702.271089017109</v>
      </c>
    </row>
    <row r="12" spans="1:11" x14ac:dyDescent="0.25">
      <c r="A12" s="8">
        <v>42591</v>
      </c>
      <c r="B12" s="8">
        <v>42592</v>
      </c>
      <c r="C12" s="16">
        <v>6.2678837795257571</v>
      </c>
      <c r="D12" s="24">
        <v>1571.5257597536643</v>
      </c>
      <c r="E12" s="12">
        <v>1623.7969156631416</v>
      </c>
      <c r="F12" s="12">
        <v>1542.4658714434538</v>
      </c>
      <c r="G12" s="12">
        <v>1561.8880074841397</v>
      </c>
      <c r="H12" s="12">
        <v>1654.0203834047647</v>
      </c>
      <c r="I12" s="12">
        <v>1560.8501041527961</v>
      </c>
      <c r="J12" s="12">
        <v>2595.9440367051861</v>
      </c>
      <c r="K12" s="12">
        <v>1568.1914667198735</v>
      </c>
    </row>
    <row r="13" spans="1:11" x14ac:dyDescent="0.25">
      <c r="A13" s="8">
        <v>42592</v>
      </c>
      <c r="B13" s="8">
        <v>42593</v>
      </c>
      <c r="C13" s="16">
        <v>7.6570745229758321</v>
      </c>
      <c r="D13" s="24">
        <v>1609.8656220942064</v>
      </c>
      <c r="E13" s="12">
        <v>1647.1256038733093</v>
      </c>
      <c r="F13" s="12">
        <v>1551.5668038572539</v>
      </c>
      <c r="G13" s="12">
        <v>1557.4978997790286</v>
      </c>
      <c r="H13" s="12">
        <v>1578.0122402486743</v>
      </c>
      <c r="I13" s="12">
        <v>1494.1608985888474</v>
      </c>
      <c r="J13" s="12">
        <v>2381.2771092811213</v>
      </c>
      <c r="K13" s="12">
        <v>1487.2621777970926</v>
      </c>
    </row>
    <row r="14" spans="1:11" x14ac:dyDescent="0.25">
      <c r="A14" s="8">
        <v>42593</v>
      </c>
      <c r="B14" s="8">
        <v>42594</v>
      </c>
      <c r="C14" s="16">
        <v>6.6788114709854129</v>
      </c>
      <c r="D14" s="24">
        <v>1508.1366506373711</v>
      </c>
      <c r="E14" s="12">
        <v>1591.1631040615403</v>
      </c>
      <c r="F14" s="12">
        <v>1539.2505404296987</v>
      </c>
      <c r="G14" s="12">
        <v>1560.2275136038575</v>
      </c>
      <c r="H14" s="12">
        <v>1598.9816201969602</v>
      </c>
      <c r="I14" s="12">
        <v>1542.4022779798509</v>
      </c>
      <c r="J14" s="12">
        <v>2388.0389145985446</v>
      </c>
      <c r="K14" s="12">
        <v>1502.5668536327184</v>
      </c>
    </row>
    <row r="15" spans="1:11" x14ac:dyDescent="0.25">
      <c r="A15" s="8">
        <v>42594</v>
      </c>
      <c r="B15" s="8">
        <v>42595</v>
      </c>
      <c r="C15" s="16">
        <v>7.9459913539886475</v>
      </c>
      <c r="D15" s="24">
        <v>1660.5887747069489</v>
      </c>
      <c r="E15" s="12">
        <v>1722.5569773281197</v>
      </c>
      <c r="F15" s="12">
        <v>1669.0727893752567</v>
      </c>
      <c r="G15" s="12">
        <v>1670.3058314589198</v>
      </c>
      <c r="H15" s="12">
        <v>1747.9878122209307</v>
      </c>
      <c r="I15" s="12">
        <v>1678.4405287727272</v>
      </c>
      <c r="J15" s="12">
        <v>2563.0588235515684</v>
      </c>
      <c r="K15" s="12">
        <v>1647.6850478783099</v>
      </c>
    </row>
    <row r="16" spans="1:11" x14ac:dyDescent="0.25">
      <c r="A16" s="8">
        <v>42595</v>
      </c>
      <c r="B16" s="8">
        <v>42596</v>
      </c>
      <c r="C16" s="16">
        <v>7.5745585923194882</v>
      </c>
      <c r="D16" s="24">
        <v>1671.4056517178215</v>
      </c>
      <c r="E16" s="12">
        <v>1724.7066521545464</v>
      </c>
      <c r="F16" s="12">
        <v>1656.7188256639095</v>
      </c>
      <c r="G16" s="12">
        <v>1654.0773944349673</v>
      </c>
      <c r="H16" s="12">
        <v>1727.2741280454725</v>
      </c>
      <c r="I16" s="12">
        <v>1635.6914606129778</v>
      </c>
      <c r="J16" s="12">
        <v>2630.4099130612231</v>
      </c>
      <c r="K16" s="12">
        <v>1603.0982019175058</v>
      </c>
    </row>
    <row r="17" spans="1:11" x14ac:dyDescent="0.25">
      <c r="A17" s="8">
        <v>42596</v>
      </c>
      <c r="B17" s="8">
        <v>42597</v>
      </c>
      <c r="C17" s="16">
        <v>7.934746195793152</v>
      </c>
      <c r="D17" s="24">
        <v>1710.2676013605221</v>
      </c>
      <c r="E17" s="12">
        <v>1762.9648685332563</v>
      </c>
      <c r="F17" s="12">
        <v>1700.3364988731814</v>
      </c>
      <c r="G17" s="12">
        <v>1696.021439538288</v>
      </c>
      <c r="H17" s="12">
        <v>1764.3438597189565</v>
      </c>
      <c r="I17" s="12">
        <v>1682.3880629047842</v>
      </c>
      <c r="J17" s="12">
        <v>2560.1301605995477</v>
      </c>
      <c r="K17" s="12">
        <v>1656.8959648909986</v>
      </c>
    </row>
    <row r="18" spans="1:11" x14ac:dyDescent="0.25">
      <c r="A18" s="8">
        <v>42597</v>
      </c>
      <c r="B18" s="8">
        <v>42598</v>
      </c>
      <c r="C18" s="16">
        <v>6.7690968604087827</v>
      </c>
      <c r="D18" s="24">
        <v>1676.4582720224084</v>
      </c>
      <c r="E18" s="12">
        <v>1738.8201164534464</v>
      </c>
      <c r="F18" s="12">
        <v>1670.1659939091314</v>
      </c>
      <c r="G18" s="12">
        <v>1674.0380018995993</v>
      </c>
      <c r="H18" s="12">
        <v>1747.138392512519</v>
      </c>
      <c r="I18" s="12">
        <v>1662.057355041984</v>
      </c>
      <c r="J18" s="12">
        <v>2691.43240097222</v>
      </c>
      <c r="K18" s="12">
        <v>1643.3876474289928</v>
      </c>
    </row>
    <row r="19" spans="1:11" x14ac:dyDescent="0.25">
      <c r="A19" s="8">
        <v>42598</v>
      </c>
      <c r="B19" s="8">
        <v>42599</v>
      </c>
      <c r="C19" s="16">
        <v>7.5269798793792724</v>
      </c>
      <c r="D19" s="24">
        <v>1673.0020896301087</v>
      </c>
      <c r="E19" s="12">
        <v>1726.183888091505</v>
      </c>
      <c r="F19" s="12">
        <v>1652.4060353017758</v>
      </c>
      <c r="G19" s="12">
        <v>1647.8395782025889</v>
      </c>
      <c r="H19" s="12">
        <v>1725.1473711873405</v>
      </c>
      <c r="I19" s="12">
        <v>1646.3244371769795</v>
      </c>
      <c r="J19" s="12">
        <v>2584.4472070796223</v>
      </c>
      <c r="K19" s="12">
        <v>1623.8450564637421</v>
      </c>
    </row>
    <row r="20" spans="1:11" x14ac:dyDescent="0.25">
      <c r="A20" s="8">
        <v>42599</v>
      </c>
      <c r="B20" s="8">
        <v>42600</v>
      </c>
      <c r="C20" s="16">
        <v>7.5309015653133393</v>
      </c>
      <c r="D20" s="24">
        <v>1684.7455795774499</v>
      </c>
      <c r="E20" s="12">
        <v>1736.2335563592778</v>
      </c>
      <c r="F20" s="12">
        <v>1657.8960373959235</v>
      </c>
      <c r="G20" s="12">
        <v>1653.1996572224207</v>
      </c>
      <c r="H20" s="12">
        <v>1713.6216077308568</v>
      </c>
      <c r="I20" s="12">
        <v>1634.2539938032985</v>
      </c>
      <c r="J20" s="12">
        <v>2603.7382942484523</v>
      </c>
      <c r="K20" s="12">
        <v>1610.6673536063854</v>
      </c>
    </row>
    <row r="21" spans="1:11" x14ac:dyDescent="0.25">
      <c r="A21" s="8">
        <v>42600</v>
      </c>
      <c r="B21" s="8">
        <v>42601</v>
      </c>
      <c r="C21" s="16">
        <v>6.0260900201201437</v>
      </c>
      <c r="D21" s="24">
        <v>1373.1346799456344</v>
      </c>
      <c r="E21" s="12">
        <v>1424.9745856820575</v>
      </c>
      <c r="F21" s="12">
        <v>1366.9755691948881</v>
      </c>
      <c r="G21" s="12">
        <v>1390.6756465417698</v>
      </c>
      <c r="H21" s="12">
        <v>1435.0345724733074</v>
      </c>
      <c r="I21" s="12">
        <v>1360.3139112240256</v>
      </c>
      <c r="J21" s="12">
        <v>2455.9529051770555</v>
      </c>
      <c r="K21" s="12">
        <v>1345.6711270542785</v>
      </c>
    </row>
    <row r="22" spans="1:11" x14ac:dyDescent="0.25">
      <c r="A22" s="8">
        <v>42601</v>
      </c>
      <c r="B22" s="8">
        <v>42602</v>
      </c>
      <c r="C22" s="16">
        <v>7.7383705451488494</v>
      </c>
      <c r="D22" s="24">
        <v>1671.019234258629</v>
      </c>
      <c r="E22" s="12">
        <v>1713.1249104167969</v>
      </c>
      <c r="F22" s="12">
        <v>1656.7691130270262</v>
      </c>
      <c r="G22" s="12">
        <v>1663.5981518114527</v>
      </c>
      <c r="H22" s="12">
        <v>1711.8994361037171</v>
      </c>
      <c r="I22" s="12">
        <v>1647.1053391747132</v>
      </c>
      <c r="J22" s="12">
        <v>2502.0259196657321</v>
      </c>
      <c r="K22" s="12">
        <v>1621.4091017193123</v>
      </c>
    </row>
    <row r="23" spans="1:11" x14ac:dyDescent="0.25">
      <c r="A23" s="8">
        <v>42602</v>
      </c>
      <c r="B23" s="8">
        <v>42603</v>
      </c>
      <c r="C23" s="16">
        <v>5.756590073361993</v>
      </c>
      <c r="D23" s="24">
        <v>1567.6856029454295</v>
      </c>
      <c r="E23" s="12">
        <v>1617.729717437318</v>
      </c>
      <c r="F23" s="12">
        <v>1543.850354688605</v>
      </c>
      <c r="G23" s="12">
        <v>1573.5681460690632</v>
      </c>
      <c r="H23" s="12">
        <v>1618.999014018226</v>
      </c>
      <c r="I23" s="12">
        <v>1520.0827330265827</v>
      </c>
      <c r="J23" s="12">
        <v>2574.9085453454345</v>
      </c>
      <c r="K23" s="12">
        <v>1475.1867218710872</v>
      </c>
    </row>
    <row r="24" spans="1:11" x14ac:dyDescent="0.25">
      <c r="A24" s="8">
        <v>42603</v>
      </c>
      <c r="B24" s="8">
        <v>42604</v>
      </c>
      <c r="C24" s="16">
        <v>8.0455804841518397</v>
      </c>
      <c r="D24" s="24">
        <v>1748.4514883318429</v>
      </c>
      <c r="E24" s="12">
        <v>1790.1322667800066</v>
      </c>
      <c r="F24" s="12">
        <v>1733.7755609670303</v>
      </c>
      <c r="G24" s="12">
        <v>1742.0330359194631</v>
      </c>
      <c r="H24" s="12">
        <v>1790.6496567223787</v>
      </c>
      <c r="I24" s="12">
        <v>1709.2417143027533</v>
      </c>
      <c r="J24" s="12">
        <v>2482.2084084256608</v>
      </c>
      <c r="K24" s="12">
        <v>1668.2461135001054</v>
      </c>
    </row>
    <row r="25" spans="1:11" x14ac:dyDescent="0.25">
      <c r="A25" s="8">
        <v>42604</v>
      </c>
      <c r="B25" s="8">
        <v>42605</v>
      </c>
      <c r="C25" s="16">
        <v>6.1159194936752321</v>
      </c>
      <c r="D25" s="24">
        <v>1564.4567253830057</v>
      </c>
      <c r="E25" s="12">
        <v>1623.7647039191543</v>
      </c>
      <c r="F25" s="12">
        <v>1546.1227242342193</v>
      </c>
      <c r="G25" s="12">
        <v>1582.4231542037703</v>
      </c>
      <c r="H25" s="12">
        <v>1614.8295386262816</v>
      </c>
      <c r="I25" s="12">
        <v>1532.0908913789303</v>
      </c>
      <c r="J25" s="12">
        <v>2568.5062795523822</v>
      </c>
      <c r="K25" s="12">
        <v>1537.8830021995946</v>
      </c>
    </row>
    <row r="26" spans="1:11" x14ac:dyDescent="0.25">
      <c r="A26" s="8">
        <v>42605</v>
      </c>
      <c r="B26" s="8">
        <v>42606</v>
      </c>
      <c r="C26" s="16">
        <v>7.75256200158596</v>
      </c>
      <c r="D26" s="24">
        <v>1653.3506425254814</v>
      </c>
      <c r="E26" s="12">
        <v>1704.445542225066</v>
      </c>
      <c r="F26" s="12">
        <v>1648.8511325606182</v>
      </c>
      <c r="G26" s="12">
        <v>1665.2211442017369</v>
      </c>
      <c r="H26" s="12">
        <v>1701.0019175587156</v>
      </c>
      <c r="I26" s="12">
        <v>1640.0252819320674</v>
      </c>
      <c r="J26" s="12">
        <v>2422.8130965858986</v>
      </c>
      <c r="K26" s="12">
        <v>1638.0121714990587</v>
      </c>
    </row>
    <row r="27" spans="1:11" x14ac:dyDescent="0.25">
      <c r="A27" s="8">
        <v>42606</v>
      </c>
      <c r="B27" s="8">
        <v>42607</v>
      </c>
      <c r="C27" s="16">
        <v>8.3570223971605309</v>
      </c>
      <c r="D27" s="24">
        <v>1725.7639468809755</v>
      </c>
      <c r="E27" s="12">
        <v>1781.8843561555939</v>
      </c>
      <c r="F27" s="12">
        <v>1721.7661087166398</v>
      </c>
      <c r="G27" s="12">
        <v>1730.7470421784888</v>
      </c>
      <c r="H27" s="12">
        <v>1792.9299172503197</v>
      </c>
      <c r="I27" s="12">
        <v>1706.1087329290137</v>
      </c>
      <c r="J27" s="12">
        <v>2757.7843609454035</v>
      </c>
      <c r="K27" s="12">
        <v>1685.5021707765206</v>
      </c>
    </row>
    <row r="28" spans="1:11" x14ac:dyDescent="0.25">
      <c r="A28" s="8">
        <v>42607</v>
      </c>
      <c r="B28" s="8">
        <v>42608</v>
      </c>
      <c r="C28" s="16">
        <v>6.7465826520919796</v>
      </c>
      <c r="D28" s="24">
        <v>1605.0182874341351</v>
      </c>
      <c r="E28" s="12">
        <v>1657.3982516693586</v>
      </c>
      <c r="F28" s="12">
        <v>1602.9523500288644</v>
      </c>
      <c r="G28" s="12">
        <v>1621.1863279104875</v>
      </c>
      <c r="H28" s="12">
        <v>1692.1442888393074</v>
      </c>
      <c r="I28" s="12">
        <v>1599.680221352542</v>
      </c>
      <c r="J28" s="12">
        <v>2683.1971780064505</v>
      </c>
      <c r="K28" s="12">
        <v>1603.5569237418217</v>
      </c>
    </row>
    <row r="29" spans="1:11" x14ac:dyDescent="0.25">
      <c r="A29" s="8">
        <v>42608</v>
      </c>
      <c r="B29" s="8">
        <v>42609</v>
      </c>
      <c r="C29" s="16">
        <v>6.0828540529012676</v>
      </c>
      <c r="D29" s="24">
        <v>1401.1560740802245</v>
      </c>
      <c r="E29" s="12">
        <v>1464.229366092266</v>
      </c>
      <c r="F29" s="12">
        <v>1404.1907486861353</v>
      </c>
      <c r="G29" s="12">
        <v>1435.6552134935584</v>
      </c>
      <c r="H29" s="12">
        <v>1475.3972396931017</v>
      </c>
      <c r="I29" s="12">
        <v>1408.7232420325181</v>
      </c>
      <c r="J29" s="12">
        <v>2509.3018062635279</v>
      </c>
      <c r="K29" s="12">
        <v>1427.7160695048094</v>
      </c>
    </row>
    <row r="30" spans="1:11" x14ac:dyDescent="0.25">
      <c r="A30" s="8">
        <v>42609</v>
      </c>
      <c r="B30" s="8">
        <v>42610</v>
      </c>
      <c r="C30" s="16">
        <v>7.5279827651977538</v>
      </c>
      <c r="D30" s="24">
        <v>1665.9788952540941</v>
      </c>
      <c r="E30" s="12">
        <v>1716.01861026506</v>
      </c>
      <c r="F30" s="12">
        <v>1661.673797725128</v>
      </c>
      <c r="G30" s="12">
        <v>1684.0748222712332</v>
      </c>
      <c r="H30" s="12">
        <v>1725.1888796282651</v>
      </c>
      <c r="I30" s="12">
        <v>1658.884059850913</v>
      </c>
      <c r="J30" s="12">
        <v>2517.2859870943998</v>
      </c>
      <c r="K30" s="12">
        <v>1656.0779278815603</v>
      </c>
    </row>
    <row r="31" spans="1:11" x14ac:dyDescent="0.25">
      <c r="A31" s="8">
        <v>42610</v>
      </c>
      <c r="B31" s="8">
        <v>42611</v>
      </c>
      <c r="C31" s="16">
        <v>7.9252770882472392</v>
      </c>
      <c r="D31" s="24">
        <v>1776.5183201864693</v>
      </c>
      <c r="E31" s="12">
        <v>1829.4292164134545</v>
      </c>
      <c r="F31" s="12">
        <v>1768.5280821386152</v>
      </c>
      <c r="G31" s="12">
        <v>1785.3002793775436</v>
      </c>
      <c r="H31" s="12">
        <v>1847.1031001491751</v>
      </c>
      <c r="I31" s="12">
        <v>1760.4602828561956</v>
      </c>
      <c r="J31" s="12">
        <v>2790.4269070407968</v>
      </c>
      <c r="K31" s="12">
        <v>1741.4516196131271</v>
      </c>
    </row>
    <row r="32" spans="1:11" x14ac:dyDescent="0.25">
      <c r="A32" s="8">
        <v>42611</v>
      </c>
      <c r="B32" s="8">
        <v>42612</v>
      </c>
      <c r="C32" s="16">
        <v>7.9332180632948877</v>
      </c>
      <c r="D32" s="24">
        <v>1764.1194889111775</v>
      </c>
      <c r="E32" s="12">
        <v>1826.8916516375093</v>
      </c>
      <c r="F32" s="12">
        <v>1762.4775490840213</v>
      </c>
      <c r="G32" s="12">
        <v>1776.3764225165628</v>
      </c>
      <c r="H32" s="12">
        <v>1840.2444383191541</v>
      </c>
      <c r="I32" s="12">
        <v>1754.4424038834466</v>
      </c>
      <c r="J32" s="12">
        <v>2796.9966373232764</v>
      </c>
      <c r="K32" s="12">
        <v>1731.565078833893</v>
      </c>
    </row>
    <row r="33" spans="1:11" x14ac:dyDescent="0.25">
      <c r="A33" s="8">
        <v>42612</v>
      </c>
      <c r="B33" s="8">
        <v>42613</v>
      </c>
      <c r="C33" s="16">
        <v>7.8992199544236064</v>
      </c>
      <c r="D33" s="24">
        <v>1757.3360166407069</v>
      </c>
      <c r="E33" s="12">
        <v>1817.623830842869</v>
      </c>
      <c r="F33" s="12">
        <v>1752.1496350654616</v>
      </c>
      <c r="G33" s="12">
        <v>1770.989635621215</v>
      </c>
      <c r="H33" s="12">
        <v>1831.0492617906414</v>
      </c>
      <c r="I33" s="12">
        <v>1748.2233150840016</v>
      </c>
      <c r="J33" s="12">
        <v>2775.4443899236421</v>
      </c>
      <c r="K33" s="12">
        <v>1734.8969074049337</v>
      </c>
    </row>
    <row r="34" spans="1:11" ht="15.75" thickBot="1" x14ac:dyDescent="0.3">
      <c r="A34" s="8">
        <v>42613</v>
      </c>
      <c r="B34" s="8">
        <v>42614</v>
      </c>
      <c r="C34" s="16">
        <v>7.468858908735216</v>
      </c>
      <c r="D34" s="25">
        <v>1680.4899991620143</v>
      </c>
      <c r="E34" s="20">
        <v>1741.6414655149736</v>
      </c>
      <c r="F34" s="20">
        <v>1666.0897643812866</v>
      </c>
      <c r="G34" s="20">
        <v>1681.0457969129002</v>
      </c>
      <c r="H34" s="20">
        <v>1734.8829030016168</v>
      </c>
      <c r="I34" s="20">
        <v>1653.6437760472061</v>
      </c>
      <c r="J34" s="20">
        <v>2750.9977081350144</v>
      </c>
      <c r="K34" s="20">
        <v>1640.4081404175201</v>
      </c>
    </row>
  </sheetData>
  <mergeCells count="1">
    <mergeCell ref="A1:C1"/>
  </mergeCells>
  <conditionalFormatting sqref="D4:K4">
    <cfRule type="aboveAverage" dxfId="412" priority="93"/>
    <cfRule type="aboveAverage" dxfId="413" priority="92" aboveAverage="0"/>
    <cfRule type="top10" dxfId="411" priority="91" percent="1" bottom="1" rank="20"/>
  </conditionalFormatting>
  <conditionalFormatting sqref="D5:K5">
    <cfRule type="top10" dxfId="408" priority="88" percent="1" bottom="1" rank="20"/>
    <cfRule type="aboveAverage" dxfId="409" priority="89" aboveAverage="0"/>
    <cfRule type="aboveAverage" dxfId="410" priority="90"/>
  </conditionalFormatting>
  <conditionalFormatting sqref="D6:K6">
    <cfRule type="top10" dxfId="405" priority="85" percent="1" bottom="1" rank="20"/>
    <cfRule type="aboveAverage" dxfId="406" priority="86" aboveAverage="0"/>
    <cfRule type="aboveAverage" dxfId="407" priority="87"/>
  </conditionalFormatting>
  <conditionalFormatting sqref="D7:K7">
    <cfRule type="top10" dxfId="402" priority="82" percent="1" bottom="1" rank="20"/>
    <cfRule type="aboveAverage" dxfId="403" priority="83" aboveAverage="0"/>
    <cfRule type="aboveAverage" dxfId="404" priority="84"/>
  </conditionalFormatting>
  <conditionalFormatting sqref="D8:K8">
    <cfRule type="top10" dxfId="399" priority="79" percent="1" bottom="1" rank="20"/>
    <cfRule type="aboveAverage" dxfId="400" priority="80" aboveAverage="0"/>
    <cfRule type="aboveAverage" dxfId="401" priority="81"/>
  </conditionalFormatting>
  <conditionalFormatting sqref="D9:K9">
    <cfRule type="top10" dxfId="396" priority="76" percent="1" bottom="1" rank="20"/>
    <cfRule type="aboveAverage" dxfId="397" priority="77" aboveAverage="0"/>
    <cfRule type="aboveAverage" dxfId="398" priority="78"/>
  </conditionalFormatting>
  <conditionalFormatting sqref="D10:K10">
    <cfRule type="top10" dxfId="393" priority="73" percent="1" bottom="1" rank="20"/>
    <cfRule type="aboveAverage" dxfId="394" priority="74" aboveAverage="0"/>
    <cfRule type="aboveAverage" dxfId="395" priority="75"/>
  </conditionalFormatting>
  <conditionalFormatting sqref="D11:K11">
    <cfRule type="top10" dxfId="390" priority="70" percent="1" bottom="1" rank="20"/>
    <cfRule type="aboveAverage" dxfId="391" priority="71" aboveAverage="0"/>
    <cfRule type="aboveAverage" dxfId="392" priority="72"/>
  </conditionalFormatting>
  <conditionalFormatting sqref="D12:K12">
    <cfRule type="top10" dxfId="387" priority="67" percent="1" bottom="1" rank="20"/>
    <cfRule type="aboveAverage" dxfId="388" priority="68" aboveAverage="0"/>
    <cfRule type="aboveAverage" dxfId="389" priority="69"/>
  </conditionalFormatting>
  <conditionalFormatting sqref="D13:K13">
    <cfRule type="top10" dxfId="384" priority="64" percent="1" bottom="1" rank="20"/>
    <cfRule type="aboveAverage" dxfId="385" priority="65" aboveAverage="0"/>
    <cfRule type="aboveAverage" dxfId="386" priority="66"/>
  </conditionalFormatting>
  <conditionalFormatting sqref="D14:K14">
    <cfRule type="top10" dxfId="381" priority="61" percent="1" bottom="1" rank="20"/>
    <cfRule type="aboveAverage" dxfId="382" priority="62" aboveAverage="0"/>
    <cfRule type="aboveAverage" dxfId="383" priority="63"/>
  </conditionalFormatting>
  <conditionalFormatting sqref="D15:K15">
    <cfRule type="top10" dxfId="378" priority="58" percent="1" bottom="1" rank="20"/>
    <cfRule type="aboveAverage" dxfId="379" priority="59" aboveAverage="0"/>
    <cfRule type="aboveAverage" dxfId="380" priority="60"/>
  </conditionalFormatting>
  <conditionalFormatting sqref="D16:K16">
    <cfRule type="top10" dxfId="375" priority="55" percent="1" bottom="1" rank="20"/>
    <cfRule type="aboveAverage" dxfId="376" priority="56" aboveAverage="0"/>
    <cfRule type="aboveAverage" dxfId="377" priority="57"/>
  </conditionalFormatting>
  <conditionalFormatting sqref="D17:K17">
    <cfRule type="top10" dxfId="372" priority="52" percent="1" bottom="1" rank="20"/>
    <cfRule type="aboveAverage" dxfId="373" priority="53" aboveAverage="0"/>
    <cfRule type="aboveAverage" dxfId="374" priority="54"/>
  </conditionalFormatting>
  <conditionalFormatting sqref="D18:K18">
    <cfRule type="top10" dxfId="369" priority="49" percent="1" bottom="1" rank="20"/>
    <cfRule type="aboveAverage" dxfId="370" priority="50" aboveAverage="0"/>
    <cfRule type="aboveAverage" dxfId="371" priority="51"/>
  </conditionalFormatting>
  <conditionalFormatting sqref="D19:K19">
    <cfRule type="top10" dxfId="366" priority="46" percent="1" bottom="1" rank="20"/>
    <cfRule type="aboveAverage" dxfId="367" priority="47" aboveAverage="0"/>
    <cfRule type="aboveAverage" dxfId="368" priority="48"/>
  </conditionalFormatting>
  <conditionalFormatting sqref="D20:K20">
    <cfRule type="top10" dxfId="363" priority="43" percent="1" bottom="1" rank="20"/>
    <cfRule type="aboveAverage" dxfId="364" priority="44" aboveAverage="0"/>
    <cfRule type="aboveAverage" dxfId="365" priority="45"/>
  </conditionalFormatting>
  <conditionalFormatting sqref="D21:K21">
    <cfRule type="top10" dxfId="360" priority="40" percent="1" bottom="1" rank="20"/>
    <cfRule type="aboveAverage" dxfId="361" priority="41" aboveAverage="0"/>
    <cfRule type="aboveAverage" dxfId="362" priority="42"/>
  </conditionalFormatting>
  <conditionalFormatting sqref="D22:K22">
    <cfRule type="top10" dxfId="357" priority="37" percent="1" bottom="1" rank="20"/>
    <cfRule type="aboveAverage" dxfId="358" priority="38" aboveAverage="0"/>
    <cfRule type="aboveAverage" dxfId="359" priority="39"/>
  </conditionalFormatting>
  <conditionalFormatting sqref="D23:K23">
    <cfRule type="top10" dxfId="354" priority="34" percent="1" bottom="1" rank="20"/>
    <cfRule type="aboveAverage" dxfId="355" priority="35" aboveAverage="0"/>
    <cfRule type="aboveAverage" dxfId="356" priority="36"/>
  </conditionalFormatting>
  <conditionalFormatting sqref="D24:K24">
    <cfRule type="top10" dxfId="351" priority="31" percent="1" bottom="1" rank="20"/>
    <cfRule type="aboveAverage" dxfId="352" priority="32" aboveAverage="0"/>
    <cfRule type="aboveAverage" dxfId="353" priority="33"/>
  </conditionalFormatting>
  <conditionalFormatting sqref="D25:K25">
    <cfRule type="top10" dxfId="348" priority="28" percent="1" bottom="1" rank="20"/>
    <cfRule type="aboveAverage" dxfId="349" priority="29" aboveAverage="0"/>
    <cfRule type="aboveAverage" dxfId="350" priority="30"/>
  </conditionalFormatting>
  <conditionalFormatting sqref="D26:K26">
    <cfRule type="top10" dxfId="345" priority="25" percent="1" bottom="1" rank="20"/>
    <cfRule type="aboveAverage" dxfId="346" priority="26" aboveAverage="0"/>
    <cfRule type="aboveAverage" dxfId="347" priority="27"/>
  </conditionalFormatting>
  <conditionalFormatting sqref="D27:K27">
    <cfRule type="top10" dxfId="342" priority="22" percent="1" bottom="1" rank="20"/>
    <cfRule type="aboveAverage" dxfId="343" priority="23" aboveAverage="0"/>
    <cfRule type="aboveAverage" dxfId="344" priority="24"/>
  </conditionalFormatting>
  <conditionalFormatting sqref="D28:K28">
    <cfRule type="top10" dxfId="339" priority="19" percent="1" bottom="1" rank="20"/>
    <cfRule type="aboveAverage" dxfId="340" priority="20" aboveAverage="0"/>
    <cfRule type="aboveAverage" dxfId="341" priority="21"/>
  </conditionalFormatting>
  <conditionalFormatting sqref="D29:K29">
    <cfRule type="top10" dxfId="336" priority="16" percent="1" bottom="1" rank="20"/>
    <cfRule type="aboveAverage" dxfId="337" priority="17" aboveAverage="0"/>
    <cfRule type="aboveAverage" dxfId="338" priority="18"/>
  </conditionalFormatting>
  <conditionalFormatting sqref="D30:K30">
    <cfRule type="top10" dxfId="333" priority="13" percent="1" bottom="1" rank="20"/>
    <cfRule type="aboveAverage" dxfId="334" priority="14" aboveAverage="0"/>
    <cfRule type="aboveAverage" dxfId="335" priority="15"/>
  </conditionalFormatting>
  <conditionalFormatting sqref="D31:K31">
    <cfRule type="top10" dxfId="330" priority="10" percent="1" bottom="1" rank="20"/>
    <cfRule type="aboveAverage" dxfId="331" priority="11" aboveAverage="0"/>
    <cfRule type="aboveAverage" dxfId="332" priority="12"/>
  </conditionalFormatting>
  <conditionalFormatting sqref="D32:K33">
    <cfRule type="top10" dxfId="324" priority="4" percent="1" bottom="1" rank="20"/>
    <cfRule type="aboveAverage" dxfId="325" priority="5" aboveAverage="0"/>
    <cfRule type="aboveAverage" dxfId="326" priority="6"/>
  </conditionalFormatting>
  <conditionalFormatting sqref="D34:K34">
    <cfRule type="top10" dxfId="321" priority="1" percent="1" bottom="1" rank="20"/>
    <cfRule type="aboveAverage" dxfId="322" priority="2" aboveAverage="0"/>
    <cfRule type="aboveAverage" dxfId="323" priority="3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C34"/>
    </sheetView>
  </sheetViews>
  <sheetFormatPr defaultRowHeight="15" x14ac:dyDescent="0.25"/>
  <cols>
    <col min="1" max="1" width="11.85546875" customWidth="1"/>
    <col min="2" max="2" width="11.7109375" customWidth="1"/>
    <col min="4" max="4" width="10.140625" customWidth="1"/>
    <col min="5" max="5" width="11" customWidth="1"/>
  </cols>
  <sheetData>
    <row r="1" spans="1:5" ht="26.25" customHeight="1" thickBot="1" x14ac:dyDescent="0.3">
      <c r="A1" s="37" t="s">
        <v>106</v>
      </c>
      <c r="B1" s="38"/>
      <c r="C1" s="39"/>
    </row>
    <row r="2" spans="1:5" ht="15.75" thickBot="1" x14ac:dyDescent="0.3">
      <c r="A2" s="1"/>
      <c r="B2" s="1"/>
      <c r="C2" s="1"/>
      <c r="D2" s="21" t="str">
        <f>"065"</f>
        <v>065</v>
      </c>
      <c r="E2" s="22" t="str">
        <f>"068"</f>
        <v>068</v>
      </c>
    </row>
    <row r="3" spans="1:5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3" t="s">
        <v>3</v>
      </c>
      <c r="E3" s="23" t="s">
        <v>3</v>
      </c>
    </row>
    <row r="4" spans="1:5" x14ac:dyDescent="0.25">
      <c r="A4" s="8">
        <v>42583</v>
      </c>
      <c r="B4" s="8">
        <v>42584</v>
      </c>
      <c r="C4" s="16">
        <v>7.8739856944084163</v>
      </c>
      <c r="D4" s="41">
        <v>1606.0139235862907</v>
      </c>
      <c r="E4" s="41">
        <v>1790.4254739782846</v>
      </c>
    </row>
    <row r="5" spans="1:5" x14ac:dyDescent="0.25">
      <c r="A5" s="8">
        <v>42584</v>
      </c>
      <c r="B5" s="8">
        <v>42585</v>
      </c>
      <c r="C5" s="16">
        <v>7.1203376026153569</v>
      </c>
      <c r="D5" s="24">
        <v>1746.1294483686745</v>
      </c>
      <c r="E5" s="24">
        <v>1789.4409543531242</v>
      </c>
    </row>
    <row r="6" spans="1:5" x14ac:dyDescent="0.25">
      <c r="A6" s="8">
        <v>42585</v>
      </c>
      <c r="B6" s="8">
        <v>42586</v>
      </c>
      <c r="C6" s="16">
        <v>6.4199563636779784</v>
      </c>
      <c r="D6" s="24">
        <v>1420.5417820260054</v>
      </c>
      <c r="E6" s="24">
        <v>1503.8017265745832</v>
      </c>
    </row>
    <row r="7" spans="1:5" x14ac:dyDescent="0.25">
      <c r="A7" s="8">
        <v>42586</v>
      </c>
      <c r="B7" s="8">
        <v>42587</v>
      </c>
      <c r="C7" s="16">
        <v>7.2486125240325929</v>
      </c>
      <c r="D7" s="24">
        <v>1611.6750508715495</v>
      </c>
      <c r="E7" s="24">
        <v>1729.4875206969609</v>
      </c>
    </row>
    <row r="8" spans="1:5" x14ac:dyDescent="0.25">
      <c r="A8" s="8">
        <v>42587</v>
      </c>
      <c r="B8" s="8">
        <v>42588</v>
      </c>
      <c r="C8" s="16">
        <v>6.9139870529174807</v>
      </c>
      <c r="D8" s="24">
        <v>1514.6685080146833</v>
      </c>
      <c r="E8" s="24">
        <v>1618.2853373623761</v>
      </c>
    </row>
    <row r="9" spans="1:5" x14ac:dyDescent="0.25">
      <c r="A9" s="8">
        <v>42588</v>
      </c>
      <c r="B9" s="8">
        <v>42589</v>
      </c>
      <c r="C9" s="16">
        <v>7.3179626827239987</v>
      </c>
      <c r="D9" s="24">
        <v>1670.6622649240219</v>
      </c>
      <c r="E9" s="24">
        <v>1780.7480263030891</v>
      </c>
    </row>
    <row r="10" spans="1:5" x14ac:dyDescent="0.25">
      <c r="A10" s="8">
        <v>42589</v>
      </c>
      <c r="B10" s="8">
        <v>42590</v>
      </c>
      <c r="C10" s="16">
        <v>8.0764415092468269</v>
      </c>
      <c r="D10" s="24">
        <v>1707.6590180313281</v>
      </c>
      <c r="E10" s="24">
        <v>1833.6339766434739</v>
      </c>
    </row>
    <row r="11" spans="1:5" x14ac:dyDescent="0.25">
      <c r="A11" s="8">
        <v>42590</v>
      </c>
      <c r="B11" s="8">
        <v>42591</v>
      </c>
      <c r="C11" s="16">
        <v>8.2966216764450067</v>
      </c>
      <c r="D11" s="24">
        <v>1755.3679849843561</v>
      </c>
      <c r="E11" s="24">
        <v>1884.780640297281</v>
      </c>
    </row>
    <row r="12" spans="1:5" x14ac:dyDescent="0.25">
      <c r="A12" s="8">
        <v>42591</v>
      </c>
      <c r="B12" s="8">
        <v>42592</v>
      </c>
      <c r="C12" s="16">
        <v>6.2678837795257571</v>
      </c>
      <c r="D12" s="24">
        <v>1585.4248266617878</v>
      </c>
      <c r="E12" s="24">
        <v>1698.7403391682901</v>
      </c>
    </row>
    <row r="13" spans="1:5" x14ac:dyDescent="0.25">
      <c r="A13" s="8">
        <v>42592</v>
      </c>
      <c r="B13" s="8">
        <v>42593</v>
      </c>
      <c r="C13" s="16">
        <v>7.6570745229758321</v>
      </c>
      <c r="D13" s="24">
        <v>1550.1338911171363</v>
      </c>
      <c r="E13" s="24">
        <v>1644.9251174422116</v>
      </c>
    </row>
    <row r="14" spans="1:5" x14ac:dyDescent="0.25">
      <c r="A14" s="8">
        <v>42593</v>
      </c>
      <c r="B14" s="8">
        <v>42594</v>
      </c>
      <c r="C14" s="16">
        <v>6.6788114709854129</v>
      </c>
      <c r="D14" s="24">
        <v>1515.4086988861934</v>
      </c>
      <c r="E14" s="24">
        <v>1652.9631430261302</v>
      </c>
    </row>
    <row r="15" spans="1:5" x14ac:dyDescent="0.25">
      <c r="A15" s="8">
        <v>42594</v>
      </c>
      <c r="B15" s="8">
        <v>42595</v>
      </c>
      <c r="C15" s="16">
        <v>7.9459913539886475</v>
      </c>
      <c r="D15" s="24">
        <v>1710.0032047304594</v>
      </c>
      <c r="E15" s="24">
        <v>1836.5107492788477</v>
      </c>
    </row>
    <row r="16" spans="1:5" x14ac:dyDescent="0.25">
      <c r="A16" s="8">
        <v>42595</v>
      </c>
      <c r="B16" s="8">
        <v>42596</v>
      </c>
      <c r="C16" s="16">
        <v>7.5745585923194882</v>
      </c>
      <c r="D16" s="24">
        <v>1616.866368168455</v>
      </c>
      <c r="E16" s="24">
        <v>1794.3745589482439</v>
      </c>
    </row>
    <row r="17" spans="1:5" x14ac:dyDescent="0.25">
      <c r="A17" s="8">
        <v>42596</v>
      </c>
      <c r="B17" s="8">
        <v>42597</v>
      </c>
      <c r="C17" s="16">
        <v>7.934746195793152</v>
      </c>
      <c r="D17" s="24">
        <v>1711.4835023510022</v>
      </c>
      <c r="E17" s="24">
        <v>1849.5180423218073</v>
      </c>
    </row>
    <row r="18" spans="1:5" x14ac:dyDescent="0.25">
      <c r="A18" s="8">
        <v>42597</v>
      </c>
      <c r="B18" s="8">
        <v>42598</v>
      </c>
      <c r="C18" s="16">
        <v>6.7690968604087827</v>
      </c>
      <c r="D18" s="24">
        <v>1695.2509267068226</v>
      </c>
      <c r="E18" s="24">
        <v>1849.9086163571546</v>
      </c>
    </row>
    <row r="19" spans="1:5" x14ac:dyDescent="0.25">
      <c r="A19" s="8">
        <v>42598</v>
      </c>
      <c r="B19" s="8">
        <v>42599</v>
      </c>
      <c r="C19" s="16">
        <v>7.5269798793792724</v>
      </c>
      <c r="D19" s="24">
        <v>1667.2167118174218</v>
      </c>
      <c r="E19" s="24">
        <v>1821.2210158980913</v>
      </c>
    </row>
    <row r="20" spans="1:5" x14ac:dyDescent="0.25">
      <c r="A20" s="8">
        <v>42599</v>
      </c>
      <c r="B20" s="8">
        <v>42600</v>
      </c>
      <c r="C20" s="16">
        <v>7.5309015653133393</v>
      </c>
      <c r="D20" s="24">
        <v>1657.954524826358</v>
      </c>
      <c r="E20" s="24">
        <v>1804.2542294008506</v>
      </c>
    </row>
    <row r="21" spans="1:5" x14ac:dyDescent="0.25">
      <c r="A21" s="8">
        <v>42600</v>
      </c>
      <c r="B21" s="8">
        <v>42601</v>
      </c>
      <c r="C21" s="16">
        <v>6.0260900201201437</v>
      </c>
      <c r="D21" s="24">
        <v>1366.6622987625269</v>
      </c>
      <c r="E21" s="24">
        <v>1492.0830976515228</v>
      </c>
    </row>
    <row r="22" spans="1:5" x14ac:dyDescent="0.25">
      <c r="A22" s="8">
        <v>42601</v>
      </c>
      <c r="B22" s="8">
        <v>42602</v>
      </c>
      <c r="C22" s="16">
        <v>7.7383705451488494</v>
      </c>
      <c r="D22" s="24">
        <v>1649.9096331974033</v>
      </c>
      <c r="E22" s="24">
        <v>1764.212475990204</v>
      </c>
    </row>
    <row r="23" spans="1:5" x14ac:dyDescent="0.25">
      <c r="A23" s="8">
        <v>42602</v>
      </c>
      <c r="B23" s="8">
        <v>42603</v>
      </c>
      <c r="C23" s="16">
        <v>5.756590073361993</v>
      </c>
      <c r="D23" s="24">
        <v>1445.0266582416007</v>
      </c>
      <c r="E23" s="24">
        <v>1563.1918854713413</v>
      </c>
    </row>
    <row r="24" spans="1:5" x14ac:dyDescent="0.25">
      <c r="A24" s="8">
        <v>42603</v>
      </c>
      <c r="B24" s="8">
        <v>42604</v>
      </c>
      <c r="C24" s="16">
        <v>8.0455804841518397</v>
      </c>
      <c r="D24" s="24">
        <v>1664.9997452892474</v>
      </c>
      <c r="E24" s="24">
        <v>1788.4189643845646</v>
      </c>
    </row>
    <row r="25" spans="1:5" x14ac:dyDescent="0.25">
      <c r="A25" s="8">
        <v>42604</v>
      </c>
      <c r="B25" s="8">
        <v>42605</v>
      </c>
      <c r="C25" s="16">
        <v>6.1159194936752321</v>
      </c>
      <c r="D25" s="24">
        <v>1542.0066167499417</v>
      </c>
      <c r="E25" s="24">
        <v>1684.8632097111283</v>
      </c>
    </row>
    <row r="26" spans="1:5" x14ac:dyDescent="0.25">
      <c r="A26" s="8">
        <v>42605</v>
      </c>
      <c r="B26" s="8">
        <v>42606</v>
      </c>
      <c r="C26" s="16">
        <v>7.75256200158596</v>
      </c>
      <c r="D26" s="24">
        <v>1644.0442810465402</v>
      </c>
      <c r="E26" s="24">
        <v>1769.9376511642447</v>
      </c>
    </row>
    <row r="27" spans="1:5" x14ac:dyDescent="0.25">
      <c r="A27" s="8">
        <v>42606</v>
      </c>
      <c r="B27" s="8">
        <v>42607</v>
      </c>
      <c r="C27" s="16">
        <v>8.3570223971605309</v>
      </c>
      <c r="D27" s="24">
        <v>1722.7214645190516</v>
      </c>
      <c r="E27" s="24">
        <v>1856.6424195263528</v>
      </c>
    </row>
    <row r="28" spans="1:5" x14ac:dyDescent="0.25">
      <c r="A28" s="8">
        <v>42607</v>
      </c>
      <c r="B28" s="8">
        <v>42608</v>
      </c>
      <c r="C28" s="16">
        <v>6.7465826520919796</v>
      </c>
      <c r="D28" s="24">
        <v>1598.0569258001372</v>
      </c>
      <c r="E28" s="24">
        <v>1716.413231168161</v>
      </c>
    </row>
    <row r="29" spans="1:5" x14ac:dyDescent="0.25">
      <c r="A29" s="8">
        <v>42608</v>
      </c>
      <c r="B29" s="8">
        <v>42609</v>
      </c>
      <c r="C29" s="16">
        <v>6.0828540529012676</v>
      </c>
      <c r="D29" s="24">
        <v>1406.8195645501971</v>
      </c>
      <c r="E29" s="24">
        <v>1515.7313257044298</v>
      </c>
    </row>
    <row r="30" spans="1:5" x14ac:dyDescent="0.25">
      <c r="A30" s="8">
        <v>42609</v>
      </c>
      <c r="B30" s="8">
        <v>42610</v>
      </c>
      <c r="C30" s="16">
        <v>7.5279827651977538</v>
      </c>
      <c r="D30" s="24">
        <v>1679.0963110694829</v>
      </c>
      <c r="E30" s="24">
        <v>1787.8057793879038</v>
      </c>
    </row>
    <row r="31" spans="1:5" x14ac:dyDescent="0.25">
      <c r="A31" s="8">
        <v>42610</v>
      </c>
      <c r="B31" s="8">
        <v>42611</v>
      </c>
      <c r="C31" s="16">
        <v>7.9252770882472392</v>
      </c>
      <c r="D31" s="24">
        <v>1772.4442303869494</v>
      </c>
      <c r="E31" s="24">
        <v>1900.137752945466</v>
      </c>
    </row>
    <row r="32" spans="1:5" x14ac:dyDescent="0.25">
      <c r="A32" s="8">
        <v>42611</v>
      </c>
      <c r="B32" s="8">
        <v>42612</v>
      </c>
      <c r="C32" s="16">
        <v>7.9332180632948877</v>
      </c>
      <c r="D32" s="24">
        <v>1764.5416416217017</v>
      </c>
      <c r="E32" s="24">
        <v>1893.252708753294</v>
      </c>
    </row>
    <row r="33" spans="1:5" x14ac:dyDescent="0.25">
      <c r="A33" s="8">
        <v>42612</v>
      </c>
      <c r="B33" s="8">
        <v>42613</v>
      </c>
      <c r="C33" s="16">
        <v>7.8992199544236064</v>
      </c>
      <c r="D33" s="24">
        <v>1756.5322378187127</v>
      </c>
      <c r="E33" s="24">
        <v>1891.1054669867565</v>
      </c>
    </row>
    <row r="34" spans="1:5" ht="15.75" thickBot="1" x14ac:dyDescent="0.3">
      <c r="A34" s="8">
        <v>42613</v>
      </c>
      <c r="B34" s="8">
        <v>42614</v>
      </c>
      <c r="C34" s="16">
        <v>7.468858908735216</v>
      </c>
      <c r="D34" s="25">
        <v>1664.0633769003909</v>
      </c>
      <c r="E34" s="25">
        <v>1787.9823522403772</v>
      </c>
    </row>
  </sheetData>
  <mergeCells count="1">
    <mergeCell ref="A1:C1"/>
  </mergeCells>
  <conditionalFormatting sqref="D4:E4">
    <cfRule type="aboveAverage" dxfId="319" priority="93"/>
    <cfRule type="aboveAverage" dxfId="320" priority="92" aboveAverage="0"/>
    <cfRule type="top10" dxfId="318" priority="91" percent="1" bottom="1" rank="20"/>
  </conditionalFormatting>
  <conditionalFormatting sqref="D5:E5">
    <cfRule type="top10" dxfId="282" priority="88" percent="1" bottom="1" rank="20"/>
    <cfRule type="aboveAverage" dxfId="283" priority="89" aboveAverage="0"/>
    <cfRule type="aboveAverage" dxfId="284" priority="90"/>
  </conditionalFormatting>
  <conditionalFormatting sqref="D7:E7">
    <cfRule type="top10" dxfId="279" priority="85" percent="1" bottom="1" rank="20"/>
    <cfRule type="aboveAverage" dxfId="280" priority="86" aboveAverage="0"/>
    <cfRule type="aboveAverage" dxfId="281" priority="87"/>
  </conditionalFormatting>
  <conditionalFormatting sqref="D6:E6">
    <cfRule type="top10" dxfId="276" priority="82" percent="1" bottom="1" rank="20"/>
    <cfRule type="aboveAverage" dxfId="277" priority="83" aboveAverage="0"/>
    <cfRule type="aboveAverage" dxfId="278" priority="84"/>
  </conditionalFormatting>
  <conditionalFormatting sqref="D8:E8">
    <cfRule type="top10" dxfId="273" priority="79" percent="1" bottom="1" rank="20"/>
    <cfRule type="aboveAverage" dxfId="274" priority="80" aboveAverage="0"/>
    <cfRule type="aboveAverage" dxfId="275" priority="81"/>
  </conditionalFormatting>
  <conditionalFormatting sqref="D9:E9">
    <cfRule type="top10" dxfId="270" priority="76" percent="1" bottom="1" rank="20"/>
    <cfRule type="aboveAverage" dxfId="271" priority="77" aboveAverage="0"/>
    <cfRule type="aboveAverage" dxfId="272" priority="78"/>
  </conditionalFormatting>
  <conditionalFormatting sqref="D10:E10">
    <cfRule type="top10" dxfId="267" priority="73" percent="1" bottom="1" rank="20"/>
    <cfRule type="aboveAverage" dxfId="268" priority="74" aboveAverage="0"/>
    <cfRule type="aboveAverage" dxfId="269" priority="75"/>
  </conditionalFormatting>
  <conditionalFormatting sqref="D11:E11">
    <cfRule type="top10" dxfId="264" priority="70" percent="1" bottom="1" rank="20"/>
    <cfRule type="aboveAverage" dxfId="265" priority="71" aboveAverage="0"/>
    <cfRule type="aboveAverage" dxfId="266" priority="72"/>
  </conditionalFormatting>
  <conditionalFormatting sqref="D12:E12">
    <cfRule type="top10" dxfId="261" priority="67" percent="1" bottom="1" rank="20"/>
    <cfRule type="aboveAverage" dxfId="262" priority="68" aboveAverage="0"/>
    <cfRule type="aboveAverage" dxfId="263" priority="69"/>
  </conditionalFormatting>
  <conditionalFormatting sqref="D13:E13">
    <cfRule type="top10" dxfId="258" priority="64" percent="1" bottom="1" rank="20"/>
    <cfRule type="aboveAverage" dxfId="259" priority="65" aboveAverage="0"/>
    <cfRule type="aboveAverage" dxfId="260" priority="66"/>
  </conditionalFormatting>
  <conditionalFormatting sqref="D14:E14">
    <cfRule type="top10" dxfId="255" priority="61" percent="1" bottom="1" rank="20"/>
    <cfRule type="aboveAverage" dxfId="256" priority="62" aboveAverage="0"/>
    <cfRule type="aboveAverage" dxfId="257" priority="63"/>
  </conditionalFormatting>
  <conditionalFormatting sqref="D15:E15">
    <cfRule type="top10" dxfId="252" priority="58" percent="1" bottom="1" rank="20"/>
    <cfRule type="aboveAverage" dxfId="253" priority="59" aboveAverage="0"/>
    <cfRule type="aboveAverage" dxfId="254" priority="60"/>
  </conditionalFormatting>
  <conditionalFormatting sqref="D16:E16">
    <cfRule type="top10" dxfId="249" priority="55" percent="1" bottom="1" rank="20"/>
    <cfRule type="aboveAverage" dxfId="250" priority="56" aboveAverage="0"/>
    <cfRule type="aboveAverage" dxfId="251" priority="57"/>
  </conditionalFormatting>
  <conditionalFormatting sqref="D17:E17">
    <cfRule type="top10" dxfId="246" priority="52" percent="1" bottom="1" rank="20"/>
    <cfRule type="aboveAverage" dxfId="247" priority="53" aboveAverage="0"/>
    <cfRule type="aboveAverage" dxfId="248" priority="54"/>
  </conditionalFormatting>
  <conditionalFormatting sqref="D18:E18">
    <cfRule type="top10" dxfId="243" priority="49" percent="1" bottom="1" rank="20"/>
    <cfRule type="aboveAverage" dxfId="244" priority="50" aboveAverage="0"/>
    <cfRule type="aboveAverage" dxfId="245" priority="51"/>
  </conditionalFormatting>
  <conditionalFormatting sqref="D19:E19">
    <cfRule type="top10" dxfId="240" priority="46" percent="1" bottom="1" rank="20"/>
    <cfRule type="aboveAverage" dxfId="241" priority="47" aboveAverage="0"/>
    <cfRule type="aboveAverage" dxfId="242" priority="48"/>
  </conditionalFormatting>
  <conditionalFormatting sqref="D20:E20">
    <cfRule type="top10" dxfId="237" priority="43" percent="1" bottom="1" rank="20"/>
    <cfRule type="aboveAverage" dxfId="238" priority="44" aboveAverage="0"/>
    <cfRule type="aboveAverage" dxfId="239" priority="45"/>
  </conditionalFormatting>
  <conditionalFormatting sqref="D21:E21">
    <cfRule type="top10" dxfId="234" priority="40" percent="1" bottom="1" rank="20"/>
    <cfRule type="aboveAverage" dxfId="235" priority="41" aboveAverage="0"/>
    <cfRule type="aboveAverage" dxfId="236" priority="42"/>
  </conditionalFormatting>
  <conditionalFormatting sqref="D22:E22">
    <cfRule type="top10" dxfId="231" priority="37" percent="1" bottom="1" rank="20"/>
    <cfRule type="aboveAverage" dxfId="232" priority="38" aboveAverage="0"/>
    <cfRule type="aboveAverage" dxfId="233" priority="39"/>
  </conditionalFormatting>
  <conditionalFormatting sqref="D23:E23">
    <cfRule type="top10" dxfId="228" priority="34" percent="1" bottom="1" rank="20"/>
    <cfRule type="aboveAverage" dxfId="229" priority="35" aboveAverage="0"/>
    <cfRule type="aboveAverage" dxfId="230" priority="36"/>
  </conditionalFormatting>
  <conditionalFormatting sqref="D24:E24">
    <cfRule type="top10" dxfId="225" priority="31" percent="1" bottom="1" rank="20"/>
    <cfRule type="aboveAverage" dxfId="226" priority="32" aboveAverage="0"/>
    <cfRule type="aboveAverage" dxfId="227" priority="33"/>
  </conditionalFormatting>
  <conditionalFormatting sqref="D25:E25">
    <cfRule type="top10" dxfId="222" priority="28" percent="1" bottom="1" rank="20"/>
    <cfRule type="aboveAverage" dxfId="223" priority="29" aboveAverage="0"/>
    <cfRule type="aboveAverage" dxfId="224" priority="30"/>
  </conditionalFormatting>
  <conditionalFormatting sqref="D26:E26">
    <cfRule type="top10" dxfId="219" priority="25" percent="1" bottom="1" rank="20"/>
    <cfRule type="aboveAverage" dxfId="220" priority="26" aboveAverage="0"/>
    <cfRule type="aboveAverage" dxfId="221" priority="27"/>
  </conditionalFormatting>
  <conditionalFormatting sqref="D27:E27">
    <cfRule type="top10" dxfId="216" priority="22" percent="1" bottom="1" rank="20"/>
    <cfRule type="aboveAverage" dxfId="217" priority="23" aboveAverage="0"/>
    <cfRule type="aboveAverage" dxfId="218" priority="24"/>
  </conditionalFormatting>
  <conditionalFormatting sqref="D28:E28">
    <cfRule type="top10" dxfId="213" priority="19" percent="1" bottom="1" rank="20"/>
    <cfRule type="aboveAverage" dxfId="214" priority="20" aboveAverage="0"/>
    <cfRule type="aboveAverage" dxfId="215" priority="21"/>
  </conditionalFormatting>
  <conditionalFormatting sqref="D29:E29">
    <cfRule type="top10" dxfId="210" priority="16" percent="1" bottom="1" rank="20"/>
    <cfRule type="aboveAverage" dxfId="211" priority="17" aboveAverage="0"/>
    <cfRule type="aboveAverage" dxfId="212" priority="18"/>
  </conditionalFormatting>
  <conditionalFormatting sqref="D30:E30">
    <cfRule type="top10" dxfId="207" priority="13" percent="1" bottom="1" rank="20"/>
    <cfRule type="aboveAverage" dxfId="208" priority="14" aboveAverage="0"/>
    <cfRule type="aboveAverage" dxfId="209" priority="15"/>
  </conditionalFormatting>
  <conditionalFormatting sqref="D31:E31">
    <cfRule type="top10" dxfId="204" priority="10" percent="1" bottom="1" rank="20"/>
    <cfRule type="aboveAverage" dxfId="205" priority="11" aboveAverage="0"/>
    <cfRule type="aboveAverage" dxfId="206" priority="12"/>
  </conditionalFormatting>
  <conditionalFormatting sqref="D33:E33">
    <cfRule type="top10" dxfId="201" priority="7" percent="1" bottom="1" rank="20"/>
    <cfRule type="aboveAverage" dxfId="202" priority="8" aboveAverage="0"/>
    <cfRule type="aboveAverage" dxfId="203" priority="9"/>
  </conditionalFormatting>
  <conditionalFormatting sqref="D34:E34">
    <cfRule type="top10" dxfId="198" priority="4" percent="1" bottom="1" rank="20"/>
    <cfRule type="aboveAverage" dxfId="199" priority="5" aboveAverage="0"/>
    <cfRule type="aboveAverage" dxfId="200" priority="6"/>
  </conditionalFormatting>
  <conditionalFormatting sqref="D32:E32">
    <cfRule type="top10" dxfId="195" priority="1" percent="1" bottom="1" rank="20"/>
    <cfRule type="aboveAverage" dxfId="196" priority="2" aboveAverage="0"/>
    <cfRule type="aboveAverage" dxfId="197" priority="3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R9" sqref="R9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5" ht="26.25" customHeight="1" thickBot="1" x14ac:dyDescent="0.3">
      <c r="A1" s="37" t="s">
        <v>107</v>
      </c>
      <c r="B1" s="38"/>
      <c r="C1" s="39"/>
    </row>
    <row r="2" spans="1:5" ht="15.75" thickBot="1" x14ac:dyDescent="0.3">
      <c r="A2" s="1"/>
      <c r="B2" s="1"/>
      <c r="C2" s="1"/>
      <c r="D2" s="21" t="str">
        <f>"065"</f>
        <v>065</v>
      </c>
      <c r="E2" s="22" t="str">
        <f>"068"</f>
        <v>068</v>
      </c>
    </row>
    <row r="3" spans="1:5" ht="15.75" thickBot="1" x14ac:dyDescent="0.3">
      <c r="A3" s="1" t="str">
        <f>'683.2kW'!A3</f>
        <v>Start</v>
      </c>
      <c r="B3" s="1" t="str">
        <f>'683.2kW'!B3</f>
        <v>End</v>
      </c>
      <c r="C3" s="1" t="str">
        <f>'683.2kW'!C3</f>
        <v>Insolation</v>
      </c>
      <c r="D3" s="21" t="s">
        <v>1</v>
      </c>
      <c r="E3" s="22" t="s">
        <v>1</v>
      </c>
    </row>
    <row r="4" spans="1:5" x14ac:dyDescent="0.25">
      <c r="A4" s="8">
        <v>42583</v>
      </c>
      <c r="B4" s="8">
        <v>42584</v>
      </c>
      <c r="C4" s="16">
        <v>7.8739856944084163</v>
      </c>
      <c r="D4" s="41">
        <v>1641.8878258074042</v>
      </c>
      <c r="E4" s="29">
        <v>1587.8416705885688</v>
      </c>
    </row>
    <row r="5" spans="1:5" x14ac:dyDescent="0.25">
      <c r="A5" s="8">
        <v>42584</v>
      </c>
      <c r="B5" s="8">
        <v>42585</v>
      </c>
      <c r="C5" s="16">
        <v>7.1203376026153569</v>
      </c>
      <c r="D5" s="24">
        <v>1632.2207764305563</v>
      </c>
      <c r="E5" s="12">
        <v>1581.585439664618</v>
      </c>
    </row>
    <row r="6" spans="1:5" x14ac:dyDescent="0.25">
      <c r="A6" s="8">
        <v>42585</v>
      </c>
      <c r="B6" s="8">
        <v>42586</v>
      </c>
      <c r="C6" s="16">
        <v>6.4199563636779784</v>
      </c>
      <c r="D6" s="24">
        <v>1357.9399750091641</v>
      </c>
      <c r="E6" s="12">
        <v>1335.5058438238805</v>
      </c>
    </row>
    <row r="7" spans="1:5" x14ac:dyDescent="0.25">
      <c r="A7" s="8">
        <v>42586</v>
      </c>
      <c r="B7" s="8">
        <v>42587</v>
      </c>
      <c r="C7" s="16">
        <v>7.2486125240325929</v>
      </c>
      <c r="D7" s="24">
        <v>1587.7378358193059</v>
      </c>
      <c r="E7" s="12">
        <v>1530.6307617033842</v>
      </c>
    </row>
    <row r="8" spans="1:5" x14ac:dyDescent="0.25">
      <c r="A8" s="8">
        <v>42587</v>
      </c>
      <c r="B8" s="8">
        <v>42588</v>
      </c>
      <c r="C8" s="16">
        <v>6.9139870529174807</v>
      </c>
      <c r="D8" s="24">
        <v>1513.7047264307757</v>
      </c>
      <c r="E8" s="12">
        <v>871.2428164474087</v>
      </c>
    </row>
    <row r="9" spans="1:5" ht="16.5" customHeight="1" x14ac:dyDescent="0.25">
      <c r="A9" s="8">
        <v>42588</v>
      </c>
      <c r="B9" s="8">
        <v>42589</v>
      </c>
      <c r="C9" s="16">
        <v>7.3179626827239987</v>
      </c>
      <c r="D9" s="24">
        <v>1646.6341935486837</v>
      </c>
      <c r="E9" s="12" t="s">
        <v>6</v>
      </c>
    </row>
    <row r="10" spans="1:5" ht="16.5" customHeight="1" x14ac:dyDescent="0.25">
      <c r="A10" s="8">
        <v>42589</v>
      </c>
      <c r="B10" s="8">
        <v>42590</v>
      </c>
      <c r="C10" s="16">
        <v>8.0764415092468269</v>
      </c>
      <c r="D10" s="24">
        <v>1670.4013159471178</v>
      </c>
      <c r="E10" s="12" t="s">
        <v>6</v>
      </c>
    </row>
    <row r="11" spans="1:5" ht="16.5" customHeight="1" x14ac:dyDescent="0.25">
      <c r="A11" s="8">
        <v>42590</v>
      </c>
      <c r="B11" s="8">
        <v>42591</v>
      </c>
      <c r="C11" s="16">
        <v>8.2966216764450067</v>
      </c>
      <c r="D11" s="24">
        <v>1722.926720213849</v>
      </c>
      <c r="E11" s="12" t="s">
        <v>6</v>
      </c>
    </row>
    <row r="12" spans="1:5" ht="16.5" customHeight="1" x14ac:dyDescent="0.25">
      <c r="A12" s="8">
        <v>42591</v>
      </c>
      <c r="B12" s="8">
        <v>42592</v>
      </c>
      <c r="C12" s="16">
        <v>6.2678837795257571</v>
      </c>
      <c r="D12" s="24">
        <v>1576.0180939291624</v>
      </c>
      <c r="E12" s="12" t="s">
        <v>6</v>
      </c>
    </row>
    <row r="13" spans="1:5" ht="16.5" customHeight="1" x14ac:dyDescent="0.25">
      <c r="A13" s="8">
        <v>42592</v>
      </c>
      <c r="B13" s="8">
        <v>42593</v>
      </c>
      <c r="C13" s="16">
        <v>7.6570745229758321</v>
      </c>
      <c r="D13" s="24">
        <v>1527.6675872484916</v>
      </c>
      <c r="E13" s="12" t="s">
        <v>6</v>
      </c>
    </row>
    <row r="14" spans="1:5" ht="16.5" customHeight="1" x14ac:dyDescent="0.25">
      <c r="A14" s="8">
        <v>42593</v>
      </c>
      <c r="B14" s="8">
        <v>42594</v>
      </c>
      <c r="C14" s="16">
        <v>6.6788114709854129</v>
      </c>
      <c r="D14" s="24">
        <v>1525.4128109870082</v>
      </c>
      <c r="E14" s="12" t="s">
        <v>6</v>
      </c>
    </row>
    <row r="15" spans="1:5" ht="16.5" customHeight="1" x14ac:dyDescent="0.25">
      <c r="A15" s="8">
        <v>42594</v>
      </c>
      <c r="B15" s="8">
        <v>42595</v>
      </c>
      <c r="C15" s="16">
        <v>7.9459913539886475</v>
      </c>
      <c r="D15" s="24">
        <v>1685.0157506260628</v>
      </c>
      <c r="E15" s="12" t="s">
        <v>6</v>
      </c>
    </row>
    <row r="16" spans="1:5" ht="16.5" customHeight="1" x14ac:dyDescent="0.25">
      <c r="A16" s="8">
        <v>42595</v>
      </c>
      <c r="B16" s="8">
        <v>42596</v>
      </c>
      <c r="C16" s="16">
        <v>7.5745585923194882</v>
      </c>
      <c r="D16" s="24">
        <v>1646.6436190647228</v>
      </c>
      <c r="E16" s="12" t="s">
        <v>6</v>
      </c>
    </row>
    <row r="17" spans="1:5" ht="16.5" customHeight="1" x14ac:dyDescent="0.25">
      <c r="A17" s="8">
        <v>42596</v>
      </c>
      <c r="B17" s="8">
        <v>42597</v>
      </c>
      <c r="C17" s="16">
        <v>7.934746195793152</v>
      </c>
      <c r="D17" s="24">
        <v>1694.0721161212734</v>
      </c>
      <c r="E17" s="12" t="s">
        <v>6</v>
      </c>
    </row>
    <row r="18" spans="1:5" ht="16.5" customHeight="1" x14ac:dyDescent="0.25">
      <c r="A18" s="8">
        <v>42597</v>
      </c>
      <c r="B18" s="8">
        <v>42598</v>
      </c>
      <c r="C18" s="16">
        <v>6.7690968604087827</v>
      </c>
      <c r="D18" s="24">
        <v>1681.5658471407671</v>
      </c>
      <c r="E18" s="12" t="s">
        <v>6</v>
      </c>
    </row>
    <row r="19" spans="1:5" ht="16.5" customHeight="1" x14ac:dyDescent="0.25">
      <c r="A19" s="8">
        <v>42598</v>
      </c>
      <c r="B19" s="8">
        <v>42599</v>
      </c>
      <c r="C19" s="16">
        <v>7.5269798793792724</v>
      </c>
      <c r="D19" s="24">
        <v>1652.0499717642822</v>
      </c>
      <c r="E19" s="12" t="s">
        <v>6</v>
      </c>
    </row>
    <row r="20" spans="1:5" ht="16.5" customHeight="1" x14ac:dyDescent="0.25">
      <c r="A20" s="8">
        <v>42599</v>
      </c>
      <c r="B20" s="8">
        <v>42600</v>
      </c>
      <c r="C20" s="16">
        <v>7.5309015653133393</v>
      </c>
      <c r="D20" s="24">
        <v>1645.6082658105329</v>
      </c>
      <c r="E20" s="12" t="s">
        <v>6</v>
      </c>
    </row>
    <row r="21" spans="1:5" ht="16.5" customHeight="1" x14ac:dyDescent="0.25">
      <c r="A21" s="8">
        <v>42600</v>
      </c>
      <c r="B21" s="8">
        <v>42601</v>
      </c>
      <c r="C21" s="16">
        <v>6.0260900201201437</v>
      </c>
      <c r="D21" s="24">
        <v>1376.0985857914347</v>
      </c>
      <c r="E21" s="12" t="s">
        <v>6</v>
      </c>
    </row>
    <row r="22" spans="1:5" ht="16.5" customHeight="1" x14ac:dyDescent="0.25">
      <c r="A22" s="8">
        <v>42601</v>
      </c>
      <c r="B22" s="8">
        <v>42602</v>
      </c>
      <c r="C22" s="16">
        <v>7.7383705451488494</v>
      </c>
      <c r="D22" s="24">
        <v>1625.1275222176837</v>
      </c>
      <c r="E22" s="12" t="s">
        <v>6</v>
      </c>
    </row>
    <row r="23" spans="1:5" ht="16.5" customHeight="1" x14ac:dyDescent="0.25">
      <c r="A23" s="8">
        <v>42602</v>
      </c>
      <c r="B23" s="8">
        <v>42603</v>
      </c>
      <c r="C23" s="16">
        <v>5.756590073361993</v>
      </c>
      <c r="D23" s="24">
        <v>1457.4555533487269</v>
      </c>
      <c r="E23" s="12" t="s">
        <v>6</v>
      </c>
    </row>
    <row r="24" spans="1:5" ht="16.5" customHeight="1" x14ac:dyDescent="0.25">
      <c r="A24" s="8">
        <v>42603</v>
      </c>
      <c r="B24" s="8">
        <v>42604</v>
      </c>
      <c r="C24" s="16">
        <v>8.0455804841518397</v>
      </c>
      <c r="D24" s="24">
        <v>1665.6486982385379</v>
      </c>
      <c r="E24" s="12" t="s">
        <v>6</v>
      </c>
    </row>
    <row r="25" spans="1:5" ht="16.5" customHeight="1" x14ac:dyDescent="0.25">
      <c r="A25" s="8">
        <v>42604</v>
      </c>
      <c r="B25" s="8">
        <v>42605</v>
      </c>
      <c r="C25" s="16">
        <v>6.1159194936752321</v>
      </c>
      <c r="D25" s="24">
        <v>1551.2301960551031</v>
      </c>
      <c r="E25" s="12" t="s">
        <v>6</v>
      </c>
    </row>
    <row r="26" spans="1:5" ht="16.5" customHeight="1" x14ac:dyDescent="0.25">
      <c r="A26" s="8">
        <v>42605</v>
      </c>
      <c r="B26" s="8">
        <v>42606</v>
      </c>
      <c r="C26" s="16">
        <v>7.75256200158596</v>
      </c>
      <c r="D26" s="24">
        <v>1648.5538055112315</v>
      </c>
      <c r="E26" s="12" t="s">
        <v>6</v>
      </c>
    </row>
    <row r="27" spans="1:5" ht="16.5" customHeight="1" x14ac:dyDescent="0.25">
      <c r="A27" s="8">
        <v>42606</v>
      </c>
      <c r="B27" s="8">
        <v>42607</v>
      </c>
      <c r="C27" s="16">
        <v>8.3570223971605309</v>
      </c>
      <c r="D27" s="24">
        <v>1717.6277863595117</v>
      </c>
      <c r="E27" s="12" t="s">
        <v>6</v>
      </c>
    </row>
    <row r="28" spans="1:5" x14ac:dyDescent="0.25">
      <c r="A28" s="8">
        <v>42607</v>
      </c>
      <c r="B28" s="8">
        <v>42608</v>
      </c>
      <c r="C28" s="16">
        <v>6.7465826520919796</v>
      </c>
      <c r="D28" s="24">
        <v>1601.5795529582565</v>
      </c>
      <c r="E28" s="12">
        <v>1924.075750513719</v>
      </c>
    </row>
    <row r="29" spans="1:5" x14ac:dyDescent="0.25">
      <c r="A29" s="8">
        <v>42608</v>
      </c>
      <c r="B29" s="8">
        <v>42609</v>
      </c>
      <c r="C29" s="16">
        <v>6.0828540529012676</v>
      </c>
      <c r="D29" s="24">
        <v>1424.4211665300236</v>
      </c>
      <c r="E29" s="12">
        <v>1356.2425233058514</v>
      </c>
    </row>
    <row r="30" spans="1:5" x14ac:dyDescent="0.25">
      <c r="A30" s="8">
        <v>42609</v>
      </c>
      <c r="B30" s="8">
        <v>42610</v>
      </c>
      <c r="C30" s="16">
        <v>7.5279827651977538</v>
      </c>
      <c r="D30" s="24">
        <v>1676.6112704019597</v>
      </c>
      <c r="E30" s="12">
        <v>1630.6765782408986</v>
      </c>
    </row>
    <row r="31" spans="1:5" x14ac:dyDescent="0.25">
      <c r="A31" s="8">
        <v>42610</v>
      </c>
      <c r="B31" s="8">
        <v>42611</v>
      </c>
      <c r="C31" s="16">
        <v>7.9252770882472392</v>
      </c>
      <c r="D31" s="24">
        <v>1748.4300310405902</v>
      </c>
      <c r="E31" s="12">
        <v>1717.4719907505059</v>
      </c>
    </row>
    <row r="32" spans="1:5" x14ac:dyDescent="0.25">
      <c r="A32" s="8">
        <v>42611</v>
      </c>
      <c r="B32" s="8">
        <v>42612</v>
      </c>
      <c r="C32" s="16">
        <v>7.9332180632948877</v>
      </c>
      <c r="D32" s="24">
        <v>1754.021426832322</v>
      </c>
      <c r="E32" s="12">
        <v>1705.4887624099561</v>
      </c>
    </row>
    <row r="33" spans="1:5" x14ac:dyDescent="0.25">
      <c r="A33" s="8">
        <v>42612</v>
      </c>
      <c r="B33" s="8">
        <v>42613</v>
      </c>
      <c r="C33" s="16">
        <v>7.8992199544236064</v>
      </c>
      <c r="D33" s="24">
        <v>1759.9879739071318</v>
      </c>
      <c r="E33" s="12">
        <v>1688.8179776773961</v>
      </c>
    </row>
    <row r="34" spans="1:5" ht="15.75" thickBot="1" x14ac:dyDescent="0.3">
      <c r="A34" s="8">
        <v>42613</v>
      </c>
      <c r="B34" s="8">
        <v>42614</v>
      </c>
      <c r="C34" s="16">
        <v>7.468858908735216</v>
      </c>
      <c r="D34" s="25">
        <v>1663.4750133280697</v>
      </c>
      <c r="E34" s="20">
        <v>1639.5037173866767</v>
      </c>
    </row>
  </sheetData>
  <mergeCells count="1">
    <mergeCell ref="A1:C1"/>
  </mergeCells>
  <conditionalFormatting sqref="D4:E4">
    <cfRule type="aboveAverage" dxfId="193" priority="99"/>
    <cfRule type="aboveAverage" dxfId="194" priority="98" aboveAverage="0"/>
    <cfRule type="top10" dxfId="192" priority="97" percent="1" bottom="1" rank="20"/>
  </conditionalFormatting>
  <conditionalFormatting sqref="D6:E6">
    <cfRule type="top10" dxfId="183" priority="91" percent="1" bottom="1" rank="20"/>
    <cfRule type="aboveAverage" dxfId="184" priority="92" aboveAverage="0"/>
    <cfRule type="aboveAverage" dxfId="185" priority="93"/>
  </conditionalFormatting>
  <conditionalFormatting sqref="D5:E5">
    <cfRule type="top10" dxfId="177" priority="88" percent="1" bottom="1" rank="20"/>
    <cfRule type="aboveAverage" dxfId="178" priority="89" aboveAverage="0"/>
    <cfRule type="aboveAverage" dxfId="179" priority="90"/>
  </conditionalFormatting>
  <conditionalFormatting sqref="D7:E7">
    <cfRule type="top10" dxfId="171" priority="85" percent="1" bottom="1" rank="20"/>
    <cfRule type="aboveAverage" dxfId="172" priority="86" aboveAverage="0"/>
    <cfRule type="aboveAverage" dxfId="173" priority="87"/>
  </conditionalFormatting>
  <conditionalFormatting sqref="D8:E8">
    <cfRule type="top10" dxfId="165" priority="82" percent="1" bottom="1" rank="20"/>
    <cfRule type="aboveAverage" dxfId="166" priority="83" aboveAverage="0"/>
    <cfRule type="aboveAverage" dxfId="167" priority="84"/>
  </conditionalFormatting>
  <conditionalFormatting sqref="D9:E9">
    <cfRule type="top10" dxfId="153" priority="76" percent="1" bottom="1" rank="20"/>
    <cfRule type="aboveAverage" dxfId="154" priority="77" aboveAverage="0"/>
    <cfRule type="aboveAverage" dxfId="155" priority="78"/>
  </conditionalFormatting>
  <conditionalFormatting sqref="D10:E10">
    <cfRule type="top10" dxfId="147" priority="73" percent="1" bottom="1" rank="20"/>
    <cfRule type="aboveAverage" dxfId="148" priority="74" aboveAverage="0"/>
    <cfRule type="aboveAverage" dxfId="149" priority="75"/>
  </conditionalFormatting>
  <conditionalFormatting sqref="D11:E11">
    <cfRule type="top10" dxfId="141" priority="70" percent="1" bottom="1" rank="20"/>
    <cfRule type="aboveAverage" dxfId="142" priority="71" aboveAverage="0"/>
    <cfRule type="aboveAverage" dxfId="143" priority="72"/>
  </conditionalFormatting>
  <conditionalFormatting sqref="D12:E12">
    <cfRule type="top10" dxfId="135" priority="67" percent="1" bottom="1" rank="20"/>
    <cfRule type="aboveAverage" dxfId="136" priority="68" aboveAverage="0"/>
    <cfRule type="aboveAverage" dxfId="137" priority="69"/>
  </conditionalFormatting>
  <conditionalFormatting sqref="D13:E13">
    <cfRule type="top10" dxfId="129" priority="64" percent="1" bottom="1" rank="20"/>
    <cfRule type="aboveAverage" dxfId="130" priority="65" aboveAverage="0"/>
    <cfRule type="aboveAverage" dxfId="131" priority="66"/>
  </conditionalFormatting>
  <conditionalFormatting sqref="D14:E14">
    <cfRule type="top10" dxfId="123" priority="61" percent="1" bottom="1" rank="20"/>
    <cfRule type="aboveAverage" dxfId="124" priority="62" aboveAverage="0"/>
    <cfRule type="aboveAverage" dxfId="125" priority="63"/>
  </conditionalFormatting>
  <conditionalFormatting sqref="D15:E15">
    <cfRule type="top10" dxfId="117" priority="58" percent="1" bottom="1" rank="20"/>
    <cfRule type="aboveAverage" dxfId="118" priority="59" aboveAverage="0"/>
    <cfRule type="aboveAverage" dxfId="119" priority="60"/>
  </conditionalFormatting>
  <conditionalFormatting sqref="D16:E16">
    <cfRule type="top10" dxfId="111" priority="55" percent="1" bottom="1" rank="20"/>
    <cfRule type="aboveAverage" dxfId="112" priority="56" aboveAverage="0"/>
    <cfRule type="aboveAverage" dxfId="113" priority="57"/>
  </conditionalFormatting>
  <conditionalFormatting sqref="D17:E17">
    <cfRule type="top10" dxfId="105" priority="52" percent="1" bottom="1" rank="20"/>
    <cfRule type="aboveAverage" dxfId="106" priority="53" aboveAverage="0"/>
    <cfRule type="aboveAverage" dxfId="107" priority="54"/>
  </conditionalFormatting>
  <conditionalFormatting sqref="D18:E18">
    <cfRule type="top10" dxfId="99" priority="49" percent="1" bottom="1" rank="20"/>
    <cfRule type="aboveAverage" dxfId="100" priority="50" aboveAverage="0"/>
    <cfRule type="aboveAverage" dxfId="101" priority="51"/>
  </conditionalFormatting>
  <conditionalFormatting sqref="D19:E19">
    <cfRule type="top10" dxfId="93" priority="46" percent="1" bottom="1" rank="20"/>
    <cfRule type="aboveAverage" dxfId="94" priority="47" aboveAverage="0"/>
    <cfRule type="aboveAverage" dxfId="95" priority="48"/>
  </conditionalFormatting>
  <conditionalFormatting sqref="D20:E20">
    <cfRule type="top10" dxfId="87" priority="43" percent="1" bottom="1" rank="20"/>
    <cfRule type="aboveAverage" dxfId="88" priority="44" aboveAverage="0"/>
    <cfRule type="aboveAverage" dxfId="89" priority="45"/>
  </conditionalFormatting>
  <conditionalFormatting sqref="D21:E21">
    <cfRule type="top10" dxfId="81" priority="40" percent="1" bottom="1" rank="20"/>
    <cfRule type="aboveAverage" dxfId="82" priority="41" aboveAverage="0"/>
    <cfRule type="aboveAverage" dxfId="83" priority="42"/>
  </conditionalFormatting>
  <conditionalFormatting sqref="D22:E22">
    <cfRule type="top10" dxfId="75" priority="37" percent="1" bottom="1" rank="20"/>
    <cfRule type="aboveAverage" dxfId="76" priority="38" aboveAverage="0"/>
    <cfRule type="aboveAverage" dxfId="77" priority="39"/>
  </conditionalFormatting>
  <conditionalFormatting sqref="D23:E23">
    <cfRule type="top10" dxfId="69" priority="34" percent="1" bottom="1" rank="20"/>
    <cfRule type="aboveAverage" dxfId="70" priority="35" aboveAverage="0"/>
    <cfRule type="aboveAverage" dxfId="71" priority="36"/>
  </conditionalFormatting>
  <conditionalFormatting sqref="D24:E24">
    <cfRule type="top10" dxfId="63" priority="31" percent="1" bottom="1" rank="20"/>
    <cfRule type="aboveAverage" dxfId="64" priority="32" aboveAverage="0"/>
    <cfRule type="aboveAverage" dxfId="65" priority="33"/>
  </conditionalFormatting>
  <conditionalFormatting sqref="D25:E25">
    <cfRule type="top10" dxfId="57" priority="28" percent="1" bottom="1" rank="20"/>
    <cfRule type="aboveAverage" dxfId="58" priority="29" aboveAverage="0"/>
    <cfRule type="aboveAverage" dxfId="59" priority="30"/>
  </conditionalFormatting>
  <conditionalFormatting sqref="D26:E26">
    <cfRule type="top10" dxfId="51" priority="25" percent="1" bottom="1" rank="20"/>
    <cfRule type="aboveAverage" dxfId="52" priority="26" aboveAverage="0"/>
    <cfRule type="aboveAverage" dxfId="53" priority="27"/>
  </conditionalFormatting>
  <conditionalFormatting sqref="D27:E27">
    <cfRule type="top10" dxfId="45" priority="22" percent="1" bottom="1" rank="20"/>
    <cfRule type="aboveAverage" dxfId="46" priority="23" aboveAverage="0"/>
    <cfRule type="aboveAverage" dxfId="47" priority="24"/>
  </conditionalFormatting>
  <conditionalFormatting sqref="D28:E28">
    <cfRule type="top10" dxfId="39" priority="19" percent="1" bottom="1" rank="20"/>
    <cfRule type="aboveAverage" dxfId="40" priority="20" aboveAverage="0"/>
    <cfRule type="aboveAverage" dxfId="41" priority="21"/>
  </conditionalFormatting>
  <conditionalFormatting sqref="D29:E29">
    <cfRule type="top10" dxfId="33" priority="16" percent="1" bottom="1" rank="20"/>
    <cfRule type="aboveAverage" dxfId="34" priority="17" aboveAverage="0"/>
    <cfRule type="aboveAverage" dxfId="35" priority="18"/>
  </conditionalFormatting>
  <conditionalFormatting sqref="D30:E30">
    <cfRule type="top10" dxfId="27" priority="13" percent="1" bottom="1" rank="20"/>
    <cfRule type="aboveAverage" dxfId="28" priority="14" aboveAverage="0"/>
    <cfRule type="aboveAverage" dxfId="29" priority="15"/>
  </conditionalFormatting>
  <conditionalFormatting sqref="D31:E31">
    <cfRule type="top10" dxfId="21" priority="10" percent="1" bottom="1" rank="20"/>
    <cfRule type="aboveAverage" dxfId="22" priority="11" aboveAverage="0"/>
    <cfRule type="aboveAverage" dxfId="23" priority="12"/>
  </conditionalFormatting>
  <conditionalFormatting sqref="D32:E32">
    <cfRule type="top10" dxfId="15" priority="7" percent="1" bottom="1" rank="20"/>
    <cfRule type="aboveAverage" dxfId="16" priority="8" aboveAverage="0"/>
    <cfRule type="aboveAverage" dxfId="17" priority="9"/>
  </conditionalFormatting>
  <conditionalFormatting sqref="D33:E33">
    <cfRule type="top10" dxfId="9" priority="4" percent="1" bottom="1" rank="20"/>
    <cfRule type="aboveAverage" dxfId="10" priority="5" aboveAverage="0"/>
    <cfRule type="aboveAverage" dxfId="11" priority="6"/>
  </conditionalFormatting>
  <conditionalFormatting sqref="D34:E34">
    <cfRule type="top10" dxfId="3" priority="1" percent="1" bottom="1" rank="20"/>
    <cfRule type="aboveAverage" dxfId="4" priority="2" aboveAverage="0"/>
    <cfRule type="aboveAverage" dxfId="5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Overall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Sheet3</vt:lpstr>
      <vt:lpstr>728kW</vt:lpstr>
      <vt:lpstr>683.2kW</vt:lpstr>
      <vt:lpstr>671kW</vt:lpstr>
      <vt:lpstr>715kW</vt:lpstr>
      <vt:lpstr>620.6kW</vt:lpstr>
      <vt:lpstr>603.2kW</vt:lpstr>
      <vt:lpstr>660.8kW</vt:lpstr>
      <vt:lpstr>578.2kW</vt:lpstr>
      <vt:lpstr>705.6kW</vt:lpstr>
      <vt:lpstr>693 kW</vt:lpstr>
      <vt:lpstr>690.3 kW</vt:lpstr>
      <vt:lpstr>613.6 kW</vt:lpstr>
      <vt:lpstr>743.4 kW</vt:lpstr>
      <vt:lpstr>590 kW</vt:lpstr>
    </vt:vector>
  </TitlesOfParts>
  <Company>Competitive Energy Businesses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2017-01-10T17:29:35Z</dcterms:created>
  <dcterms:modified xsi:type="dcterms:W3CDTF">2017-01-20T16:59:53Z</dcterms:modified>
</cp:coreProperties>
</file>