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8130"/>
  </bookViews>
  <sheets>
    <sheet name="Sheet1" sheetId="3" r:id="rId1"/>
    <sheet name="Topic 1" sheetId="1" r:id="rId2"/>
    <sheet name="Topic 2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I36" i="1"/>
  <c r="L36" i="1"/>
  <c r="Q4" i="3" l="1"/>
  <c r="R4" i="3" s="1"/>
  <c r="S4" i="3" s="1"/>
  <c r="T4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F32" i="1" l="1"/>
  <c r="K36" i="1"/>
  <c r="H34" i="1" l="1"/>
  <c r="H35" i="1"/>
  <c r="H36" i="1"/>
  <c r="F31" i="1"/>
  <c r="W16" i="1" l="1"/>
  <c r="L16" i="1"/>
  <c r="F27" i="2" l="1"/>
  <c r="W24" i="2"/>
  <c r="L24" i="2"/>
  <c r="F28" i="2" l="1"/>
  <c r="H28" i="2" l="1"/>
  <c r="F29" i="2" s="1"/>
  <c r="F30" i="2" s="1"/>
  <c r="H33" i="2" s="1"/>
  <c r="D38" i="2"/>
  <c r="F20" i="1"/>
  <c r="H20" i="1" l="1"/>
  <c r="F21" i="1" s="1"/>
  <c r="F22" i="1" s="1"/>
  <c r="D25" i="1" s="1"/>
  <c r="F29" i="1"/>
  <c r="J36" i="1" s="1"/>
  <c r="N33" i="2"/>
  <c r="I33" i="2"/>
  <c r="G33" i="2"/>
  <c r="C33" i="2"/>
  <c r="L33" i="2"/>
  <c r="M33" i="2"/>
  <c r="K33" i="2"/>
  <c r="J33" i="2"/>
  <c r="D33" i="2"/>
  <c r="E33" i="2"/>
  <c r="F33" i="2"/>
  <c r="E25" i="1" l="1"/>
  <c r="N25" i="1"/>
  <c r="H25" i="1"/>
  <c r="L25" i="1"/>
  <c r="M25" i="1"/>
  <c r="G25" i="1"/>
  <c r="J25" i="1"/>
  <c r="K25" i="1"/>
  <c r="F25" i="1"/>
  <c r="I25" i="1"/>
  <c r="C25" i="1"/>
</calcChain>
</file>

<file path=xl/sharedStrings.xml><?xml version="1.0" encoding="utf-8"?>
<sst xmlns="http://schemas.openxmlformats.org/spreadsheetml/2006/main" count="157" uniqueCount="84">
  <si>
    <t>-</t>
  </si>
  <si>
    <t>予定(千円)</t>
  </si>
  <si>
    <t>実績(千円)</t>
  </si>
  <si>
    <t>◆効果計算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</si>
  <si>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</si>
  <si>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</si>
  <si>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</si>
  <si>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</si>
  <si>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</si>
  <si>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</si>
  <si>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</si>
  <si>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</si>
  <si>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</si>
  <si>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</si>
  <si>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</si>
  <si>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</si>
  <si>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改善前</t>
  </si>
  <si>
    <t>改善後</t>
  </si>
  <si>
    <t>実施内容</t>
  </si>
  <si>
    <t>作業時間(分)</t>
  </si>
  <si>
    <t>作業時間合計(分)</t>
  </si>
  <si>
    <t>　金額効果：</t>
  </si>
  <si>
    <t>　データ処理・グラフ化実施頻度：</t>
  </si>
  <si>
    <t>回/月</t>
  </si>
  <si>
    <t>分/回</t>
  </si>
  <si>
    <t>　時間効果：</t>
  </si>
  <si>
    <t>分/月</t>
  </si>
  <si>
    <t>◆実施内容</t>
  </si>
  <si>
    <t>単金(円)</t>
  </si>
  <si>
    <t>円/月</t>
  </si>
  <si>
    <t>千円/月</t>
  </si>
  <si>
    <t xml:space="preserve"> </t>
  </si>
  <si>
    <t>Chương trình quản lý chuyển đổi MPB</t>
  </si>
  <si>
    <t>Step 1: Tìm bảng MPB trên White Board</t>
  </si>
  <si>
    <t>Step 1: Tìm bảng MPB trên tablet &amp; tạo yêu cầu đổi bảng trên phần mềm</t>
  </si>
  <si>
    <t>Step 2: Đi đến vị trí bảng cần đổi</t>
  </si>
  <si>
    <t>Step 2: Đi đến vị trí bảng cần đổi &amp; quét Qrcode vị trí đầu</t>
  </si>
  <si>
    <t>Step 3: Di chuyển bảng đến vị trí đích &amp; đổi bảng</t>
  </si>
  <si>
    <t>Step 3: Di chuyển bảng đến vị trí đích, đổi bảng &amp; quét Qrcode vị trí đích,Qrcdoe người thao tác</t>
  </si>
  <si>
    <t>Step 4: Không cần nhập ký lục</t>
  </si>
  <si>
    <t>Chương trình quản lý gá tồn kho</t>
  </si>
  <si>
    <t>Step 1: Tìm gá trên phần mềm</t>
  </si>
  <si>
    <t>Step 2: Lấy gá đem xuống xưởng</t>
  </si>
  <si>
    <t>Step 2: Lấy Gá -&gt; quét Qrcode đối chiếu -&gt; đem xuống xưởng</t>
  </si>
  <si>
    <t>Step 3:Thay gá</t>
  </si>
  <si>
    <t>Step 4: Ghi ký lục</t>
  </si>
  <si>
    <t>Step 4: Không cần ghi ký lục</t>
  </si>
  <si>
    <t>Action</t>
  </si>
  <si>
    <t>Thêm gá</t>
  </si>
  <si>
    <t>Step 1: Xử lý gá hư hỏng( gá bị thay thế),dán mã quản lý lên gá</t>
  </si>
  <si>
    <t>Step 1: Xử lý gá hư hỏng( gá bị thay thế), dán Qrcode quản lý lên gá</t>
  </si>
  <si>
    <t>Step 2: Tìm kệ để thêm trên sheet giấy quản lý</t>
  </si>
  <si>
    <t>Step 1: Tìm gá trên sheet giấy quản lý</t>
  </si>
  <si>
    <t>Step 2: Tìm kệ trên hệ thống -&gt; quét Qrcode để thêm vào hệ thống</t>
  </si>
  <si>
    <t>Step 3: Thêm gá vào kệ</t>
  </si>
  <si>
    <t>(MH/tháng)</t>
  </si>
  <si>
    <t>Tiết kiệm</t>
  </si>
  <si>
    <t>MH/tháng</t>
  </si>
  <si>
    <t>Thay gá
(lấy)</t>
  </si>
  <si>
    <t>(*Note: 94 lần thay gá/tháng cho cđ MPB &amp; 20 lần thay gá/tháng cho cđ FSI)</t>
  </si>
  <si>
    <t>Sai sót</t>
  </si>
  <si>
    <t>Báo cáo</t>
  </si>
  <si>
    <t>Kiểm tra master</t>
  </si>
  <si>
    <t>Kiểm tra bộ dây đầu ngày</t>
  </si>
  <si>
    <t>Kiểm kê</t>
  </si>
  <si>
    <t>Step4: Ghi chép vào file giấy</t>
  </si>
  <si>
    <t>Kiểm kê TB</t>
  </si>
  <si>
    <t>MH/năm</t>
  </si>
  <si>
    <t>Chuyển đổi bảng &amp; bão dưỡng</t>
  </si>
  <si>
    <t>số lần chuyển đổi MPB</t>
  </si>
  <si>
    <t>Tổng số bảng MPB</t>
  </si>
  <si>
    <t>Giơ công chuyển đổi bảng(MH)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</si>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</sst>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3" xfId="0" quotePrefix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quotePrefix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9" xfId="0" quotePrefix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8" xfId="0" quotePrefix="1" applyFill="1" applyBorder="1" applyAlignment="1">
      <alignment vertical="center"/>
    </xf>
    <xf numFmtId="0" fontId="0" fillId="0" borderId="9" xfId="0" quotePrefix="1" applyFill="1" applyBorder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7" xfId="0" quotePrefix="1" applyFont="1" applyBorder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4" fontId="0" fillId="0" borderId="10" xfId="0" applyNumberFormat="1" applyFont="1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horizontal="right"/>
    </xf>
    <xf numFmtId="1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標準_2.１０上期　改善フォロー表(生管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"/>
  <sheetViews>
    <sheetView tabSelected="1" zoomScale="85" zoomScaleNormal="85" workbookViewId="0">
      <selection activeCell="J18" sqref="J18"/>
    </sheetView>
  </sheetViews>
  <sheetFormatPr defaultRowHeight="15" x14ac:dyDescent="0.25"/>
  <cols>
    <col min="2" max="2" width="28.5703125" bestFit="1" customWidth="1"/>
  </cols>
  <sheetData>
    <row r="1" spans="2:20" x14ac:dyDescent="0.25">
      <c r="C1" s="58">
        <v>2023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>
        <v>2024</v>
      </c>
      <c r="P1" s="58"/>
      <c r="Q1" s="58"/>
    </row>
    <row r="2" spans="2:20" x14ac:dyDescent="0.25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2:20" x14ac:dyDescent="0.25">
      <c r="B3">
        <v>123</v>
      </c>
      <c r="C3">
        <v>3</v>
      </c>
      <c r="D3">
        <v>0</v>
      </c>
      <c r="E3">
        <v>6</v>
      </c>
      <c r="F3">
        <v>3</v>
      </c>
      <c r="G3">
        <v>6</v>
      </c>
      <c r="H3">
        <v>4</v>
      </c>
      <c r="I3">
        <v>3</v>
      </c>
      <c r="J3">
        <v>4</v>
      </c>
      <c r="K3">
        <v>5</v>
      </c>
      <c r="L3">
        <v>4</v>
      </c>
      <c r="M3">
        <v>0</v>
      </c>
      <c r="N3">
        <v>2</v>
      </c>
      <c r="O3">
        <v>2</v>
      </c>
      <c r="P3">
        <v>1</v>
      </c>
      <c r="Q3">
        <v>0</v>
      </c>
      <c r="R3">
        <v>3</v>
      </c>
      <c r="S3">
        <v>3</v>
      </c>
      <c r="T3">
        <v>1</v>
      </c>
    </row>
    <row r="4" spans="2:20" x14ac:dyDescent="0.25">
      <c r="C4">
        <f>B3+C3</f>
        <v>126</v>
      </c>
      <c r="D4">
        <f>C4+D3</f>
        <v>126</v>
      </c>
      <c r="E4">
        <f>D4+E3</f>
        <v>132</v>
      </c>
      <c r="F4">
        <f>E4+F3</f>
        <v>135</v>
      </c>
      <c r="G4">
        <f>F4+G3</f>
        <v>141</v>
      </c>
      <c r="H4">
        <f>G4+H3</f>
        <v>145</v>
      </c>
      <c r="I4">
        <f>H4+I3</f>
        <v>148</v>
      </c>
      <c r="J4">
        <f t="shared" ref="J4:Q4" si="0">I4+J3</f>
        <v>152</v>
      </c>
      <c r="K4">
        <f t="shared" si="0"/>
        <v>157</v>
      </c>
      <c r="L4">
        <f t="shared" si="0"/>
        <v>161</v>
      </c>
      <c r="M4">
        <f t="shared" si="0"/>
        <v>161</v>
      </c>
      <c r="N4">
        <f t="shared" si="0"/>
        <v>163</v>
      </c>
      <c r="O4">
        <f t="shared" si="0"/>
        <v>165</v>
      </c>
      <c r="P4">
        <f t="shared" si="0"/>
        <v>166</v>
      </c>
      <c r="Q4">
        <f t="shared" ref="Q4" si="1">P4+Q3</f>
        <v>166</v>
      </c>
      <c r="R4">
        <f t="shared" ref="R4" si="2">Q4+R3</f>
        <v>169</v>
      </c>
      <c r="S4">
        <f t="shared" ref="S4" si="3">R4+S3</f>
        <v>172</v>
      </c>
      <c r="T4">
        <f t="shared" ref="T4" si="4">S4+T3</f>
        <v>173</v>
      </c>
    </row>
    <row r="9" spans="2:20" x14ac:dyDescent="0.25">
      <c r="C9" s="59">
        <v>2023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63">
        <v>2024</v>
      </c>
      <c r="P9" s="63"/>
      <c r="Q9" s="63"/>
      <c r="R9" s="63"/>
      <c r="S9" s="63"/>
      <c r="T9" s="63"/>
    </row>
    <row r="10" spans="2:20" x14ac:dyDescent="0.25">
      <c r="C10" s="62" t="s">
        <v>75</v>
      </c>
      <c r="D10" s="62" t="s">
        <v>76</v>
      </c>
      <c r="E10" s="62" t="s">
        <v>77</v>
      </c>
      <c r="F10" s="62" t="s">
        <v>78</v>
      </c>
      <c r="G10" s="62" t="s">
        <v>79</v>
      </c>
      <c r="H10" s="62" t="s">
        <v>80</v>
      </c>
      <c r="I10" s="62" t="s">
        <v>81</v>
      </c>
      <c r="J10" s="62" t="s">
        <v>82</v>
      </c>
      <c r="K10" s="62" t="s">
        <v>83</v>
      </c>
      <c r="L10" s="62" t="s">
        <v>72</v>
      </c>
      <c r="M10" s="62" t="s">
        <v>73</v>
      </c>
      <c r="N10" s="62" t="s">
        <v>74</v>
      </c>
      <c r="O10" s="62" t="s">
        <v>75</v>
      </c>
      <c r="P10" s="62" t="s">
        <v>76</v>
      </c>
      <c r="Q10" s="62" t="s">
        <v>77</v>
      </c>
      <c r="R10" s="62" t="s">
        <v>78</v>
      </c>
      <c r="S10" s="62" t="s">
        <v>79</v>
      </c>
      <c r="T10" s="62" t="s">
        <v>80</v>
      </c>
    </row>
    <row r="11" spans="2:20" x14ac:dyDescent="0.25">
      <c r="B11" t="s">
        <v>70</v>
      </c>
      <c r="C11">
        <v>126</v>
      </c>
      <c r="D11">
        <v>126</v>
      </c>
      <c r="E11">
        <v>132</v>
      </c>
      <c r="F11">
        <v>135</v>
      </c>
      <c r="G11">
        <v>141</v>
      </c>
      <c r="H11">
        <v>145</v>
      </c>
      <c r="I11">
        <v>148</v>
      </c>
      <c r="J11">
        <v>152</v>
      </c>
      <c r="K11">
        <v>157</v>
      </c>
      <c r="L11">
        <v>161</v>
      </c>
      <c r="M11">
        <v>161</v>
      </c>
      <c r="N11">
        <v>163</v>
      </c>
      <c r="O11">
        <v>165</v>
      </c>
      <c r="P11">
        <v>166</v>
      </c>
      <c r="Q11">
        <v>166</v>
      </c>
      <c r="R11">
        <v>169</v>
      </c>
      <c r="S11">
        <v>172</v>
      </c>
      <c r="T11">
        <v>173</v>
      </c>
    </row>
    <row r="12" spans="2:20" x14ac:dyDescent="0.25">
      <c r="B12" t="s">
        <v>69</v>
      </c>
      <c r="C12">
        <v>95</v>
      </c>
      <c r="D12">
        <v>74</v>
      </c>
      <c r="E12">
        <v>76</v>
      </c>
      <c r="F12">
        <v>90</v>
      </c>
      <c r="G12">
        <v>81</v>
      </c>
      <c r="H12">
        <v>90</v>
      </c>
      <c r="I12">
        <v>100</v>
      </c>
      <c r="J12">
        <v>89</v>
      </c>
      <c r="K12">
        <v>98</v>
      </c>
      <c r="L12">
        <v>101</v>
      </c>
      <c r="M12">
        <v>50</v>
      </c>
      <c r="N12">
        <v>42</v>
      </c>
      <c r="O12">
        <v>53</v>
      </c>
      <c r="P12">
        <v>76</v>
      </c>
      <c r="Q12">
        <v>81</v>
      </c>
      <c r="R12">
        <v>81</v>
      </c>
      <c r="S12">
        <v>85</v>
      </c>
      <c r="T12">
        <v>96</v>
      </c>
    </row>
    <row r="13" spans="2:20" x14ac:dyDescent="0.25">
      <c r="B13" t="s">
        <v>71</v>
      </c>
    </row>
  </sheetData>
  <mergeCells count="4">
    <mergeCell ref="C1:N1"/>
    <mergeCell ref="O1:Q1"/>
    <mergeCell ref="C9:N9"/>
    <mergeCell ref="O9:T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A18" zoomScaleNormal="100" workbookViewId="0">
      <selection activeCell="L16" sqref="L16"/>
    </sheetView>
  </sheetViews>
  <sheetFormatPr defaultColWidth="9.140625" defaultRowHeight="15" x14ac:dyDescent="0.25"/>
  <cols>
    <col min="1" max="1" width="6.42578125" style="1" customWidth="1"/>
    <col min="2" max="2" width="11.28515625" style="1" customWidth="1"/>
    <col min="3" max="23" width="8.85546875" style="1" customWidth="1"/>
    <col min="24" max="28" width="9.140625" style="1"/>
    <col min="29" max="29" width="10.85546875" style="1" bestFit="1" customWidth="1"/>
    <col min="30" max="16384" width="9.140625" style="1"/>
  </cols>
  <sheetData>
    <row r="2" spans="1:23" ht="18.75" x14ac:dyDescent="0.25">
      <c r="B2" s="27" t="s">
        <v>32</v>
      </c>
      <c r="L2" s="1" t="s">
        <v>31</v>
      </c>
    </row>
    <row r="4" spans="1:23" x14ac:dyDescent="0.25">
      <c r="B4" s="2" t="s">
        <v>27</v>
      </c>
    </row>
    <row r="5" spans="1:23" x14ac:dyDescent="0.25">
      <c r="B5" s="2"/>
    </row>
    <row r="6" spans="1:23" x14ac:dyDescent="0.25">
      <c r="B6" s="48" t="s">
        <v>16</v>
      </c>
      <c r="C6" s="49"/>
      <c r="D6" s="49"/>
      <c r="E6" s="49"/>
      <c r="F6" s="49"/>
      <c r="G6" s="49"/>
      <c r="H6" s="49"/>
      <c r="I6" s="49"/>
      <c r="J6" s="49"/>
      <c r="K6" s="49"/>
      <c r="L6" s="50"/>
      <c r="M6" s="48" t="s">
        <v>17</v>
      </c>
      <c r="N6" s="49"/>
      <c r="O6" s="49"/>
      <c r="P6" s="49"/>
      <c r="Q6" s="49"/>
      <c r="R6" s="49"/>
      <c r="S6" s="49"/>
      <c r="T6" s="49"/>
      <c r="U6" s="49"/>
      <c r="V6" s="49"/>
      <c r="W6" s="50"/>
    </row>
    <row r="7" spans="1:23" x14ac:dyDescent="0.25">
      <c r="B7" s="48" t="s">
        <v>18</v>
      </c>
      <c r="C7" s="49"/>
      <c r="D7" s="49"/>
      <c r="E7" s="49"/>
      <c r="F7" s="49"/>
      <c r="G7" s="49"/>
      <c r="H7" s="49"/>
      <c r="I7" s="49"/>
      <c r="J7" s="49"/>
      <c r="K7" s="50"/>
      <c r="L7" s="3" t="s">
        <v>19</v>
      </c>
      <c r="M7" s="51" t="s">
        <v>18</v>
      </c>
      <c r="N7" s="52"/>
      <c r="O7" s="52"/>
      <c r="P7" s="52"/>
      <c r="Q7" s="52"/>
      <c r="R7" s="52"/>
      <c r="S7" s="52"/>
      <c r="T7" s="52"/>
      <c r="U7" s="52"/>
      <c r="V7" s="53"/>
      <c r="W7" s="28" t="s">
        <v>19</v>
      </c>
    </row>
    <row r="8" spans="1:23" x14ac:dyDescent="0.25">
      <c r="A8" s="4"/>
      <c r="B8" s="6" t="s">
        <v>33</v>
      </c>
      <c r="C8" s="7"/>
      <c r="D8" s="7"/>
      <c r="E8" s="7"/>
      <c r="F8" s="7"/>
      <c r="G8" s="7"/>
      <c r="H8" s="7"/>
      <c r="I8" s="7"/>
      <c r="J8" s="30"/>
      <c r="K8" s="30"/>
      <c r="L8" s="8">
        <v>8</v>
      </c>
      <c r="M8" s="9" t="s">
        <v>34</v>
      </c>
      <c r="N8" s="7"/>
      <c r="O8" s="7"/>
      <c r="P8" s="7"/>
      <c r="Q8" s="7"/>
      <c r="R8" s="7"/>
      <c r="S8" s="7"/>
      <c r="T8" s="7"/>
      <c r="U8" s="7"/>
      <c r="V8" s="7"/>
      <c r="W8" s="8">
        <v>1</v>
      </c>
    </row>
    <row r="9" spans="1:23" x14ac:dyDescent="0.25">
      <c r="A9" s="4"/>
      <c r="B9" s="33"/>
      <c r="C9" s="13"/>
      <c r="D9" s="13"/>
      <c r="E9" s="13"/>
      <c r="F9" s="13"/>
      <c r="G9" s="13"/>
      <c r="H9" s="13"/>
      <c r="I9" s="13"/>
      <c r="J9" s="34"/>
      <c r="K9" s="37"/>
      <c r="L9" s="29"/>
      <c r="M9" s="33"/>
      <c r="N9" s="13"/>
      <c r="O9" s="13"/>
      <c r="P9" s="13"/>
      <c r="Q9" s="13"/>
      <c r="R9" s="13"/>
      <c r="S9" s="13"/>
      <c r="T9" s="13"/>
      <c r="U9" s="13"/>
      <c r="V9" s="13"/>
      <c r="W9" s="29"/>
    </row>
    <row r="10" spans="1:23" x14ac:dyDescent="0.25">
      <c r="A10" s="4"/>
      <c r="B10" s="36" t="s">
        <v>35</v>
      </c>
      <c r="C10" s="10"/>
      <c r="D10" s="10"/>
      <c r="E10" s="10"/>
      <c r="F10" s="10"/>
      <c r="G10" s="10"/>
      <c r="H10" s="10"/>
      <c r="I10" s="10"/>
      <c r="L10" s="8">
        <v>3</v>
      </c>
      <c r="M10" s="9" t="s">
        <v>36</v>
      </c>
      <c r="N10" s="7"/>
      <c r="O10" s="7"/>
      <c r="P10" s="7"/>
      <c r="Q10" s="7"/>
      <c r="R10" s="7"/>
      <c r="S10" s="7"/>
      <c r="T10" s="7"/>
      <c r="U10" s="7"/>
      <c r="V10" s="7"/>
      <c r="W10" s="8">
        <v>3.15</v>
      </c>
    </row>
    <row r="11" spans="1:23" x14ac:dyDescent="0.25">
      <c r="A11" s="4"/>
      <c r="B11" s="10"/>
      <c r="D11" s="10"/>
      <c r="E11" s="10"/>
      <c r="F11" s="10"/>
      <c r="G11" s="10"/>
      <c r="H11" s="10"/>
      <c r="I11" s="10"/>
      <c r="L11" s="11"/>
      <c r="M11" s="12"/>
      <c r="N11" s="10"/>
      <c r="O11" s="10"/>
      <c r="P11" s="10"/>
      <c r="Q11" s="10"/>
      <c r="R11" s="10"/>
      <c r="S11" s="10"/>
      <c r="T11" s="10"/>
      <c r="U11" s="10"/>
      <c r="V11" s="10"/>
      <c r="W11" s="11"/>
    </row>
    <row r="12" spans="1:23" ht="14.45" customHeight="1" x14ac:dyDescent="0.25">
      <c r="B12" s="9" t="s">
        <v>37</v>
      </c>
      <c r="C12" s="7"/>
      <c r="D12" s="7"/>
      <c r="E12" s="7"/>
      <c r="F12" s="7"/>
      <c r="G12" s="7"/>
      <c r="H12" s="7"/>
      <c r="I12" s="7"/>
      <c r="J12" s="30"/>
      <c r="K12" s="30"/>
      <c r="L12" s="8">
        <v>7</v>
      </c>
      <c r="M12" s="9" t="s">
        <v>38</v>
      </c>
      <c r="N12" s="7"/>
      <c r="O12" s="7"/>
      <c r="P12" s="7"/>
      <c r="Q12" s="7"/>
      <c r="R12" s="7"/>
      <c r="S12" s="7"/>
      <c r="T12" s="7"/>
      <c r="U12" s="7"/>
      <c r="V12" s="7"/>
      <c r="W12" s="8">
        <v>7.15</v>
      </c>
    </row>
    <row r="13" spans="1:23" ht="14.45" customHeight="1" x14ac:dyDescent="0.25">
      <c r="B13" s="33"/>
      <c r="C13" s="13"/>
      <c r="D13" s="13"/>
      <c r="E13" s="13"/>
      <c r="F13" s="13"/>
      <c r="G13" s="13"/>
      <c r="H13" s="13"/>
      <c r="I13" s="13"/>
      <c r="J13" s="34"/>
      <c r="K13" s="34"/>
      <c r="L13" s="29"/>
      <c r="M13" s="33"/>
      <c r="N13" s="13"/>
      <c r="O13" s="13"/>
      <c r="P13" s="13"/>
      <c r="Q13" s="13"/>
      <c r="R13" s="13"/>
      <c r="S13" s="13"/>
      <c r="T13" s="13"/>
      <c r="U13" s="13"/>
      <c r="V13" s="13"/>
      <c r="W13" s="29"/>
    </row>
    <row r="14" spans="1:23" ht="14.45" customHeight="1" x14ac:dyDescent="0.25">
      <c r="B14" s="12" t="s">
        <v>65</v>
      </c>
      <c r="C14" s="10"/>
      <c r="D14" s="10"/>
      <c r="E14" s="10"/>
      <c r="F14" s="10"/>
      <c r="G14" s="10"/>
      <c r="H14" s="10"/>
      <c r="I14" s="10"/>
      <c r="J14" s="31"/>
      <c r="K14" s="31"/>
      <c r="L14" s="32">
        <v>3</v>
      </c>
      <c r="M14" s="12" t="s">
        <v>39</v>
      </c>
      <c r="N14" s="10"/>
      <c r="O14" s="10"/>
      <c r="P14" s="10"/>
      <c r="Q14" s="10"/>
      <c r="R14" s="10"/>
      <c r="S14" s="10"/>
      <c r="T14" s="10"/>
      <c r="U14" s="10"/>
      <c r="V14" s="10"/>
      <c r="W14" s="32">
        <v>0</v>
      </c>
    </row>
    <row r="15" spans="1:23" ht="14.45" customHeight="1" x14ac:dyDescent="0.25">
      <c r="B15" s="12"/>
      <c r="C15" s="10"/>
      <c r="D15" s="10"/>
      <c r="E15" s="10"/>
      <c r="F15" s="10"/>
      <c r="G15" s="10"/>
      <c r="H15" s="10"/>
      <c r="I15" s="10"/>
      <c r="J15" s="31"/>
      <c r="K15" s="31"/>
      <c r="L15" s="29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44"/>
    </row>
    <row r="16" spans="1:23" ht="14.45" customHeight="1" x14ac:dyDescent="0.25">
      <c r="B16" s="14" t="s">
        <v>20</v>
      </c>
      <c r="C16" s="15"/>
      <c r="D16" s="15"/>
      <c r="E16" s="15"/>
      <c r="F16" s="15"/>
      <c r="G16" s="15"/>
      <c r="H16" s="15"/>
      <c r="I16" s="15"/>
      <c r="J16" s="5"/>
      <c r="K16" s="5"/>
      <c r="L16" s="16">
        <f>SUM(L8:L15)</f>
        <v>21</v>
      </c>
      <c r="M16" s="17" t="s">
        <v>20</v>
      </c>
      <c r="N16" s="18"/>
      <c r="O16" s="18"/>
      <c r="P16" s="18"/>
      <c r="Q16" s="18"/>
      <c r="R16" s="18"/>
      <c r="S16" s="18"/>
      <c r="T16" s="18"/>
      <c r="U16" s="18"/>
      <c r="V16" s="18"/>
      <c r="W16" s="16">
        <f>SUM(W8:W15)</f>
        <v>11.3</v>
      </c>
    </row>
    <row r="18" spans="2:18" x14ac:dyDescent="0.25">
      <c r="B18" s="19" t="s">
        <v>3</v>
      </c>
    </row>
    <row r="19" spans="2:18" x14ac:dyDescent="0.25">
      <c r="B19" s="19" t="s">
        <v>22</v>
      </c>
      <c r="F19" s="1">
        <f>96+54</f>
        <v>150</v>
      </c>
      <c r="G19" s="1" t="s">
        <v>23</v>
      </c>
      <c r="H19" s="1" t="s">
        <v>68</v>
      </c>
    </row>
    <row r="20" spans="2:18" x14ac:dyDescent="0.25">
      <c r="B20" s="19" t="s">
        <v>25</v>
      </c>
      <c r="F20" s="1">
        <f>L16-W16</f>
        <v>9.6999999999999993</v>
      </c>
      <c r="G20" s="1" t="s">
        <v>24</v>
      </c>
      <c r="H20" s="1">
        <f>F20*F19</f>
        <v>1455</v>
      </c>
      <c r="I20" s="1" t="s">
        <v>26</v>
      </c>
    </row>
    <row r="21" spans="2:18" x14ac:dyDescent="0.25">
      <c r="B21" s="19" t="s">
        <v>21</v>
      </c>
      <c r="F21" s="1">
        <f>(H20/60)*H21</f>
        <v>4001.25</v>
      </c>
      <c r="G21" s="1" t="s">
        <v>29</v>
      </c>
      <c r="H21" s="1">
        <v>165</v>
      </c>
      <c r="I21" s="22" t="s">
        <v>28</v>
      </c>
    </row>
    <row r="22" spans="2:18" x14ac:dyDescent="0.25">
      <c r="B22" s="19"/>
      <c r="F22" s="1">
        <f>F21/1000</f>
        <v>4.0012499999999998</v>
      </c>
      <c r="G22" s="1" t="s">
        <v>30</v>
      </c>
    </row>
    <row r="23" spans="2:18" ht="15.75" customHeight="1" x14ac:dyDescent="0.25">
      <c r="B23" s="10"/>
      <c r="C23" s="26"/>
      <c r="D23" s="26"/>
      <c r="E23" s="26"/>
      <c r="F23" s="26"/>
      <c r="G23" s="26"/>
      <c r="H23" s="26"/>
      <c r="I23" s="26"/>
      <c r="J23" s="26"/>
      <c r="K23" s="26"/>
      <c r="R23" s="1">
        <v>442.06670000000003</v>
      </c>
    </row>
    <row r="24" spans="2:18" x14ac:dyDescent="0.25">
      <c r="B24" s="21"/>
      <c r="C24" s="25" t="s">
        <v>8</v>
      </c>
      <c r="D24" s="23" t="s">
        <v>9</v>
      </c>
      <c r="E24" s="23" t="s">
        <v>10</v>
      </c>
      <c r="F24" s="23" t="s">
        <v>11</v>
      </c>
      <c r="G24" s="23" t="s">
        <v>12</v>
      </c>
      <c r="H24" s="24" t="s">
        <v>13</v>
      </c>
      <c r="I24" s="24" t="s">
        <v>14</v>
      </c>
      <c r="J24" s="24" t="s">
        <v>15</v>
      </c>
      <c r="K24" s="24" t="s">
        <v>4</v>
      </c>
      <c r="L24" s="24" t="s">
        <v>5</v>
      </c>
      <c r="M24" s="23" t="s">
        <v>6</v>
      </c>
      <c r="N24" s="23" t="s">
        <v>7</v>
      </c>
    </row>
    <row r="25" spans="2:18" x14ac:dyDescent="0.25">
      <c r="B25" s="20" t="s">
        <v>1</v>
      </c>
      <c r="C25" s="35">
        <f>$F$22</f>
        <v>4.0012499999999998</v>
      </c>
      <c r="D25" s="35">
        <f t="shared" ref="D25:N25" si="0">$F$22</f>
        <v>4.0012499999999998</v>
      </c>
      <c r="E25" s="35">
        <f t="shared" si="0"/>
        <v>4.0012499999999998</v>
      </c>
      <c r="F25" s="35">
        <f t="shared" si="0"/>
        <v>4.0012499999999998</v>
      </c>
      <c r="G25" s="35">
        <f t="shared" si="0"/>
        <v>4.0012499999999998</v>
      </c>
      <c r="H25" s="35">
        <f t="shared" si="0"/>
        <v>4.0012499999999998</v>
      </c>
      <c r="I25" s="35">
        <f t="shared" si="0"/>
        <v>4.0012499999999998</v>
      </c>
      <c r="J25" s="35">
        <f t="shared" si="0"/>
        <v>4.0012499999999998</v>
      </c>
      <c r="K25" s="35">
        <f t="shared" si="0"/>
        <v>4.0012499999999998</v>
      </c>
      <c r="L25" s="35">
        <f t="shared" si="0"/>
        <v>4.0012499999999998</v>
      </c>
      <c r="M25" s="35">
        <f t="shared" si="0"/>
        <v>4.0012499999999998</v>
      </c>
      <c r="N25" s="35">
        <f t="shared" si="0"/>
        <v>4.0012499999999998</v>
      </c>
    </row>
    <row r="26" spans="2:18" x14ac:dyDescent="0.25">
      <c r="B26" s="21" t="s">
        <v>2</v>
      </c>
      <c r="C26" s="23" t="s">
        <v>0</v>
      </c>
      <c r="D26" s="23" t="s">
        <v>0</v>
      </c>
      <c r="E26" s="23" t="s">
        <v>0</v>
      </c>
      <c r="F26" s="23" t="s">
        <v>0</v>
      </c>
      <c r="G26" s="23" t="s">
        <v>0</v>
      </c>
      <c r="H26" s="23" t="s">
        <v>0</v>
      </c>
      <c r="I26" s="23" t="s">
        <v>0</v>
      </c>
      <c r="J26" s="23" t="s">
        <v>0</v>
      </c>
      <c r="K26" s="23" t="s">
        <v>0</v>
      </c>
      <c r="L26" s="23" t="s">
        <v>0</v>
      </c>
      <c r="M26" s="23" t="s">
        <v>0</v>
      </c>
      <c r="N26" s="23" t="s">
        <v>0</v>
      </c>
    </row>
    <row r="27" spans="2:18" x14ac:dyDescent="0.25">
      <c r="C27" s="2"/>
      <c r="D27" s="2"/>
      <c r="E27" s="2"/>
      <c r="F27" s="2"/>
      <c r="G27" s="2"/>
      <c r="H27" s="2"/>
      <c r="I27" s="2"/>
      <c r="J27" s="2"/>
      <c r="K27" s="2"/>
      <c r="L27" s="22"/>
    </row>
    <row r="29" spans="2:18" x14ac:dyDescent="0.25">
      <c r="D29" s="43"/>
      <c r="E29" s="40" t="s">
        <v>56</v>
      </c>
      <c r="F29" s="41">
        <f>F19*F20/60</f>
        <v>24.25</v>
      </c>
      <c r="G29" s="42" t="s">
        <v>57</v>
      </c>
    </row>
    <row r="30" spans="2:18" x14ac:dyDescent="0.25">
      <c r="E30" s="46" t="s">
        <v>60</v>
      </c>
      <c r="F30" s="1">
        <v>5</v>
      </c>
      <c r="G30" s="1" t="s">
        <v>57</v>
      </c>
    </row>
    <row r="31" spans="2:18" x14ac:dyDescent="0.25">
      <c r="E31" s="1" t="s">
        <v>61</v>
      </c>
      <c r="F31" s="1">
        <f>5/60*3*24</f>
        <v>6</v>
      </c>
      <c r="G31" s="1" t="s">
        <v>57</v>
      </c>
    </row>
    <row r="32" spans="2:18" x14ac:dyDescent="0.25">
      <c r="E32" s="38" t="s">
        <v>66</v>
      </c>
      <c r="F32" s="47">
        <f>(169/2)*(7/60)</f>
        <v>9.8583333333333343</v>
      </c>
      <c r="G32" s="1" t="s">
        <v>67</v>
      </c>
    </row>
    <row r="33" spans="5:12" x14ac:dyDescent="0.25">
      <c r="E33" s="1" t="s">
        <v>62</v>
      </c>
      <c r="H33" s="1">
        <v>169</v>
      </c>
    </row>
    <row r="34" spans="5:12" x14ac:dyDescent="0.25">
      <c r="E34" s="1" t="s">
        <v>63</v>
      </c>
      <c r="H34" s="1">
        <f>H33</f>
        <v>169</v>
      </c>
    </row>
    <row r="35" spans="5:12" x14ac:dyDescent="0.25">
      <c r="E35" s="1" t="s">
        <v>64</v>
      </c>
      <c r="H35" s="1">
        <f>H34*2</f>
        <v>338</v>
      </c>
    </row>
    <row r="36" spans="5:12" x14ac:dyDescent="0.25">
      <c r="H36" s="1">
        <f>SUM(H33:H35)</f>
        <v>676</v>
      </c>
      <c r="I36" s="1">
        <f>7/60*H36</f>
        <v>78.866666666666674</v>
      </c>
      <c r="J36" s="1">
        <f>F29*12</f>
        <v>291</v>
      </c>
      <c r="K36" s="1">
        <f>F31*12</f>
        <v>72</v>
      </c>
      <c r="L36" s="1">
        <f>SUM(I36:K36)</f>
        <v>441.86666666666667</v>
      </c>
    </row>
  </sheetData>
  <mergeCells count="4">
    <mergeCell ref="B7:K7"/>
    <mergeCell ref="M7:V7"/>
    <mergeCell ref="B6:L6"/>
    <mergeCell ref="M6:W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A10" zoomScaleNormal="100" workbookViewId="0">
      <selection activeCell="I13" sqref="I13"/>
    </sheetView>
  </sheetViews>
  <sheetFormatPr defaultColWidth="9.140625" defaultRowHeight="15" x14ac:dyDescent="0.25"/>
  <cols>
    <col min="1" max="1" width="10.5703125" style="1" bestFit="1" customWidth="1"/>
    <col min="2" max="2" width="11.28515625" style="1" customWidth="1"/>
    <col min="3" max="23" width="8.85546875" style="1" customWidth="1"/>
    <col min="24" max="28" width="9.140625" style="1"/>
    <col min="29" max="29" width="10.85546875" style="1" bestFit="1" customWidth="1"/>
    <col min="30" max="16384" width="9.140625" style="1"/>
  </cols>
  <sheetData>
    <row r="2" spans="1:23" ht="18.75" x14ac:dyDescent="0.25">
      <c r="B2" s="27" t="s">
        <v>40</v>
      </c>
      <c r="L2" s="1" t="s">
        <v>31</v>
      </c>
    </row>
    <row r="4" spans="1:23" x14ac:dyDescent="0.25">
      <c r="B4" s="2" t="s">
        <v>27</v>
      </c>
    </row>
    <row r="5" spans="1:23" x14ac:dyDescent="0.25">
      <c r="B5" s="2"/>
    </row>
    <row r="6" spans="1:23" x14ac:dyDescent="0.25">
      <c r="A6" s="54" t="s">
        <v>47</v>
      </c>
      <c r="B6" s="48" t="s">
        <v>16</v>
      </c>
      <c r="C6" s="49"/>
      <c r="D6" s="49"/>
      <c r="E6" s="49"/>
      <c r="F6" s="49"/>
      <c r="G6" s="49"/>
      <c r="H6" s="49"/>
      <c r="I6" s="49"/>
      <c r="J6" s="49"/>
      <c r="K6" s="49"/>
      <c r="L6" s="50"/>
      <c r="M6" s="48" t="s">
        <v>17</v>
      </c>
      <c r="N6" s="49"/>
      <c r="O6" s="49"/>
      <c r="P6" s="49"/>
      <c r="Q6" s="49"/>
      <c r="R6" s="49"/>
      <c r="S6" s="49"/>
      <c r="T6" s="49"/>
      <c r="U6" s="49"/>
      <c r="V6" s="49"/>
      <c r="W6" s="50"/>
    </row>
    <row r="7" spans="1:23" x14ac:dyDescent="0.25">
      <c r="A7" s="56"/>
      <c r="B7" s="48" t="s">
        <v>18</v>
      </c>
      <c r="C7" s="49"/>
      <c r="D7" s="49"/>
      <c r="E7" s="49"/>
      <c r="F7" s="49"/>
      <c r="G7" s="49"/>
      <c r="H7" s="49"/>
      <c r="I7" s="49"/>
      <c r="J7" s="49"/>
      <c r="K7" s="50"/>
      <c r="L7" s="3" t="s">
        <v>19</v>
      </c>
      <c r="M7" s="51" t="s">
        <v>18</v>
      </c>
      <c r="N7" s="52"/>
      <c r="O7" s="52"/>
      <c r="P7" s="52"/>
      <c r="Q7" s="52"/>
      <c r="R7" s="52"/>
      <c r="S7" s="52"/>
      <c r="T7" s="52"/>
      <c r="U7" s="52"/>
      <c r="V7" s="53"/>
      <c r="W7" s="28" t="s">
        <v>19</v>
      </c>
    </row>
    <row r="8" spans="1:23" x14ac:dyDescent="0.25">
      <c r="A8" s="57" t="s">
        <v>58</v>
      </c>
      <c r="B8" s="6" t="s">
        <v>52</v>
      </c>
      <c r="C8" s="7"/>
      <c r="D8" s="7"/>
      <c r="E8" s="7"/>
      <c r="F8" s="7"/>
      <c r="G8" s="7"/>
      <c r="H8" s="7"/>
      <c r="I8" s="7"/>
      <c r="J8" s="30"/>
      <c r="K8" s="30"/>
      <c r="L8" s="8">
        <v>1</v>
      </c>
      <c r="M8" s="9" t="s">
        <v>41</v>
      </c>
      <c r="N8" s="7"/>
      <c r="O8" s="7"/>
      <c r="P8" s="7"/>
      <c r="Q8" s="7"/>
      <c r="R8" s="7"/>
      <c r="S8" s="7"/>
      <c r="T8" s="7"/>
      <c r="U8" s="7"/>
      <c r="V8" s="7"/>
      <c r="W8" s="8">
        <v>0.1</v>
      </c>
    </row>
    <row r="9" spans="1:23" x14ac:dyDescent="0.25">
      <c r="A9" s="55"/>
      <c r="B9" s="33"/>
      <c r="C9" s="13"/>
      <c r="D9" s="13"/>
      <c r="E9" s="13"/>
      <c r="F9" s="13"/>
      <c r="G9" s="13"/>
      <c r="H9" s="13"/>
      <c r="I9" s="13"/>
      <c r="J9" s="34"/>
      <c r="K9" s="37"/>
      <c r="L9" s="29"/>
      <c r="M9" s="33"/>
      <c r="N9" s="13"/>
      <c r="O9" s="13"/>
      <c r="P9" s="13"/>
      <c r="Q9" s="13"/>
      <c r="R9" s="13"/>
      <c r="S9" s="13"/>
      <c r="T9" s="13"/>
      <c r="U9" s="13"/>
      <c r="V9" s="13"/>
      <c r="W9" s="29"/>
    </row>
    <row r="10" spans="1:23" x14ac:dyDescent="0.25">
      <c r="A10" s="55"/>
      <c r="B10" s="36" t="s">
        <v>42</v>
      </c>
      <c r="C10" s="10"/>
      <c r="D10" s="10"/>
      <c r="E10" s="10"/>
      <c r="F10" s="10"/>
      <c r="G10" s="10"/>
      <c r="H10" s="10"/>
      <c r="I10" s="10"/>
      <c r="L10" s="8">
        <v>4</v>
      </c>
      <c r="M10" s="9" t="s">
        <v>43</v>
      </c>
      <c r="N10" s="7"/>
      <c r="O10" s="7"/>
      <c r="P10" s="7"/>
      <c r="Q10" s="7"/>
      <c r="R10" s="7"/>
      <c r="S10" s="7"/>
      <c r="T10" s="7"/>
      <c r="U10" s="7"/>
      <c r="V10" s="7"/>
      <c r="W10" s="8">
        <v>4.2</v>
      </c>
    </row>
    <row r="11" spans="1:23" x14ac:dyDescent="0.25">
      <c r="A11" s="55"/>
      <c r="B11" s="10"/>
      <c r="D11" s="10"/>
      <c r="E11" s="10"/>
      <c r="F11" s="10"/>
      <c r="G11" s="10"/>
      <c r="H11" s="10"/>
      <c r="I11" s="10"/>
      <c r="L11" s="11"/>
      <c r="M11" s="12"/>
      <c r="N11" s="10"/>
      <c r="O11" s="10"/>
      <c r="P11" s="10"/>
      <c r="Q11" s="10"/>
      <c r="R11" s="10"/>
      <c r="S11" s="10"/>
      <c r="T11" s="10"/>
      <c r="U11" s="10"/>
      <c r="V11" s="10"/>
      <c r="W11" s="11"/>
    </row>
    <row r="12" spans="1:23" ht="14.45" customHeight="1" x14ac:dyDescent="0.25">
      <c r="A12" s="55"/>
      <c r="B12" s="9" t="s">
        <v>44</v>
      </c>
      <c r="C12" s="7"/>
      <c r="D12" s="7"/>
      <c r="E12" s="7"/>
      <c r="F12" s="7"/>
      <c r="G12" s="7"/>
      <c r="H12" s="7"/>
      <c r="I12" s="7"/>
      <c r="J12" s="30"/>
      <c r="K12" s="30"/>
      <c r="L12" s="8">
        <v>9</v>
      </c>
      <c r="M12" s="9" t="s">
        <v>44</v>
      </c>
      <c r="N12" s="7"/>
      <c r="O12" s="7"/>
      <c r="P12" s="7"/>
      <c r="Q12" s="7"/>
      <c r="R12" s="7"/>
      <c r="S12" s="7"/>
      <c r="T12" s="7"/>
      <c r="U12" s="7"/>
      <c r="V12" s="7"/>
      <c r="W12" s="8">
        <v>10</v>
      </c>
    </row>
    <row r="13" spans="1:23" ht="14.45" customHeight="1" x14ac:dyDescent="0.25">
      <c r="A13" s="55"/>
      <c r="B13" s="33"/>
      <c r="C13" s="13"/>
      <c r="D13" s="13"/>
      <c r="E13" s="13"/>
      <c r="F13" s="13"/>
      <c r="G13" s="13"/>
      <c r="H13" s="13"/>
      <c r="I13" s="13"/>
      <c r="J13" s="34"/>
      <c r="K13" s="34"/>
      <c r="L13" s="29"/>
      <c r="M13" s="33"/>
      <c r="N13" s="13"/>
      <c r="O13" s="13"/>
      <c r="P13" s="13"/>
      <c r="Q13" s="13"/>
      <c r="R13" s="13"/>
      <c r="S13" s="13"/>
      <c r="T13" s="13"/>
      <c r="U13" s="13"/>
      <c r="V13" s="13"/>
      <c r="W13" s="29"/>
    </row>
    <row r="14" spans="1:23" ht="14.45" customHeight="1" x14ac:dyDescent="0.25">
      <c r="A14" s="55"/>
      <c r="B14" s="9" t="s">
        <v>45</v>
      </c>
      <c r="C14" s="7"/>
      <c r="D14" s="7"/>
      <c r="E14" s="7"/>
      <c r="F14" s="7"/>
      <c r="G14" s="7"/>
      <c r="H14" s="7"/>
      <c r="I14" s="7"/>
      <c r="J14" s="30"/>
      <c r="K14" s="30"/>
      <c r="L14" s="8">
        <v>1.5</v>
      </c>
      <c r="M14" s="9" t="s">
        <v>46</v>
      </c>
      <c r="N14" s="7"/>
      <c r="O14" s="7"/>
      <c r="P14" s="7"/>
      <c r="Q14" s="7"/>
      <c r="R14" s="7"/>
      <c r="S14" s="7"/>
      <c r="T14" s="7"/>
      <c r="U14" s="7"/>
      <c r="V14" s="7"/>
      <c r="W14" s="8">
        <v>0</v>
      </c>
    </row>
    <row r="15" spans="1:23" ht="14.45" customHeight="1" x14ac:dyDescent="0.25">
      <c r="A15" s="56"/>
      <c r="B15" s="33"/>
      <c r="C15" s="13"/>
      <c r="D15" s="13"/>
      <c r="E15" s="13"/>
      <c r="F15" s="13"/>
      <c r="G15" s="13"/>
      <c r="H15" s="13"/>
      <c r="I15" s="13"/>
      <c r="J15" s="34"/>
      <c r="K15" s="34"/>
      <c r="L15" s="29"/>
      <c r="M15" s="33"/>
      <c r="N15" s="13"/>
      <c r="O15" s="13"/>
      <c r="P15" s="13"/>
      <c r="Q15" s="13"/>
      <c r="R15" s="13"/>
      <c r="S15" s="13"/>
      <c r="T15" s="13"/>
      <c r="U15" s="13"/>
      <c r="V15" s="13"/>
      <c r="W15" s="29"/>
    </row>
    <row r="16" spans="1:23" x14ac:dyDescent="0.25">
      <c r="A16" s="54" t="s">
        <v>48</v>
      </c>
      <c r="B16" s="6" t="s">
        <v>49</v>
      </c>
      <c r="C16" s="7"/>
      <c r="D16" s="7"/>
      <c r="E16" s="7"/>
      <c r="F16" s="7"/>
      <c r="G16" s="7"/>
      <c r="H16" s="7"/>
      <c r="I16" s="7"/>
      <c r="J16" s="30"/>
      <c r="K16" s="30"/>
      <c r="L16" s="8">
        <v>15</v>
      </c>
      <c r="M16" s="6" t="s">
        <v>50</v>
      </c>
      <c r="N16" s="7"/>
      <c r="O16" s="7"/>
      <c r="P16" s="7"/>
      <c r="Q16" s="7"/>
      <c r="R16" s="7"/>
      <c r="S16" s="7"/>
      <c r="T16" s="7"/>
      <c r="U16" s="30"/>
      <c r="V16" s="30"/>
      <c r="W16" s="8">
        <v>15</v>
      </c>
    </row>
    <row r="17" spans="1:23" x14ac:dyDescent="0.25">
      <c r="A17" s="55"/>
      <c r="B17" s="33"/>
      <c r="C17" s="13"/>
      <c r="D17" s="13"/>
      <c r="E17" s="13"/>
      <c r="F17" s="13"/>
      <c r="G17" s="13"/>
      <c r="H17" s="13"/>
      <c r="I17" s="13"/>
      <c r="J17" s="34"/>
      <c r="K17" s="37"/>
      <c r="L17" s="29"/>
      <c r="M17" s="33"/>
      <c r="N17" s="13"/>
      <c r="O17" s="13"/>
      <c r="P17" s="13"/>
      <c r="Q17" s="13"/>
      <c r="R17" s="13"/>
      <c r="S17" s="13"/>
      <c r="T17" s="13"/>
      <c r="U17" s="34"/>
      <c r="V17" s="37"/>
      <c r="W17" s="29"/>
    </row>
    <row r="18" spans="1:23" x14ac:dyDescent="0.25">
      <c r="A18" s="55"/>
      <c r="B18" s="36" t="s">
        <v>51</v>
      </c>
      <c r="C18" s="10"/>
      <c r="D18" s="10"/>
      <c r="E18" s="10"/>
      <c r="F18" s="10"/>
      <c r="G18" s="10"/>
      <c r="H18" s="10"/>
      <c r="I18" s="10"/>
      <c r="L18" s="8">
        <v>1</v>
      </c>
      <c r="M18" s="9" t="s">
        <v>53</v>
      </c>
      <c r="N18" s="7"/>
      <c r="O18" s="7"/>
      <c r="P18" s="7"/>
      <c r="Q18" s="7"/>
      <c r="R18" s="7"/>
      <c r="S18" s="7"/>
      <c r="T18" s="7"/>
      <c r="U18" s="7"/>
      <c r="V18" s="7"/>
      <c r="W18" s="8">
        <v>0.15</v>
      </c>
    </row>
    <row r="19" spans="1:23" x14ac:dyDescent="0.25">
      <c r="A19" s="55"/>
      <c r="B19" s="10"/>
      <c r="D19" s="10"/>
      <c r="E19" s="10"/>
      <c r="F19" s="10"/>
      <c r="G19" s="10"/>
      <c r="H19" s="10"/>
      <c r="I19" s="10"/>
      <c r="L19" s="11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1"/>
    </row>
    <row r="20" spans="1:23" ht="14.45" customHeight="1" x14ac:dyDescent="0.25">
      <c r="A20" s="55"/>
      <c r="B20" s="9" t="s">
        <v>54</v>
      </c>
      <c r="C20" s="7"/>
      <c r="D20" s="7"/>
      <c r="E20" s="7"/>
      <c r="F20" s="7"/>
      <c r="G20" s="7"/>
      <c r="H20" s="7"/>
      <c r="I20" s="7"/>
      <c r="J20" s="30"/>
      <c r="K20" s="30"/>
      <c r="L20" s="8">
        <v>2</v>
      </c>
      <c r="M20" s="9" t="s">
        <v>54</v>
      </c>
      <c r="N20" s="7"/>
      <c r="O20" s="7"/>
      <c r="P20" s="7"/>
      <c r="Q20" s="7"/>
      <c r="R20" s="7"/>
      <c r="S20" s="7"/>
      <c r="T20" s="7"/>
      <c r="U20" s="7"/>
      <c r="V20" s="7"/>
      <c r="W20" s="8">
        <v>2</v>
      </c>
    </row>
    <row r="21" spans="1:23" ht="14.45" customHeight="1" x14ac:dyDescent="0.25">
      <c r="A21" s="55"/>
      <c r="B21" s="33"/>
      <c r="C21" s="13"/>
      <c r="D21" s="13"/>
      <c r="E21" s="13"/>
      <c r="F21" s="13"/>
      <c r="G21" s="13"/>
      <c r="H21" s="13"/>
      <c r="I21" s="13"/>
      <c r="J21" s="34"/>
      <c r="K21" s="34"/>
      <c r="L21" s="29"/>
      <c r="M21" s="33"/>
      <c r="N21" s="13"/>
      <c r="O21" s="13"/>
      <c r="P21" s="13"/>
      <c r="Q21" s="13"/>
      <c r="R21" s="13"/>
      <c r="S21" s="13"/>
      <c r="T21" s="13"/>
      <c r="U21" s="13"/>
      <c r="V21" s="13"/>
      <c r="W21" s="29"/>
    </row>
    <row r="22" spans="1:23" ht="14.45" customHeight="1" x14ac:dyDescent="0.25">
      <c r="A22" s="55"/>
      <c r="B22" s="9" t="s">
        <v>45</v>
      </c>
      <c r="C22" s="7"/>
      <c r="D22" s="7"/>
      <c r="E22" s="7"/>
      <c r="F22" s="7"/>
      <c r="G22" s="7"/>
      <c r="H22" s="7"/>
      <c r="I22" s="7"/>
      <c r="J22" s="30"/>
      <c r="K22" s="30"/>
      <c r="L22" s="8">
        <v>1.5</v>
      </c>
      <c r="M22" s="9" t="s">
        <v>46</v>
      </c>
      <c r="N22" s="7"/>
      <c r="O22" s="7"/>
      <c r="P22" s="7"/>
      <c r="Q22" s="7"/>
      <c r="R22" s="7"/>
      <c r="S22" s="7"/>
      <c r="T22" s="7"/>
      <c r="U22" s="7"/>
      <c r="V22" s="7"/>
      <c r="W22" s="8">
        <v>0</v>
      </c>
    </row>
    <row r="23" spans="1:23" ht="14.45" customHeight="1" x14ac:dyDescent="0.25">
      <c r="A23" s="56"/>
      <c r="B23" s="33"/>
      <c r="C23" s="13"/>
      <c r="D23" s="13"/>
      <c r="E23" s="13"/>
      <c r="F23" s="13"/>
      <c r="G23" s="13"/>
      <c r="H23" s="13"/>
      <c r="I23" s="13"/>
      <c r="J23" s="34"/>
      <c r="K23" s="34"/>
      <c r="L23" s="29"/>
      <c r="M23" s="33"/>
      <c r="N23" s="13"/>
      <c r="O23" s="13"/>
      <c r="P23" s="13"/>
      <c r="Q23" s="13"/>
      <c r="R23" s="13"/>
      <c r="S23" s="13"/>
      <c r="T23" s="13"/>
      <c r="U23" s="13"/>
      <c r="V23" s="13"/>
      <c r="W23" s="29"/>
    </row>
    <row r="24" spans="1:23" ht="14.45" customHeight="1" x14ac:dyDescent="0.25">
      <c r="B24" s="14" t="s">
        <v>20</v>
      </c>
      <c r="C24" s="15"/>
      <c r="D24" s="15"/>
      <c r="E24" s="15"/>
      <c r="F24" s="15"/>
      <c r="G24" s="15"/>
      <c r="H24" s="15"/>
      <c r="I24" s="15"/>
      <c r="J24" s="5"/>
      <c r="K24" s="5"/>
      <c r="L24" s="16">
        <f>SUM(L8:L23)</f>
        <v>35</v>
      </c>
      <c r="M24" s="17" t="s">
        <v>20</v>
      </c>
      <c r="N24" s="18"/>
      <c r="O24" s="18"/>
      <c r="P24" s="18"/>
      <c r="Q24" s="18"/>
      <c r="R24" s="18"/>
      <c r="S24" s="18"/>
      <c r="T24" s="18"/>
      <c r="U24" s="18"/>
      <c r="V24" s="18"/>
      <c r="W24" s="16">
        <f>SUM(W8:W23)</f>
        <v>31.45</v>
      </c>
    </row>
    <row r="26" spans="1:23" x14ac:dyDescent="0.25">
      <c r="B26" s="19" t="s">
        <v>3</v>
      </c>
    </row>
    <row r="27" spans="1:23" x14ac:dyDescent="0.25">
      <c r="B27" s="19" t="s">
        <v>22</v>
      </c>
      <c r="F27" s="1">
        <f>94+20</f>
        <v>114</v>
      </c>
      <c r="G27" s="1" t="s">
        <v>23</v>
      </c>
      <c r="H27" s="45" t="s">
        <v>59</v>
      </c>
    </row>
    <row r="28" spans="1:23" x14ac:dyDescent="0.25">
      <c r="B28" s="19" t="s">
        <v>25</v>
      </c>
      <c r="F28" s="1">
        <f>L24-W24</f>
        <v>3.5500000000000007</v>
      </c>
      <c r="G28" s="1" t="s">
        <v>24</v>
      </c>
      <c r="H28" s="1">
        <f>F28*F27</f>
        <v>404.7000000000001</v>
      </c>
      <c r="I28" s="1" t="s">
        <v>26</v>
      </c>
    </row>
    <row r="29" spans="1:23" x14ac:dyDescent="0.25">
      <c r="B29" s="19" t="s">
        <v>21</v>
      </c>
      <c r="F29" s="1">
        <f>(H28/60)*H29</f>
        <v>1112.9250000000004</v>
      </c>
      <c r="G29" s="1" t="s">
        <v>29</v>
      </c>
      <c r="H29" s="1">
        <v>165</v>
      </c>
      <c r="I29" s="22" t="s">
        <v>28</v>
      </c>
    </row>
    <row r="30" spans="1:23" x14ac:dyDescent="0.25">
      <c r="B30" s="19"/>
      <c r="F30" s="1">
        <f>F29/1000</f>
        <v>1.1129250000000004</v>
      </c>
      <c r="G30" s="1" t="s">
        <v>30</v>
      </c>
    </row>
    <row r="31" spans="1:23" ht="15.75" customHeight="1" x14ac:dyDescent="0.25">
      <c r="B31" s="10"/>
      <c r="C31" s="26"/>
      <c r="D31" s="26"/>
      <c r="E31" s="26"/>
      <c r="F31" s="26"/>
      <c r="G31" s="26"/>
      <c r="H31" s="26"/>
      <c r="I31" s="26"/>
      <c r="J31" s="26"/>
      <c r="K31" s="26"/>
    </row>
    <row r="32" spans="1:23" x14ac:dyDescent="0.25">
      <c r="B32" s="21"/>
      <c r="C32" s="25" t="s">
        <v>8</v>
      </c>
      <c r="D32" s="23" t="s">
        <v>9</v>
      </c>
      <c r="E32" s="23" t="s">
        <v>10</v>
      </c>
      <c r="F32" s="23" t="s">
        <v>11</v>
      </c>
      <c r="G32" s="23" t="s">
        <v>12</v>
      </c>
      <c r="H32" s="24" t="s">
        <v>13</v>
      </c>
      <c r="I32" s="24" t="s">
        <v>14</v>
      </c>
      <c r="J32" s="24" t="s">
        <v>15</v>
      </c>
      <c r="K32" s="24" t="s">
        <v>4</v>
      </c>
      <c r="L32" s="24" t="s">
        <v>5</v>
      </c>
      <c r="M32" s="23" t="s">
        <v>6</v>
      </c>
      <c r="N32" s="23" t="s">
        <v>7</v>
      </c>
    </row>
    <row r="33" spans="2:14" x14ac:dyDescent="0.25">
      <c r="B33" s="20" t="s">
        <v>1</v>
      </c>
      <c r="C33" s="35">
        <f>$F$30</f>
        <v>1.1129250000000004</v>
      </c>
      <c r="D33" s="35">
        <f t="shared" ref="D33:N33" si="0">$F$30</f>
        <v>1.1129250000000004</v>
      </c>
      <c r="E33" s="35">
        <f t="shared" si="0"/>
        <v>1.1129250000000004</v>
      </c>
      <c r="F33" s="35">
        <f t="shared" si="0"/>
        <v>1.1129250000000004</v>
      </c>
      <c r="G33" s="35">
        <f t="shared" si="0"/>
        <v>1.1129250000000004</v>
      </c>
      <c r="H33" s="35">
        <f t="shared" si="0"/>
        <v>1.1129250000000004</v>
      </c>
      <c r="I33" s="35">
        <f t="shared" si="0"/>
        <v>1.1129250000000004</v>
      </c>
      <c r="J33" s="35">
        <f t="shared" si="0"/>
        <v>1.1129250000000004</v>
      </c>
      <c r="K33" s="35">
        <f t="shared" si="0"/>
        <v>1.1129250000000004</v>
      </c>
      <c r="L33" s="35">
        <f t="shared" si="0"/>
        <v>1.1129250000000004</v>
      </c>
      <c r="M33" s="35">
        <f t="shared" si="0"/>
        <v>1.1129250000000004</v>
      </c>
      <c r="N33" s="35">
        <f t="shared" si="0"/>
        <v>1.1129250000000004</v>
      </c>
    </row>
    <row r="34" spans="2:14" x14ac:dyDescent="0.25">
      <c r="B34" s="21" t="s">
        <v>2</v>
      </c>
      <c r="C34" s="23" t="s">
        <v>0</v>
      </c>
      <c r="D34" s="23" t="s">
        <v>0</v>
      </c>
      <c r="E34" s="23" t="s">
        <v>0</v>
      </c>
      <c r="F34" s="23" t="s">
        <v>0</v>
      </c>
      <c r="G34" s="23" t="s">
        <v>0</v>
      </c>
      <c r="H34" s="23" t="s">
        <v>0</v>
      </c>
      <c r="I34" s="23" t="s">
        <v>0</v>
      </c>
      <c r="J34" s="23" t="s">
        <v>0</v>
      </c>
      <c r="K34" s="23" t="s">
        <v>0</v>
      </c>
      <c r="L34" s="23" t="s">
        <v>0</v>
      </c>
      <c r="M34" s="23" t="s">
        <v>0</v>
      </c>
      <c r="N34" s="23" t="s">
        <v>0</v>
      </c>
    </row>
    <row r="35" spans="2:14" x14ac:dyDescent="0.25">
      <c r="C35" s="2"/>
      <c r="D35" s="2"/>
      <c r="E35" s="2"/>
      <c r="F35" s="2"/>
      <c r="G35" s="2"/>
      <c r="H35" s="2"/>
      <c r="I35" s="2"/>
      <c r="J35" s="2"/>
      <c r="K35" s="2"/>
      <c r="L35" s="22"/>
    </row>
    <row r="38" spans="2:14" x14ac:dyDescent="0.25">
      <c r="C38" s="40" t="s">
        <v>56</v>
      </c>
      <c r="D38" s="41">
        <f>(F27*F28)/60</f>
        <v>6.7450000000000019</v>
      </c>
      <c r="E38" s="42" t="s">
        <v>55</v>
      </c>
    </row>
    <row r="39" spans="2:14" x14ac:dyDescent="0.25">
      <c r="C39" s="38"/>
      <c r="D39" s="39"/>
    </row>
  </sheetData>
  <mergeCells count="7">
    <mergeCell ref="A16:A23"/>
    <mergeCell ref="B6:L6"/>
    <mergeCell ref="M6:W6"/>
    <mergeCell ref="B7:K7"/>
    <mergeCell ref="M7:V7"/>
    <mergeCell ref="A8:A15"/>
    <mergeCell ref="A6:A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Topic 1</vt:lpstr>
      <vt:lpstr>Topic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2024-12-03T09:46:12Z</dcterms:modified>
</cp:coreProperties>
</file>