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k/StudentAssi/GIT/CLVTools/tests/testthat/"/>
    </mc:Choice>
  </mc:AlternateContent>
  <xr:revisionPtr revIDLastSave="0" documentId="13_ncr:1_{746D957D-023E-304A-8DDE-2CEC63AE5B58}" xr6:coauthVersionLast="47" xr6:coauthVersionMax="47" xr10:uidLastSave="{00000000-0000-0000-0000-000000000000}"/>
  <bookViews>
    <workbookView xWindow="1140" yWindow="500" windowWidth="27660" windowHeight="17500" activeTab="1" xr2:uid="{8D303423-B6EF-E442-A975-6C1AD4B476F2}"/>
  </bookViews>
  <sheets>
    <sheet name="Bi()" sheetId="1" r:id="rId1"/>
    <sheet name="Di(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D98" i="2"/>
  <c r="D68" i="2"/>
  <c r="D44" i="2"/>
  <c r="D51" i="2"/>
  <c r="D59" i="2"/>
  <c r="D28" i="2"/>
  <c r="D20" i="2"/>
  <c r="D89" i="2"/>
  <c r="D97" i="2" s="1"/>
  <c r="D81" i="2"/>
  <c r="D88" i="2" s="1"/>
  <c r="M35" i="2" l="1"/>
  <c r="M44" i="2"/>
  <c r="M50" i="2"/>
  <c r="M57" i="2"/>
  <c r="M65" i="2"/>
  <c r="M27" i="2"/>
  <c r="M98" i="2" l="1"/>
  <c r="M97" i="2"/>
  <c r="M96" i="2"/>
  <c r="M95" i="2"/>
  <c r="M88" i="2"/>
  <c r="M89" i="2"/>
  <c r="M87" i="2"/>
  <c r="M81" i="2"/>
  <c r="M80" i="2"/>
  <c r="M74" i="2"/>
  <c r="M66" i="2"/>
  <c r="M67" i="2"/>
  <c r="M68" i="2"/>
  <c r="M58" i="2"/>
  <c r="M59" i="2"/>
  <c r="M51" i="2"/>
  <c r="M36" i="2"/>
  <c r="M37" i="2"/>
  <c r="M34" i="2"/>
  <c r="M28" i="2"/>
  <c r="M26" i="2"/>
  <c r="M19" i="2"/>
  <c r="M13" i="2"/>
  <c r="D50" i="2"/>
  <c r="D57" i="2" s="1"/>
  <c r="D65" i="2" s="1"/>
  <c r="D74" i="2"/>
  <c r="D96" i="2"/>
  <c r="D80" i="2"/>
  <c r="D87" i="2" s="1"/>
  <c r="D95" i="2" s="1"/>
  <c r="D67" i="2"/>
  <c r="D58" i="2"/>
  <c r="D66" i="2" s="1"/>
  <c r="D35" i="2"/>
  <c r="D37" i="2"/>
  <c r="D36" i="2"/>
  <c r="D27" i="2"/>
  <c r="C40" i="1"/>
  <c r="C23" i="1"/>
  <c r="C46" i="1"/>
  <c r="C39" i="1"/>
  <c r="C11" i="1"/>
  <c r="C25" i="1"/>
  <c r="C14" i="1"/>
  <c r="C24" i="1"/>
  <c r="C13" i="1"/>
  <c r="C16" i="1"/>
  <c r="C15" i="1"/>
  <c r="C12" i="1"/>
  <c r="C22" i="1"/>
</calcChain>
</file>

<file path=xl/sharedStrings.xml><?xml version="1.0" encoding="utf-8"?>
<sst xmlns="http://schemas.openxmlformats.org/spreadsheetml/2006/main" count="182" uniqueCount="35">
  <si>
    <t>Customer</t>
  </si>
  <si>
    <t>x</t>
  </si>
  <si>
    <t>t_x</t>
  </si>
  <si>
    <t>T</t>
  </si>
  <si>
    <t>d_omega</t>
  </si>
  <si>
    <t>d_1</t>
  </si>
  <si>
    <t>tjk</t>
  </si>
  <si>
    <t>i=1</t>
  </si>
  <si>
    <t>Bi()</t>
  </si>
  <si>
    <t>delta</t>
  </si>
  <si>
    <t>i=2</t>
  </si>
  <si>
    <t>i=3</t>
  </si>
  <si>
    <t>i=4</t>
  </si>
  <si>
    <t>i=5</t>
  </si>
  <si>
    <t>i=6</t>
  </si>
  <si>
    <t>Aux walk data exp(yX)</t>
  </si>
  <si>
    <t>x, T</t>
  </si>
  <si>
    <t>&lt;None&gt;</t>
  </si>
  <si>
    <t>Real walk data exp(yX)</t>
  </si>
  <si>
    <t>Di()</t>
  </si>
  <si>
    <t>k_0x</t>
  </si>
  <si>
    <t>Real walk is guaranteed to NOT overlap with Aux walk</t>
  </si>
  <si>
    <t>T is in last element of Aux walk</t>
  </si>
  <si>
    <t>Last transaction is in first element of aux Walk</t>
  </si>
  <si>
    <t>x,T</t>
  </si>
  <si>
    <t>0,x,T</t>
  </si>
  <si>
    <t>0,x</t>
  </si>
  <si>
    <t>First transaction 0 is in first element of real walk</t>
  </si>
  <si>
    <t>=&gt;&gt; Other Tab for Di()</t>
  </si>
  <si>
    <t>hier nochmal das exact selbe wie obend (sogar die gleichen Zahlen)</t>
  </si>
  <si>
    <t>(k_{0,x} + i=3)</t>
  </si>
  <si>
    <t>same same</t>
  </si>
  <si>
    <t>i</t>
  </si>
  <si>
    <t>delta based on i+k0x-3&gt;=1</t>
  </si>
  <si>
    <t>k0x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</si>
</sst>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Fill="1" applyBorder="1"/>
    <xf numFmtId="0" fontId="3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quotePrefix="1" applyFont="1"/>
    <xf numFmtId="164" fontId="0" fillId="0" borderId="0" xfId="0" applyNumberFormat="1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EC07-04B6-6444-8536-FEA202C2B431}">
  <dimension ref="A1:I49"/>
  <sheetViews>
    <sheetView workbookViewId="0">
      <selection activeCell="J13" sqref="J13"/>
    </sheetView>
  </sheetViews>
  <sheetFormatPr baseColWidth="10" defaultColWidth="11" defaultRowHeight="16" x14ac:dyDescent="0.2"/>
  <cols>
    <col min="2" max="2" width="6.5" customWidth="1"/>
    <col min="3" max="3" width="10.83203125" bestFit="1" customWidth="1"/>
    <col min="4" max="7" width="6.5" customWidth="1"/>
    <col min="8" max="8" width="11.1640625" customWidth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5</v>
      </c>
      <c r="G1" s="1"/>
      <c r="H1" s="1"/>
      <c r="I1" s="1"/>
    </row>
    <row r="2" spans="1:9" x14ac:dyDescent="0.2">
      <c r="A2" s="1"/>
      <c r="B2" s="1">
        <v>4</v>
      </c>
      <c r="C2" s="1">
        <v>35.11</v>
      </c>
      <c r="D2" s="1">
        <v>57.28</v>
      </c>
      <c r="E2" s="1">
        <v>23.87</v>
      </c>
      <c r="F2" s="1">
        <v>0.85399999999999998</v>
      </c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20" t="s">
        <v>23</v>
      </c>
      <c r="B4" s="1"/>
      <c r="C4" s="1"/>
      <c r="D4" s="1"/>
      <c r="E4" s="1"/>
      <c r="F4" s="1"/>
      <c r="G4" s="1"/>
      <c r="H4" s="1"/>
      <c r="I4" s="1"/>
    </row>
    <row r="5" spans="1:9" x14ac:dyDescent="0.2">
      <c r="A5" s="20" t="s">
        <v>22</v>
      </c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B7" s="4" t="s">
        <v>15</v>
      </c>
      <c r="C7" s="1"/>
      <c r="D7" s="1"/>
      <c r="E7" s="1"/>
      <c r="F7" s="1"/>
      <c r="G7" s="1"/>
      <c r="H7" s="1"/>
      <c r="I7" s="1"/>
    </row>
    <row r="8" spans="1:9" x14ac:dyDescent="0.2">
      <c r="A8" s="1"/>
      <c r="B8" s="2">
        <v>0.123</v>
      </c>
      <c r="C8" s="2">
        <v>0.23400000000000001</v>
      </c>
      <c r="D8" s="2">
        <v>0.34499999999999997</v>
      </c>
      <c r="E8" s="2">
        <v>0.45600000000000002</v>
      </c>
      <c r="F8" s="2">
        <v>0.56699999999999995</v>
      </c>
      <c r="G8" s="2">
        <v>0.67800000000000005</v>
      </c>
      <c r="H8" s="1"/>
      <c r="I8" s="1"/>
    </row>
    <row r="9" spans="1:9" x14ac:dyDescent="0.2">
      <c r="A9" s="1"/>
      <c r="B9" s="8" t="s">
        <v>1</v>
      </c>
      <c r="C9" s="8"/>
      <c r="D9" s="8"/>
      <c r="E9" s="8"/>
      <c r="F9" s="8"/>
      <c r="G9" s="8" t="s">
        <v>3</v>
      </c>
      <c r="H9" s="4"/>
      <c r="I9" s="1"/>
    </row>
    <row r="10" spans="1:9" x14ac:dyDescent="0.2">
      <c r="A10" s="1"/>
      <c r="B10" s="1" t="s">
        <v>9</v>
      </c>
      <c r="C10" s="1" t="s">
        <v>8</v>
      </c>
      <c r="D10" s="1"/>
      <c r="E10" s="1"/>
      <c r="F10" s="1"/>
      <c r="G10" s="1"/>
      <c r="H10" s="1"/>
      <c r="I10" s="1"/>
    </row>
    <row r="11" spans="1:9" x14ac:dyDescent="0.2">
      <c r="A11" s="1" t="s">
        <v>7</v>
      </c>
      <c r="B11" s="1">
        <v>0</v>
      </c>
      <c r="C11" s="24">
        <f xml:space="preserve"> - C2*B8</f>
        <v>-4.31853</v>
      </c>
      <c r="D11" s="1"/>
      <c r="E11" s="1"/>
      <c r="F11" s="1"/>
      <c r="G11" s="1"/>
      <c r="H11" s="1"/>
      <c r="I11" s="1"/>
    </row>
    <row r="12" spans="1:9" x14ac:dyDescent="0.2">
      <c r="A12" s="1" t="s">
        <v>10</v>
      </c>
      <c r="B12" s="1">
        <v>1</v>
      </c>
      <c r="C12" s="24">
        <f>B8 * F2 + C8*(-C2-F2)</f>
        <v>-8.3105340000000005</v>
      </c>
      <c r="D12" s="1"/>
      <c r="E12" s="1"/>
      <c r="F12" s="1"/>
      <c r="G12" s="1"/>
      <c r="H12" s="1"/>
      <c r="I12" s="1"/>
    </row>
    <row r="13" spans="1:9" x14ac:dyDescent="0.2">
      <c r="A13" s="1" t="s">
        <v>11</v>
      </c>
      <c r="B13" s="3">
        <v>1</v>
      </c>
      <c r="C13" s="24">
        <f>B8 * F2 + C8+ D8*(-C2-F2-(3-2))</f>
        <v>-12.413537999999999</v>
      </c>
      <c r="D13" s="1"/>
      <c r="E13" s="1"/>
      <c r="F13" s="1"/>
      <c r="G13" s="1"/>
      <c r="H13" s="1"/>
      <c r="I13" s="1"/>
    </row>
    <row r="14" spans="1:9" x14ac:dyDescent="0.2">
      <c r="A14" s="1" t="s">
        <v>12</v>
      </c>
      <c r="B14" s="3">
        <v>1</v>
      </c>
      <c r="C14" s="24">
        <f>B8 * F2 + C8 + D8 + E8*(-C2-F2-(4-2))</f>
        <v>-16.627541999999998</v>
      </c>
      <c r="D14" s="1"/>
      <c r="E14" s="1"/>
      <c r="F14" s="1"/>
      <c r="G14" s="1"/>
      <c r="H14" s="1"/>
      <c r="I14" s="1"/>
    </row>
    <row r="15" spans="1:9" x14ac:dyDescent="0.2">
      <c r="A15" s="1" t="s">
        <v>13</v>
      </c>
      <c r="B15" s="3">
        <v>1</v>
      </c>
      <c r="C15" s="24">
        <f>B8 * F2 + C8 + D8 + E8 + F8*(-C2-F2-(5-2))</f>
        <v>-20.952545999999995</v>
      </c>
      <c r="D15" s="1"/>
      <c r="E15" s="1"/>
      <c r="F15" s="1"/>
      <c r="G15" s="1"/>
      <c r="H15" s="1"/>
      <c r="I15" s="1"/>
    </row>
    <row r="16" spans="1:9" x14ac:dyDescent="0.2">
      <c r="A16" s="1" t="s">
        <v>14</v>
      </c>
      <c r="B16" s="3">
        <v>1</v>
      </c>
      <c r="C16" s="25">
        <f>B8 * F2 + C8 + D8 + E8 + F8 + G8*(-C2-F2-(6-2))</f>
        <v>-25.388549999999999</v>
      </c>
    </row>
    <row r="17" spans="1:9" x14ac:dyDescent="0.2">
      <c r="F17" s="7"/>
      <c r="G17" s="7"/>
      <c r="H17" s="7"/>
      <c r="I17" s="7"/>
    </row>
    <row r="18" spans="1:9" x14ac:dyDescent="0.2">
      <c r="B18" s="4" t="s">
        <v>15</v>
      </c>
      <c r="C18" s="1"/>
      <c r="D18" s="1"/>
      <c r="E18" s="1"/>
      <c r="F18" s="5"/>
      <c r="G18" s="5"/>
      <c r="H18" s="7"/>
      <c r="I18" s="7"/>
    </row>
    <row r="19" spans="1:9" x14ac:dyDescent="0.2">
      <c r="A19" s="1"/>
      <c r="B19" s="2">
        <v>0.123</v>
      </c>
      <c r="C19" s="2">
        <v>0.23400000000000001</v>
      </c>
      <c r="D19" s="2">
        <v>0.34499999999999997</v>
      </c>
      <c r="E19" s="2">
        <v>0.45600000000000002</v>
      </c>
      <c r="F19" s="6"/>
      <c r="G19" s="6"/>
      <c r="H19" s="7"/>
      <c r="I19" s="7"/>
    </row>
    <row r="20" spans="1:9" x14ac:dyDescent="0.2">
      <c r="A20" s="1"/>
      <c r="B20" s="8" t="s">
        <v>1</v>
      </c>
      <c r="C20" s="8"/>
      <c r="D20" s="8"/>
      <c r="E20" s="8" t="s">
        <v>3</v>
      </c>
      <c r="F20" s="5"/>
      <c r="G20" s="5"/>
      <c r="H20" s="7"/>
      <c r="I20" s="7"/>
    </row>
    <row r="21" spans="1:9" x14ac:dyDescent="0.2">
      <c r="A21" s="1"/>
      <c r="B21" s="1" t="s">
        <v>9</v>
      </c>
      <c r="C21" s="1" t="s">
        <v>8</v>
      </c>
      <c r="D21" s="1"/>
      <c r="E21" s="1"/>
      <c r="F21" s="5"/>
      <c r="G21" s="5"/>
      <c r="H21" s="7"/>
      <c r="I21" s="7"/>
    </row>
    <row r="22" spans="1:9" x14ac:dyDescent="0.2">
      <c r="A22" s="1" t="s">
        <v>7</v>
      </c>
      <c r="B22" s="1">
        <v>0</v>
      </c>
      <c r="C22" s="1">
        <f>-C2*B19</f>
        <v>-4.31853</v>
      </c>
      <c r="D22" s="1"/>
      <c r="E22" s="1"/>
      <c r="F22" s="5"/>
      <c r="G22" s="5"/>
      <c r="H22" s="7"/>
      <c r="I22" s="7"/>
    </row>
    <row r="23" spans="1:9" x14ac:dyDescent="0.2">
      <c r="A23" s="1" t="s">
        <v>10</v>
      </c>
      <c r="B23" s="1">
        <v>1</v>
      </c>
      <c r="C23" s="1">
        <f>B19 * F2 + C19*(-C2-F2)</f>
        <v>-8.3105340000000005</v>
      </c>
      <c r="D23" s="1"/>
      <c r="E23" s="1"/>
      <c r="F23" s="5"/>
      <c r="G23" s="5"/>
      <c r="H23" s="7"/>
      <c r="I23" s="7"/>
    </row>
    <row r="24" spans="1:9" x14ac:dyDescent="0.2">
      <c r="A24" s="1" t="s">
        <v>11</v>
      </c>
      <c r="B24" s="3">
        <v>1</v>
      </c>
      <c r="C24" s="1">
        <f>B19 * F2 + C19+ D19*(-C2-F2-(3-2))</f>
        <v>-12.413537999999999</v>
      </c>
      <c r="D24" s="1"/>
      <c r="E24" s="1"/>
      <c r="F24" s="5"/>
      <c r="G24" s="5"/>
      <c r="H24" s="7"/>
      <c r="I24" s="7"/>
    </row>
    <row r="25" spans="1:9" x14ac:dyDescent="0.2">
      <c r="A25" s="1" t="s">
        <v>12</v>
      </c>
      <c r="B25" s="3">
        <v>1</v>
      </c>
      <c r="C25" s="1">
        <f>B19 * F2 + C19 + D19 + E19*(-C2-F2-(4-2))</f>
        <v>-16.627541999999998</v>
      </c>
      <c r="D25" s="1"/>
      <c r="E25" s="1"/>
      <c r="F25" s="5"/>
      <c r="G25" s="5"/>
      <c r="H25" s="7"/>
      <c r="I25" s="7"/>
    </row>
    <row r="26" spans="1:9" x14ac:dyDescent="0.2">
      <c r="A26" s="1"/>
      <c r="B26" s="3"/>
      <c r="C26" s="1"/>
      <c r="D26" s="1"/>
      <c r="E26" s="1"/>
      <c r="F26" s="5"/>
      <c r="G26" s="5"/>
      <c r="H26" s="7"/>
      <c r="I26" s="7"/>
    </row>
    <row r="27" spans="1:9" x14ac:dyDescent="0.2">
      <c r="B27" s="4" t="s">
        <v>15</v>
      </c>
      <c r="C27" s="1"/>
      <c r="D27" s="1"/>
      <c r="E27" s="5"/>
      <c r="F27" s="5"/>
      <c r="G27" s="5"/>
      <c r="H27" s="7"/>
      <c r="I27" s="7"/>
    </row>
    <row r="28" spans="1:9" x14ac:dyDescent="0.2">
      <c r="A28" s="1"/>
      <c r="B28" s="2">
        <v>0.123</v>
      </c>
      <c r="C28" s="2">
        <v>0.23400000000000001</v>
      </c>
      <c r="D28" s="2">
        <v>0.34499999999999997</v>
      </c>
      <c r="E28" s="6"/>
      <c r="F28" s="6"/>
      <c r="G28" s="6"/>
      <c r="H28" s="7" t="s">
        <v>29</v>
      </c>
      <c r="I28" s="7"/>
    </row>
    <row r="29" spans="1:9" x14ac:dyDescent="0.2">
      <c r="A29" s="1"/>
      <c r="B29" s="8" t="s">
        <v>1</v>
      </c>
      <c r="C29" s="8"/>
      <c r="D29" s="8" t="s">
        <v>3</v>
      </c>
      <c r="E29" s="5"/>
      <c r="F29" s="5"/>
      <c r="G29" s="5"/>
      <c r="H29" s="7"/>
      <c r="I29" s="7"/>
    </row>
    <row r="30" spans="1:9" x14ac:dyDescent="0.2">
      <c r="A30" s="1"/>
      <c r="B30" s="1" t="s">
        <v>9</v>
      </c>
      <c r="C30" s="1" t="s">
        <v>8</v>
      </c>
      <c r="D30" s="1"/>
      <c r="E30" s="5"/>
      <c r="F30" s="5"/>
      <c r="G30" s="5"/>
      <c r="H30" s="7"/>
      <c r="I30" s="7"/>
    </row>
    <row r="31" spans="1:9" x14ac:dyDescent="0.2">
      <c r="A31" s="1" t="s">
        <v>7</v>
      </c>
      <c r="B31" s="1"/>
      <c r="C31" s="1"/>
      <c r="D31" s="1"/>
      <c r="E31" s="5"/>
      <c r="F31" s="5"/>
      <c r="G31" s="5"/>
      <c r="H31" s="7"/>
      <c r="I31" s="7"/>
    </row>
    <row r="32" spans="1:9" x14ac:dyDescent="0.2">
      <c r="A32" s="1" t="s">
        <v>10</v>
      </c>
      <c r="B32" s="1"/>
      <c r="C32" s="1"/>
      <c r="D32" s="1"/>
      <c r="E32" s="5"/>
      <c r="F32" s="5"/>
      <c r="G32" s="5"/>
      <c r="H32" s="7"/>
      <c r="I32" s="7"/>
    </row>
    <row r="33" spans="1:9" x14ac:dyDescent="0.2">
      <c r="A33" s="1" t="s">
        <v>11</v>
      </c>
      <c r="B33" s="3"/>
      <c r="C33" s="1"/>
      <c r="D33" s="1"/>
      <c r="E33" s="5"/>
      <c r="F33" s="5"/>
      <c r="G33" s="5"/>
      <c r="H33" s="7"/>
      <c r="I33" s="7"/>
    </row>
    <row r="34" spans="1:9" x14ac:dyDescent="0.2">
      <c r="A34" s="1"/>
      <c r="B34" s="3"/>
      <c r="C34" s="1"/>
      <c r="D34" s="1"/>
      <c r="E34" s="5"/>
      <c r="F34" s="5"/>
      <c r="G34" s="5"/>
      <c r="H34" s="7"/>
      <c r="I34" s="7"/>
    </row>
    <row r="35" spans="1:9" x14ac:dyDescent="0.2">
      <c r="B35" s="4" t="s">
        <v>15</v>
      </c>
      <c r="C35" s="1"/>
      <c r="D35" s="1"/>
      <c r="E35" s="5"/>
      <c r="F35" s="5"/>
      <c r="G35" s="5"/>
      <c r="H35" s="7"/>
      <c r="I35" s="7"/>
    </row>
    <row r="36" spans="1:9" x14ac:dyDescent="0.2">
      <c r="A36" s="1"/>
      <c r="B36" s="2">
        <v>0.123</v>
      </c>
      <c r="C36" s="2">
        <v>0.23400000000000001</v>
      </c>
      <c r="D36" s="6"/>
      <c r="E36" s="6"/>
      <c r="F36" s="6"/>
      <c r="G36" s="6"/>
      <c r="H36" s="7"/>
      <c r="I36" s="7"/>
    </row>
    <row r="37" spans="1:9" x14ac:dyDescent="0.2">
      <c r="A37" s="1"/>
      <c r="B37" s="8" t="s">
        <v>1</v>
      </c>
      <c r="C37" s="8" t="s">
        <v>3</v>
      </c>
      <c r="D37" s="5"/>
      <c r="E37" s="5"/>
      <c r="F37" s="5"/>
      <c r="G37" s="5"/>
      <c r="H37" s="7"/>
      <c r="I37" s="7"/>
    </row>
    <row r="38" spans="1:9" x14ac:dyDescent="0.2">
      <c r="A38" s="1"/>
      <c r="B38" s="1" t="s">
        <v>9</v>
      </c>
      <c r="C38" s="1" t="s">
        <v>8</v>
      </c>
      <c r="D38" s="5"/>
      <c r="E38" s="5"/>
      <c r="F38" s="5"/>
      <c r="G38" s="5"/>
      <c r="H38" s="7"/>
      <c r="I38" s="7"/>
    </row>
    <row r="39" spans="1:9" x14ac:dyDescent="0.2">
      <c r="A39" s="1" t="s">
        <v>7</v>
      </c>
      <c r="B39" s="1"/>
      <c r="C39" s="1">
        <f>- C2*B36</f>
        <v>-4.31853</v>
      </c>
      <c r="D39" s="5"/>
      <c r="E39" s="1"/>
      <c r="F39" s="5"/>
      <c r="G39" s="5"/>
      <c r="H39" s="7"/>
      <c r="I39" s="7"/>
    </row>
    <row r="40" spans="1:9" x14ac:dyDescent="0.2">
      <c r="A40" s="1" t="s">
        <v>10</v>
      </c>
      <c r="B40" s="1"/>
      <c r="C40" s="1">
        <f>B36 * F2 + C36*(-C2-F2)</f>
        <v>-8.3105340000000005</v>
      </c>
      <c r="D40" s="5"/>
      <c r="E40" s="1"/>
      <c r="F40" s="5"/>
      <c r="G40" s="5"/>
      <c r="H40" s="7"/>
      <c r="I40" s="7"/>
    </row>
    <row r="41" spans="1:9" x14ac:dyDescent="0.2">
      <c r="A41" s="1"/>
      <c r="B41" s="3"/>
      <c r="C41" s="1"/>
      <c r="D41" s="5"/>
      <c r="E41" s="1"/>
      <c r="F41" s="5"/>
      <c r="G41" s="5"/>
      <c r="H41" s="7"/>
      <c r="I41" s="7"/>
    </row>
    <row r="42" spans="1:9" x14ac:dyDescent="0.2">
      <c r="B42" s="4" t="s">
        <v>15</v>
      </c>
      <c r="C42" s="1"/>
      <c r="D42" s="5"/>
      <c r="F42" s="7"/>
      <c r="G42" s="7"/>
      <c r="H42" s="7"/>
      <c r="I42" s="7"/>
    </row>
    <row r="43" spans="1:9" x14ac:dyDescent="0.2">
      <c r="A43" s="1"/>
      <c r="B43" s="2">
        <v>0.123</v>
      </c>
      <c r="C43" s="6"/>
      <c r="D43" s="6"/>
    </row>
    <row r="44" spans="1:9" x14ac:dyDescent="0.2">
      <c r="A44" s="1"/>
      <c r="B44" s="8" t="s">
        <v>16</v>
      </c>
      <c r="C44" s="1"/>
      <c r="D44" s="5"/>
    </row>
    <row r="45" spans="1:9" x14ac:dyDescent="0.2">
      <c r="A45" s="1"/>
      <c r="B45" s="1" t="s">
        <v>9</v>
      </c>
      <c r="C45" s="1" t="s">
        <v>8</v>
      </c>
      <c r="D45" s="1"/>
    </row>
    <row r="46" spans="1:9" x14ac:dyDescent="0.2">
      <c r="A46" s="1" t="s">
        <v>7</v>
      </c>
      <c r="B46" s="1"/>
      <c r="C46" s="1">
        <f>- C2*B43</f>
        <v>-4.31853</v>
      </c>
      <c r="D46" s="1"/>
    </row>
    <row r="47" spans="1:9" x14ac:dyDescent="0.2">
      <c r="A47" s="1"/>
      <c r="B47" s="1"/>
      <c r="C47" s="1"/>
      <c r="D47" s="1"/>
    </row>
    <row r="49" spans="1:1" x14ac:dyDescent="0.2">
      <c r="A49" s="23" t="s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214-829E-FF44-9512-E1378E1CABFD}">
  <dimension ref="A1:M98"/>
  <sheetViews>
    <sheetView tabSelected="1" workbookViewId="0">
      <selection activeCell="N27" sqref="N27"/>
    </sheetView>
  </sheetViews>
  <sheetFormatPr baseColWidth="10" defaultColWidth="11" defaultRowHeight="16" x14ac:dyDescent="0.2"/>
  <cols>
    <col min="2" max="2" width="7" customWidth="1"/>
    <col min="3" max="3" width="18.1640625" customWidth="1"/>
    <col min="4" max="8" width="7.6640625" customWidth="1"/>
    <col min="11" max="13" width="5.1640625" customWidth="1"/>
  </cols>
  <sheetData>
    <row r="1" spans="1:13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3" x14ac:dyDescent="0.2">
      <c r="A2" s="1"/>
      <c r="B2" s="1">
        <v>4</v>
      </c>
      <c r="C2" s="1">
        <v>35.11</v>
      </c>
      <c r="D2" s="1">
        <v>57.28</v>
      </c>
      <c r="E2" s="1">
        <v>0.85399999999999998</v>
      </c>
    </row>
    <row r="3" spans="1:13" x14ac:dyDescent="0.2">
      <c r="A3" s="1"/>
      <c r="B3" s="1"/>
      <c r="C3" s="1"/>
      <c r="D3" s="1"/>
      <c r="E3" s="1"/>
    </row>
    <row r="4" spans="1:13" x14ac:dyDescent="0.2">
      <c r="A4" s="9" t="s">
        <v>21</v>
      </c>
    </row>
    <row r="5" spans="1:13" x14ac:dyDescent="0.2">
      <c r="A5" s="9" t="s">
        <v>23</v>
      </c>
    </row>
    <row r="6" spans="1:13" x14ac:dyDescent="0.2">
      <c r="A6" s="9" t="s">
        <v>22</v>
      </c>
      <c r="J6" s="11"/>
    </row>
    <row r="7" spans="1:13" x14ac:dyDescent="0.2">
      <c r="A7" s="9" t="s">
        <v>27</v>
      </c>
    </row>
    <row r="9" spans="1:13" x14ac:dyDescent="0.2">
      <c r="B9" s="17" t="s">
        <v>18</v>
      </c>
      <c r="C9" s="17"/>
      <c r="D9" s="10" t="s">
        <v>15</v>
      </c>
      <c r="E9" s="10"/>
      <c r="F9" s="10"/>
      <c r="G9" s="11"/>
      <c r="K9" s="4" t="s">
        <v>32</v>
      </c>
      <c r="L9" s="4" t="s">
        <v>34</v>
      </c>
      <c r="M9" s="10" t="s">
        <v>33</v>
      </c>
    </row>
    <row r="10" spans="1:13" x14ac:dyDescent="0.2">
      <c r="B10" s="15" t="s">
        <v>17</v>
      </c>
      <c r="C10" s="15"/>
      <c r="D10" s="13">
        <v>0.123</v>
      </c>
      <c r="E10" s="18"/>
      <c r="F10" s="18"/>
      <c r="G10" s="18"/>
      <c r="K10" s="18"/>
      <c r="L10" s="18"/>
    </row>
    <row r="11" spans="1:13" x14ac:dyDescent="0.2">
      <c r="B11" s="15"/>
      <c r="C11" s="15"/>
      <c r="D11" s="18" t="s">
        <v>25</v>
      </c>
      <c r="E11" s="18"/>
      <c r="F11" s="18"/>
      <c r="G11" s="18"/>
      <c r="K11" s="18"/>
      <c r="L11" s="18"/>
    </row>
    <row r="12" spans="1:13" x14ac:dyDescent="0.2">
      <c r="B12" t="s">
        <v>9</v>
      </c>
      <c r="C12" t="s">
        <v>20</v>
      </c>
      <c r="D12" t="s">
        <v>19</v>
      </c>
      <c r="E12" s="16"/>
      <c r="F12" s="16"/>
      <c r="G12" s="16"/>
      <c r="K12" s="16"/>
      <c r="L12" s="16"/>
    </row>
    <row r="13" spans="1:13" x14ac:dyDescent="0.2">
      <c r="A13" t="s">
        <v>7</v>
      </c>
      <c r="B13">
        <v>0</v>
      </c>
      <c r="C13">
        <v>1</v>
      </c>
      <c r="D13">
        <v>0</v>
      </c>
      <c r="K13">
        <v>1</v>
      </c>
      <c r="L13">
        <v>1</v>
      </c>
      <c r="M13">
        <f>INT(K13+L13-3&gt;=1)</f>
        <v>0</v>
      </c>
    </row>
    <row r="15" spans="1:13" x14ac:dyDescent="0.2">
      <c r="B15" s="17" t="s">
        <v>18</v>
      </c>
      <c r="C15" s="17"/>
      <c r="D15" s="10" t="s">
        <v>15</v>
      </c>
      <c r="E15" s="10"/>
    </row>
    <row r="16" spans="1:13" x14ac:dyDescent="0.2">
      <c r="B16" s="15" t="s">
        <v>17</v>
      </c>
      <c r="C16" s="15"/>
      <c r="D16" s="13">
        <v>0.123</v>
      </c>
      <c r="E16" s="14">
        <v>0.23400000000000001</v>
      </c>
    </row>
    <row r="17" spans="1:13" x14ac:dyDescent="0.2">
      <c r="B17" s="15"/>
      <c r="C17" s="15"/>
      <c r="D17" s="18" t="s">
        <v>26</v>
      </c>
      <c r="E17" s="18" t="s">
        <v>3</v>
      </c>
    </row>
    <row r="18" spans="1:13" x14ac:dyDescent="0.2">
      <c r="B18" t="s">
        <v>9</v>
      </c>
      <c r="C18" t="s">
        <v>20</v>
      </c>
      <c r="D18" t="s">
        <v>19</v>
      </c>
      <c r="E18" s="16"/>
    </row>
    <row r="19" spans="1:13" x14ac:dyDescent="0.2">
      <c r="A19" t="s">
        <v>7</v>
      </c>
      <c r="B19">
        <v>0</v>
      </c>
      <c r="C19">
        <v>1</v>
      </c>
      <c r="D19">
        <v>0</v>
      </c>
      <c r="K19">
        <v>1</v>
      </c>
      <c r="L19">
        <v>1</v>
      </c>
      <c r="M19">
        <f>INT(K19+L19-3&gt;=1)</f>
        <v>0</v>
      </c>
    </row>
    <row r="20" spans="1:13" x14ac:dyDescent="0.2">
      <c r="A20" t="s">
        <v>10</v>
      </c>
      <c r="B20">
        <v>1</v>
      </c>
      <c r="C20">
        <v>1</v>
      </c>
      <c r="D20">
        <f>D16*E2 + E16*(-E2)</f>
        <v>-9.4794000000000017E-2</v>
      </c>
      <c r="K20">
        <v>2</v>
      </c>
      <c r="L20">
        <v>1</v>
      </c>
      <c r="M20" s="26">
        <f>INT(K20+L20-3&gt;=1)</f>
        <v>0</v>
      </c>
    </row>
    <row r="22" spans="1:13" x14ac:dyDescent="0.2">
      <c r="B22" s="17" t="s">
        <v>18</v>
      </c>
      <c r="C22" s="17"/>
      <c r="D22" s="10" t="s">
        <v>15</v>
      </c>
      <c r="E22" s="10"/>
      <c r="F22" s="10"/>
    </row>
    <row r="23" spans="1:13" x14ac:dyDescent="0.2">
      <c r="B23" s="15" t="s">
        <v>17</v>
      </c>
      <c r="C23" s="15"/>
      <c r="D23" s="13">
        <v>0.123</v>
      </c>
      <c r="E23" s="14">
        <v>0.23400000000000001</v>
      </c>
      <c r="F23" s="14">
        <v>0.34499999999999997</v>
      </c>
    </row>
    <row r="24" spans="1:13" x14ac:dyDescent="0.2">
      <c r="B24" s="15"/>
      <c r="C24" s="15"/>
      <c r="D24" s="18" t="s">
        <v>26</v>
      </c>
      <c r="E24" s="18"/>
      <c r="F24" s="18" t="s">
        <v>3</v>
      </c>
    </row>
    <row r="25" spans="1:13" x14ac:dyDescent="0.2">
      <c r="B25" t="s">
        <v>9</v>
      </c>
      <c r="C25" t="s">
        <v>20</v>
      </c>
      <c r="D25" t="s">
        <v>19</v>
      </c>
      <c r="E25" s="16"/>
      <c r="F25" s="16"/>
    </row>
    <row r="26" spans="1:13" x14ac:dyDescent="0.2">
      <c r="A26" t="s">
        <v>7</v>
      </c>
      <c r="B26">
        <v>0</v>
      </c>
      <c r="C26">
        <v>1</v>
      </c>
      <c r="D26">
        <v>0</v>
      </c>
      <c r="K26">
        <v>1</v>
      </c>
      <c r="L26">
        <v>1</v>
      </c>
      <c r="M26">
        <f>INT(K26+L26-3&gt;=1)</f>
        <v>0</v>
      </c>
    </row>
    <row r="27" spans="1:13" x14ac:dyDescent="0.2">
      <c r="A27" t="s">
        <v>10</v>
      </c>
      <c r="B27">
        <v>1</v>
      </c>
      <c r="C27">
        <v>1</v>
      </c>
      <c r="D27">
        <f>D23*E2 + E23*(-E2)</f>
        <v>-9.4794000000000017E-2</v>
      </c>
      <c r="K27">
        <v>2</v>
      </c>
      <c r="L27">
        <v>1</v>
      </c>
      <c r="M27" s="26">
        <f t="shared" ref="M27:M28" si="0">INT(K27+L27-3&gt;=1)</f>
        <v>0</v>
      </c>
    </row>
    <row r="28" spans="1:13" x14ac:dyDescent="0.2">
      <c r="A28" t="s">
        <v>11</v>
      </c>
      <c r="B28">
        <v>1</v>
      </c>
      <c r="C28">
        <v>1</v>
      </c>
      <c r="D28">
        <f>D23*E2 + E23 + F23*(-E2 - (1+3-3))</f>
        <v>-0.30058800000000002</v>
      </c>
      <c r="K28">
        <v>3</v>
      </c>
      <c r="L28">
        <v>1</v>
      </c>
      <c r="M28">
        <f t="shared" si="0"/>
        <v>1</v>
      </c>
    </row>
    <row r="30" spans="1:13" x14ac:dyDescent="0.2">
      <c r="B30" s="17" t="s">
        <v>18</v>
      </c>
      <c r="C30" s="17"/>
      <c r="D30" s="10" t="s">
        <v>15</v>
      </c>
      <c r="E30" s="10"/>
      <c r="F30" s="10"/>
      <c r="G30" s="11"/>
    </row>
    <row r="31" spans="1:13" x14ac:dyDescent="0.2">
      <c r="B31" s="15" t="s">
        <v>17</v>
      </c>
      <c r="C31" s="15"/>
      <c r="D31" s="13">
        <v>0.123</v>
      </c>
      <c r="E31" s="14">
        <v>0.23400000000000001</v>
      </c>
      <c r="F31" s="14">
        <v>0.34499999999999997</v>
      </c>
      <c r="G31" s="14">
        <v>0.45600000000000002</v>
      </c>
    </row>
    <row r="32" spans="1:13" x14ac:dyDescent="0.2">
      <c r="B32" s="15"/>
      <c r="C32" s="15"/>
      <c r="D32" s="18" t="s">
        <v>26</v>
      </c>
      <c r="E32" s="18"/>
      <c r="F32" s="18"/>
      <c r="G32" s="18" t="s">
        <v>3</v>
      </c>
    </row>
    <row r="33" spans="1:13" x14ac:dyDescent="0.2">
      <c r="B33" t="s">
        <v>9</v>
      </c>
      <c r="C33" t="s">
        <v>20</v>
      </c>
      <c r="D33" t="s">
        <v>19</v>
      </c>
      <c r="E33" s="16"/>
      <c r="F33" s="16"/>
      <c r="G33" s="16"/>
    </row>
    <row r="34" spans="1:13" x14ac:dyDescent="0.2">
      <c r="A34" t="s">
        <v>7</v>
      </c>
      <c r="B34">
        <v>0</v>
      </c>
      <c r="C34">
        <v>1</v>
      </c>
      <c r="D34">
        <v>0</v>
      </c>
      <c r="K34">
        <v>1</v>
      </c>
      <c r="L34">
        <v>1</v>
      </c>
      <c r="M34">
        <f t="shared" ref="M34:M37" si="1">INT(K34+L34-3&gt;=1)</f>
        <v>0</v>
      </c>
    </row>
    <row r="35" spans="1:13" x14ac:dyDescent="0.2">
      <c r="A35" t="s">
        <v>10</v>
      </c>
      <c r="B35">
        <v>1</v>
      </c>
      <c r="C35">
        <v>1</v>
      </c>
      <c r="D35">
        <f>D31*E2 + E31*(-E2)</f>
        <v>-9.4794000000000017E-2</v>
      </c>
      <c r="K35">
        <v>2</v>
      </c>
      <c r="L35">
        <v>1</v>
      </c>
      <c r="M35" s="26">
        <f t="shared" si="1"/>
        <v>0</v>
      </c>
    </row>
    <row r="36" spans="1:13" x14ac:dyDescent="0.2">
      <c r="A36" t="s">
        <v>11</v>
      </c>
      <c r="B36">
        <v>1</v>
      </c>
      <c r="C36">
        <v>1</v>
      </c>
      <c r="D36">
        <f>D31*E2 + E31 + F31*(-E2 - (1+3-3))</f>
        <v>-0.30058800000000002</v>
      </c>
      <c r="K36">
        <v>3</v>
      </c>
      <c r="L36">
        <v>1</v>
      </c>
      <c r="M36">
        <f t="shared" si="1"/>
        <v>1</v>
      </c>
    </row>
    <row r="37" spans="1:13" x14ac:dyDescent="0.2">
      <c r="A37" t="s">
        <v>12</v>
      </c>
      <c r="B37">
        <v>1</v>
      </c>
      <c r="C37">
        <v>1</v>
      </c>
      <c r="D37">
        <f>D31*E2 + E31 + F31 + G31*(-E2 - (1+4-3))</f>
        <v>-0.6173820000000001</v>
      </c>
      <c r="K37">
        <v>4</v>
      </c>
      <c r="L37">
        <v>1</v>
      </c>
      <c r="M37">
        <f t="shared" si="1"/>
        <v>1</v>
      </c>
    </row>
    <row r="40" spans="1:13" x14ac:dyDescent="0.2">
      <c r="B40" s="17" t="s">
        <v>18</v>
      </c>
      <c r="C40" s="17"/>
      <c r="D40" s="10" t="s">
        <v>15</v>
      </c>
      <c r="E40" s="10"/>
    </row>
    <row r="41" spans="1:13" x14ac:dyDescent="0.2">
      <c r="B41" s="12">
        <v>1.9870000000000001</v>
      </c>
      <c r="C41" s="15"/>
      <c r="D41" s="13">
        <v>0.123</v>
      </c>
      <c r="E41" s="18"/>
    </row>
    <row r="42" spans="1:13" x14ac:dyDescent="0.2">
      <c r="B42" s="21">
        <v>0</v>
      </c>
      <c r="C42" s="15"/>
      <c r="D42" s="18" t="s">
        <v>24</v>
      </c>
      <c r="E42" s="18"/>
    </row>
    <row r="43" spans="1:13" x14ac:dyDescent="0.2">
      <c r="B43" t="s">
        <v>9</v>
      </c>
      <c r="C43" t="s">
        <v>20</v>
      </c>
      <c r="D43" t="s">
        <v>19</v>
      </c>
      <c r="E43" s="16"/>
    </row>
    <row r="44" spans="1:13" x14ac:dyDescent="0.2">
      <c r="A44" t="s">
        <v>7</v>
      </c>
      <c r="B44">
        <v>1</v>
      </c>
      <c r="C44">
        <v>2</v>
      </c>
      <c r="D44">
        <f>B41*E2 + D41*(-E2)</f>
        <v>1.5918559999999999</v>
      </c>
      <c r="E44" t="s">
        <v>30</v>
      </c>
      <c r="K44">
        <v>1</v>
      </c>
      <c r="L44">
        <v>2</v>
      </c>
      <c r="M44" s="26">
        <f t="shared" ref="M44" si="2">INT(K44+L44-3&gt;=1)</f>
        <v>0</v>
      </c>
    </row>
    <row r="46" spans="1:13" x14ac:dyDescent="0.2">
      <c r="B46" s="17" t="s">
        <v>18</v>
      </c>
      <c r="C46" s="17"/>
      <c r="D46" s="10" t="s">
        <v>15</v>
      </c>
    </row>
    <row r="47" spans="1:13" x14ac:dyDescent="0.2">
      <c r="B47" s="12">
        <v>1.9870000000000001</v>
      </c>
      <c r="C47" s="15"/>
      <c r="D47" s="13">
        <v>0.123</v>
      </c>
      <c r="E47" s="14">
        <v>0.23400000000000001</v>
      </c>
    </row>
    <row r="48" spans="1:13" x14ac:dyDescent="0.2">
      <c r="B48" s="21">
        <v>0</v>
      </c>
      <c r="C48" s="15"/>
      <c r="D48" s="18" t="s">
        <v>1</v>
      </c>
      <c r="E48" s="18" t="s">
        <v>3</v>
      </c>
    </row>
    <row r="49" spans="1:13" x14ac:dyDescent="0.2">
      <c r="B49" t="s">
        <v>9</v>
      </c>
      <c r="C49" t="s">
        <v>20</v>
      </c>
      <c r="D49" t="s">
        <v>19</v>
      </c>
    </row>
    <row r="50" spans="1:13" x14ac:dyDescent="0.2">
      <c r="A50" t="s">
        <v>7</v>
      </c>
      <c r="B50">
        <v>1</v>
      </c>
      <c r="C50">
        <v>2</v>
      </c>
      <c r="D50">
        <f>B47*E2 + D47*(-E2)</f>
        <v>1.5918559999999999</v>
      </c>
      <c r="K50">
        <v>1</v>
      </c>
      <c r="L50">
        <v>2</v>
      </c>
      <c r="M50" s="26">
        <f t="shared" ref="M50:M51" si="3">INT(K50+L50-3&gt;=1)</f>
        <v>0</v>
      </c>
    </row>
    <row r="51" spans="1:13" x14ac:dyDescent="0.2">
      <c r="A51" t="s">
        <v>10</v>
      </c>
      <c r="B51">
        <v>1</v>
      </c>
      <c r="C51">
        <v>2</v>
      </c>
      <c r="D51">
        <f>B47*E2 + D47 + E47*(-E2-(2+2-3))</f>
        <v>1.3860619999999999</v>
      </c>
      <c r="K51">
        <v>2</v>
      </c>
      <c r="L51">
        <v>2</v>
      </c>
      <c r="M51">
        <f t="shared" si="3"/>
        <v>1</v>
      </c>
    </row>
    <row r="53" spans="1:13" x14ac:dyDescent="0.2">
      <c r="B53" s="17" t="s">
        <v>18</v>
      </c>
      <c r="C53" s="17"/>
      <c r="D53" s="10" t="s">
        <v>15</v>
      </c>
    </row>
    <row r="54" spans="1:13" x14ac:dyDescent="0.2">
      <c r="B54" s="12">
        <v>1.9870000000000001</v>
      </c>
      <c r="C54" s="15"/>
      <c r="D54" s="13">
        <v>0.123</v>
      </c>
      <c r="E54" s="14">
        <v>0.23400000000000001</v>
      </c>
      <c r="F54" s="14">
        <v>0.34499999999999997</v>
      </c>
    </row>
    <row r="55" spans="1:13" x14ac:dyDescent="0.2">
      <c r="B55" s="21">
        <v>0</v>
      </c>
      <c r="C55" s="15"/>
      <c r="D55" s="18" t="s">
        <v>1</v>
      </c>
      <c r="E55" s="18"/>
      <c r="F55" s="18" t="s">
        <v>3</v>
      </c>
    </row>
    <row r="56" spans="1:13" x14ac:dyDescent="0.2">
      <c r="B56" t="s">
        <v>9</v>
      </c>
      <c r="C56" t="s">
        <v>20</v>
      </c>
      <c r="D56" t="s">
        <v>19</v>
      </c>
    </row>
    <row r="57" spans="1:13" x14ac:dyDescent="0.2">
      <c r="A57" t="s">
        <v>7</v>
      </c>
      <c r="B57">
        <v>1</v>
      </c>
      <c r="C57">
        <v>2</v>
      </c>
      <c r="D57">
        <f>D50</f>
        <v>1.5918559999999999</v>
      </c>
      <c r="G57" t="s">
        <v>31</v>
      </c>
      <c r="K57">
        <v>1</v>
      </c>
      <c r="L57">
        <v>2</v>
      </c>
      <c r="M57" s="26">
        <f t="shared" ref="M57:M59" si="4">INT(K57+L57-3&gt;=1)</f>
        <v>0</v>
      </c>
    </row>
    <row r="58" spans="1:13" x14ac:dyDescent="0.2">
      <c r="A58" t="s">
        <v>10</v>
      </c>
      <c r="B58">
        <v>1</v>
      </c>
      <c r="C58">
        <v>2</v>
      </c>
      <c r="D58">
        <f>D51</f>
        <v>1.3860619999999999</v>
      </c>
      <c r="K58">
        <v>2</v>
      </c>
      <c r="L58">
        <v>2</v>
      </c>
      <c r="M58">
        <f t="shared" si="4"/>
        <v>1</v>
      </c>
    </row>
    <row r="59" spans="1:13" x14ac:dyDescent="0.2">
      <c r="A59" t="s">
        <v>11</v>
      </c>
      <c r="B59">
        <v>1</v>
      </c>
      <c r="C59">
        <v>2</v>
      </c>
      <c r="D59">
        <f>B54*E2 + D54 + E54+ F54*(-E2-(2+3-3))</f>
        <v>1.0692680000000001</v>
      </c>
      <c r="K59">
        <v>3</v>
      </c>
      <c r="L59">
        <v>2</v>
      </c>
      <c r="M59">
        <f t="shared" si="4"/>
        <v>1</v>
      </c>
    </row>
    <row r="61" spans="1:13" x14ac:dyDescent="0.2">
      <c r="B61" s="17" t="s">
        <v>18</v>
      </c>
      <c r="C61" s="17"/>
      <c r="D61" s="10" t="s">
        <v>15</v>
      </c>
    </row>
    <row r="62" spans="1:13" x14ac:dyDescent="0.2">
      <c r="B62" s="12">
        <v>1.9870000000000001</v>
      </c>
      <c r="C62" s="15"/>
      <c r="D62" s="13">
        <v>0.123</v>
      </c>
      <c r="E62" s="14">
        <v>0.23400000000000001</v>
      </c>
      <c r="F62" s="14">
        <v>0.34499999999999997</v>
      </c>
      <c r="G62" s="19">
        <v>0.45600000000000002</v>
      </c>
    </row>
    <row r="63" spans="1:13" x14ac:dyDescent="0.2">
      <c r="B63" s="21">
        <v>0</v>
      </c>
      <c r="C63" s="15"/>
      <c r="D63" s="18" t="s">
        <v>1</v>
      </c>
      <c r="E63" s="18"/>
      <c r="F63" s="18"/>
      <c r="G63" s="22" t="s">
        <v>3</v>
      </c>
    </row>
    <row r="64" spans="1:13" x14ac:dyDescent="0.2">
      <c r="B64" t="s">
        <v>9</v>
      </c>
      <c r="C64" t="s">
        <v>20</v>
      </c>
      <c r="D64" t="s">
        <v>19</v>
      </c>
    </row>
    <row r="65" spans="1:13" x14ac:dyDescent="0.2">
      <c r="A65" t="s">
        <v>7</v>
      </c>
      <c r="B65">
        <v>1</v>
      </c>
      <c r="C65">
        <v>2</v>
      </c>
      <c r="D65">
        <f>D57</f>
        <v>1.5918559999999999</v>
      </c>
      <c r="G65" t="s">
        <v>31</v>
      </c>
      <c r="K65">
        <v>1</v>
      </c>
      <c r="L65">
        <v>2</v>
      </c>
      <c r="M65" s="26">
        <f t="shared" ref="M65:M68" si="5">INT(K65+L65-3&gt;=1)</f>
        <v>0</v>
      </c>
    </row>
    <row r="66" spans="1:13" x14ac:dyDescent="0.2">
      <c r="A66" t="s">
        <v>10</v>
      </c>
      <c r="B66">
        <v>1</v>
      </c>
      <c r="C66">
        <v>2</v>
      </c>
      <c r="D66">
        <f>D58</f>
        <v>1.3860619999999999</v>
      </c>
      <c r="K66">
        <v>2</v>
      </c>
      <c r="L66">
        <v>2</v>
      </c>
      <c r="M66">
        <f t="shared" si="5"/>
        <v>1</v>
      </c>
    </row>
    <row r="67" spans="1:13" x14ac:dyDescent="0.2">
      <c r="A67" t="s">
        <v>11</v>
      </c>
      <c r="B67">
        <v>1</v>
      </c>
      <c r="C67">
        <v>2</v>
      </c>
      <c r="D67">
        <f>D59</f>
        <v>1.0692680000000001</v>
      </c>
      <c r="K67">
        <v>3</v>
      </c>
      <c r="L67">
        <v>2</v>
      </c>
      <c r="M67">
        <f t="shared" si="5"/>
        <v>1</v>
      </c>
    </row>
    <row r="68" spans="1:13" x14ac:dyDescent="0.2">
      <c r="A68" t="s">
        <v>12</v>
      </c>
      <c r="B68">
        <v>1</v>
      </c>
      <c r="C68">
        <v>2</v>
      </c>
      <c r="D68">
        <f>B62*E2 + D62 + E62+ F62+G62*(-E2-(2+4-3))</f>
        <v>0.64147399999999988</v>
      </c>
      <c r="K68">
        <v>4</v>
      </c>
      <c r="L68">
        <v>2</v>
      </c>
      <c r="M68">
        <f t="shared" si="5"/>
        <v>1</v>
      </c>
    </row>
    <row r="70" spans="1:13" x14ac:dyDescent="0.2">
      <c r="B70" s="17" t="s">
        <v>18</v>
      </c>
      <c r="C70" s="17"/>
      <c r="E70" s="10" t="s">
        <v>15</v>
      </c>
    </row>
    <row r="71" spans="1:13" x14ac:dyDescent="0.2">
      <c r="B71" s="12">
        <v>1.9870000000000001</v>
      </c>
      <c r="C71" s="12">
        <v>1.8759999999999999</v>
      </c>
      <c r="E71" s="13">
        <v>0.123</v>
      </c>
      <c r="F71" s="18"/>
      <c r="G71" s="18"/>
    </row>
    <row r="72" spans="1:13" x14ac:dyDescent="0.2">
      <c r="B72" s="21">
        <v>0</v>
      </c>
      <c r="C72" s="21"/>
      <c r="E72" s="18" t="s">
        <v>24</v>
      </c>
      <c r="F72" s="18"/>
      <c r="G72" s="18"/>
    </row>
    <row r="73" spans="1:13" x14ac:dyDescent="0.2">
      <c r="B73" t="s">
        <v>9</v>
      </c>
      <c r="C73" t="s">
        <v>20</v>
      </c>
      <c r="D73" t="s">
        <v>19</v>
      </c>
    </row>
    <row r="74" spans="1:13" x14ac:dyDescent="0.2">
      <c r="A74" t="s">
        <v>7</v>
      </c>
      <c r="B74">
        <v>1</v>
      </c>
      <c r="C74">
        <v>3</v>
      </c>
      <c r="D74">
        <f>B71*E2 +C71 +E71*(-E2 - (3+1-3))</f>
        <v>3.3448560000000001</v>
      </c>
      <c r="K74">
        <v>1</v>
      </c>
      <c r="L74">
        <v>3</v>
      </c>
      <c r="M74">
        <f>INT(K74+L74-3&gt;=1)</f>
        <v>1</v>
      </c>
    </row>
    <row r="76" spans="1:13" x14ac:dyDescent="0.2">
      <c r="B76" s="17" t="s">
        <v>18</v>
      </c>
      <c r="C76" s="17"/>
      <c r="E76" s="10" t="s">
        <v>15</v>
      </c>
    </row>
    <row r="77" spans="1:13" x14ac:dyDescent="0.2">
      <c r="B77" s="12">
        <v>1.9870000000000001</v>
      </c>
      <c r="C77" s="12">
        <v>1.8759999999999999</v>
      </c>
      <c r="E77" s="13">
        <v>0.123</v>
      </c>
      <c r="F77" s="13">
        <v>0.23400000000000001</v>
      </c>
      <c r="G77" s="18"/>
    </row>
    <row r="78" spans="1:13" x14ac:dyDescent="0.2">
      <c r="B78" s="21">
        <v>0</v>
      </c>
      <c r="C78" s="21"/>
      <c r="E78" s="18" t="s">
        <v>1</v>
      </c>
      <c r="F78" s="18" t="s">
        <v>3</v>
      </c>
      <c r="G78" s="18"/>
    </row>
    <row r="79" spans="1:13" x14ac:dyDescent="0.2">
      <c r="B79" t="s">
        <v>9</v>
      </c>
      <c r="C79" t="s">
        <v>20</v>
      </c>
      <c r="D79" t="s">
        <v>19</v>
      </c>
    </row>
    <row r="80" spans="1:13" x14ac:dyDescent="0.2">
      <c r="A80" t="s">
        <v>7</v>
      </c>
      <c r="B80">
        <v>1</v>
      </c>
      <c r="C80">
        <v>3</v>
      </c>
      <c r="D80">
        <f>B77*E2 +C77 +E77*(-E2 - (3+1-3))</f>
        <v>3.3448560000000001</v>
      </c>
      <c r="K80">
        <v>1</v>
      </c>
      <c r="L80">
        <v>3</v>
      </c>
      <c r="M80">
        <f t="shared" ref="M80:M81" si="6">INT(K80+L80-3&gt;=1)</f>
        <v>1</v>
      </c>
    </row>
    <row r="81" spans="1:13" x14ac:dyDescent="0.2">
      <c r="A81" t="s">
        <v>10</v>
      </c>
      <c r="B81">
        <v>1</v>
      </c>
      <c r="C81">
        <v>3</v>
      </c>
      <c r="D81">
        <f>B77*E2 +C77 +E77+F77*(-E2 - (3+2-3))</f>
        <v>3.0280619999999994</v>
      </c>
      <c r="K81">
        <v>2</v>
      </c>
      <c r="L81">
        <v>3</v>
      </c>
      <c r="M81">
        <f t="shared" si="6"/>
        <v>1</v>
      </c>
    </row>
    <row r="83" spans="1:13" x14ac:dyDescent="0.2">
      <c r="B83" s="17" t="s">
        <v>18</v>
      </c>
      <c r="C83" s="17"/>
      <c r="E83" s="10" t="s">
        <v>15</v>
      </c>
    </row>
    <row r="84" spans="1:13" x14ac:dyDescent="0.2">
      <c r="B84" s="12">
        <v>1.9870000000000001</v>
      </c>
      <c r="C84" s="12">
        <v>1.8759999999999999</v>
      </c>
      <c r="E84" s="13">
        <v>0.123</v>
      </c>
      <c r="F84" s="14">
        <v>0.23400000000000001</v>
      </c>
      <c r="G84" s="14">
        <v>0.34499999999999997</v>
      </c>
    </row>
    <row r="85" spans="1:13" x14ac:dyDescent="0.2">
      <c r="B85" s="21">
        <v>0</v>
      </c>
      <c r="C85" s="21"/>
      <c r="E85" s="18" t="s">
        <v>1</v>
      </c>
      <c r="F85" s="18"/>
      <c r="G85" s="18" t="s">
        <v>3</v>
      </c>
    </row>
    <row r="86" spans="1:13" x14ac:dyDescent="0.2">
      <c r="B86" t="s">
        <v>9</v>
      </c>
      <c r="C86" t="s">
        <v>20</v>
      </c>
      <c r="D86" t="s">
        <v>19</v>
      </c>
    </row>
    <row r="87" spans="1:13" x14ac:dyDescent="0.2">
      <c r="A87" t="s">
        <v>7</v>
      </c>
      <c r="B87">
        <v>1</v>
      </c>
      <c r="C87">
        <v>3</v>
      </c>
      <c r="D87">
        <f>D80</f>
        <v>3.3448560000000001</v>
      </c>
      <c r="G87" t="s">
        <v>31</v>
      </c>
      <c r="K87">
        <v>1</v>
      </c>
      <c r="L87">
        <v>3</v>
      </c>
      <c r="M87">
        <f t="shared" ref="M87:M89" si="7">INT(K87+L87-3&gt;=1)</f>
        <v>1</v>
      </c>
    </row>
    <row r="88" spans="1:13" x14ac:dyDescent="0.2">
      <c r="A88" t="s">
        <v>10</v>
      </c>
      <c r="B88">
        <v>1</v>
      </c>
      <c r="C88">
        <v>3</v>
      </c>
      <c r="D88">
        <f>D81</f>
        <v>3.0280619999999994</v>
      </c>
      <c r="K88">
        <v>2</v>
      </c>
      <c r="L88">
        <v>3</v>
      </c>
      <c r="M88">
        <f t="shared" si="7"/>
        <v>1</v>
      </c>
    </row>
    <row r="89" spans="1:13" x14ac:dyDescent="0.2">
      <c r="A89" t="s">
        <v>11</v>
      </c>
      <c r="B89">
        <v>1</v>
      </c>
      <c r="C89">
        <v>3</v>
      </c>
      <c r="D89" s="26">
        <f>B84*E2 +C84 +E84+F84 +G84*(-E2 - (3+3-3))</f>
        <v>2.6002679999999998</v>
      </c>
      <c r="K89">
        <v>3</v>
      </c>
      <c r="L89">
        <v>3</v>
      </c>
      <c r="M89">
        <f t="shared" si="7"/>
        <v>1</v>
      </c>
    </row>
    <row r="91" spans="1:13" x14ac:dyDescent="0.2">
      <c r="B91" s="17" t="s">
        <v>18</v>
      </c>
      <c r="C91" s="17"/>
      <c r="E91" s="10" t="s">
        <v>15</v>
      </c>
    </row>
    <row r="92" spans="1:13" x14ac:dyDescent="0.2">
      <c r="B92" s="12">
        <v>1.9870000000000001</v>
      </c>
      <c r="C92" s="12">
        <v>1.8759999999999999</v>
      </c>
      <c r="E92" s="13">
        <v>0.123</v>
      </c>
      <c r="F92" s="14">
        <v>0.23400000000000001</v>
      </c>
      <c r="G92" s="14">
        <v>0.34499999999999997</v>
      </c>
      <c r="H92" s="19">
        <v>0.45600000000000002</v>
      </c>
    </row>
    <row r="93" spans="1:13" x14ac:dyDescent="0.2">
      <c r="B93" s="21">
        <v>0</v>
      </c>
      <c r="C93" s="21"/>
      <c r="E93" s="18" t="s">
        <v>1</v>
      </c>
      <c r="F93" s="18"/>
      <c r="G93" s="18"/>
      <c r="H93" s="22" t="s">
        <v>3</v>
      </c>
    </row>
    <row r="94" spans="1:13" x14ac:dyDescent="0.2">
      <c r="B94" t="s">
        <v>9</v>
      </c>
      <c r="C94" t="s">
        <v>20</v>
      </c>
      <c r="D94" t="s">
        <v>19</v>
      </c>
    </row>
    <row r="95" spans="1:13" x14ac:dyDescent="0.2">
      <c r="A95" t="s">
        <v>7</v>
      </c>
      <c r="B95">
        <v>1</v>
      </c>
      <c r="C95">
        <v>3</v>
      </c>
      <c r="D95">
        <f>D87</f>
        <v>3.3448560000000001</v>
      </c>
      <c r="G95" t="s">
        <v>31</v>
      </c>
      <c r="K95">
        <v>1</v>
      </c>
      <c r="L95">
        <v>3</v>
      </c>
      <c r="M95">
        <f t="shared" ref="M95:M98" si="8">INT(K95+L95-3&gt;=1)</f>
        <v>1</v>
      </c>
    </row>
    <row r="96" spans="1:13" x14ac:dyDescent="0.2">
      <c r="A96" t="s">
        <v>10</v>
      </c>
      <c r="B96">
        <v>1</v>
      </c>
      <c r="C96">
        <v>3</v>
      </c>
      <c r="D96">
        <f>D88</f>
        <v>3.0280619999999994</v>
      </c>
      <c r="K96">
        <v>2</v>
      </c>
      <c r="L96">
        <v>3</v>
      </c>
      <c r="M96">
        <f t="shared" si="8"/>
        <v>1</v>
      </c>
    </row>
    <row r="97" spans="1:13" x14ac:dyDescent="0.2">
      <c r="A97" t="s">
        <v>11</v>
      </c>
      <c r="B97">
        <v>1</v>
      </c>
      <c r="C97">
        <v>3</v>
      </c>
      <c r="D97" s="26">
        <f>D89</f>
        <v>2.6002679999999998</v>
      </c>
      <c r="K97">
        <v>3</v>
      </c>
      <c r="L97">
        <v>3</v>
      </c>
      <c r="M97">
        <f t="shared" si="8"/>
        <v>1</v>
      </c>
    </row>
    <row r="98" spans="1:13" x14ac:dyDescent="0.2">
      <c r="A98" t="s">
        <v>12</v>
      </c>
      <c r="B98">
        <v>1</v>
      </c>
      <c r="C98">
        <v>3</v>
      </c>
      <c r="D98" s="26">
        <f>B92*E2 +C92 +E92+F92+G92 + H92*(-E2 - (3+4-3))</f>
        <v>2.0614739999999991</v>
      </c>
      <c r="K98">
        <v>4</v>
      </c>
      <c r="L98">
        <v>3</v>
      </c>
      <c r="M98">
        <f t="shared" si="8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Bi()</vt:lpstr>
      <vt:lpstr>Di()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Schilter</dc:creator>
  <cp:lastModifiedBy>Patrik Schilter</cp:lastModifiedBy>
  <dcterms:created xsi:type="dcterms:W3CDTF">2022-01-05T23:13:59Z</dcterms:created>
  <dcterms:modified xsi:type="dcterms:W3CDTF">2022-01-14T01:19:38Z</dcterms:modified>
</cp:coreProperties>
</file>