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Chart" sheetId="1" r:id="rId4"/>
    <sheet state="visible" name="IDEAS" sheetId="2" r:id="rId5"/>
    <sheet state="visible" name="Data collections" sheetId="3" r:id="rId6"/>
  </sheets>
  <definedNames/>
  <calcPr/>
  <extLst>
    <ext uri="GoogleSheetsCustomDataVersion2">
      <go:sheetsCustomData xmlns:go="http://customooxmlschemas.google.com/" r:id="rId7" roundtripDataChecksum="0rwk2Xx+pYWX6tT9SaunkGuJmBkl/00u6zM1ZjFIs58="/>
    </ext>
  </extLst>
</workbook>
</file>

<file path=xl/sharedStrings.xml><?xml version="1.0" encoding="utf-8"?>
<sst xmlns="http://schemas.openxmlformats.org/spreadsheetml/2006/main" count="286" uniqueCount="130">
  <si>
    <t>Using AI for Intelligent stock trading</t>
  </si>
  <si>
    <t>Capstone Code: SP25AI37</t>
  </si>
  <si>
    <t>Capstone Start Date:</t>
  </si>
  <si>
    <t>Tuần hiển thị: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</si>
  <si>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</si>
  <si>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</si>
  <si>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</si>
  <si>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</si>
  <si>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</si>
  <si>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</si>
  <si>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</si>
  <si>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</si>
  <si>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</si>
  <si>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</si>
  <si>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</si>
  <si>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</si>
  <si>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</si>
  <si>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</si>
  <si>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</si>
  <si>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Capstone Management:</t>
  </si>
  <si>
    <t>Nguyễn Việt Anh</t>
  </si>
  <si>
    <t>Capstone Resources</t>
  </si>
  <si>
    <t>ID</t>
  </si>
  <si>
    <t>Tasks</t>
  </si>
  <si>
    <t>Workers</t>
  </si>
  <si>
    <t>Start</t>
  </si>
  <si>
    <t>End</t>
  </si>
  <si>
    <t>Days</t>
  </si>
  <si>
    <t>% complete</t>
  </si>
  <si>
    <t>Workday</t>
  </si>
  <si>
    <t>H</t>
  </si>
  <si>
    <t>B</t>
  </si>
  <si>
    <t>T</t>
  </si>
  <si>
    <t>N</t>
  </si>
  <si>
    <t>S</t>
  </si>
  <si>
    <t>CN</t>
  </si>
  <si>
    <t>Input resources</t>
  </si>
  <si>
    <t>Output resources</t>
  </si>
  <si>
    <t xml:space="preserve">Task page </t>
  </si>
  <si>
    <t>Make Idea and division of work tasks</t>
  </si>
  <si>
    <t>Idea +  work tasks</t>
  </si>
  <si>
    <t>Hoàng xuân cảnh</t>
  </si>
  <si>
    <t>Propose solution</t>
  </si>
  <si>
    <t>Hoàng văn Bắc</t>
  </si>
  <si>
    <t>Data collection</t>
  </si>
  <si>
    <t>From SSI</t>
  </si>
  <si>
    <t>data collection requirements</t>
  </si>
  <si>
    <t>From Vnstock</t>
  </si>
  <si>
    <t>From Global Factor Data</t>
  </si>
  <si>
    <t>Research methods</t>
  </si>
  <si>
    <t>Feature Engineering and Label Generation for BB</t>
  </si>
  <si>
    <t>Propose solution BB</t>
  </si>
  <si>
    <t>Code BB</t>
  </si>
  <si>
    <t>Evaluation of Feature Engineering Results for BB</t>
  </si>
  <si>
    <t>Feature engineering BB</t>
  </si>
  <si>
    <t>Feature Engineering and Label Generation for UD</t>
  </si>
  <si>
    <t>Propose solution UD</t>
  </si>
  <si>
    <t>Code UD</t>
  </si>
  <si>
    <t>Evaluation of Feature Engineering Results for UD</t>
  </si>
  <si>
    <r>
      <rPr>
        <rFont val="Arial"/>
        <sz val="9.0"/>
      </rPr>
      <t>F</t>
    </r>
    <r>
      <rPr>
        <rFont val="Arial"/>
        <color rgb="FF1155CC"/>
        <sz val="9.0"/>
        <u/>
      </rPr>
      <t>eature engineering UD</t>
    </r>
  </si>
  <si>
    <t>Global Factor Data</t>
  </si>
  <si>
    <t>Propose solution MF</t>
  </si>
  <si>
    <t>on Excel MF</t>
  </si>
  <si>
    <t>Evaluation of Results under Feature Transformation</t>
  </si>
  <si>
    <r>
      <rPr>
        <rFont val="Arial"/>
        <sz val="9.0"/>
      </rPr>
      <t>F</t>
    </r>
    <r>
      <rPr>
        <rFont val="Arial"/>
        <color rgb="FF1155CC"/>
        <sz val="9.0"/>
        <u/>
      </rPr>
      <t>eature engineering MF</t>
    </r>
  </si>
  <si>
    <t>Multi-Factor Model</t>
  </si>
  <si>
    <t>Portfolio Return Explanation and Prediction</t>
  </si>
  <si>
    <r>
      <rPr>
        <rFont val="Arial"/>
        <sz val="9.0"/>
      </rPr>
      <t>F</t>
    </r>
    <r>
      <rPr>
        <rFont val="Arial"/>
        <color rgb="FF1155CC"/>
        <sz val="9.0"/>
        <u/>
      </rPr>
      <t>eature engineering MF</t>
    </r>
  </si>
  <si>
    <r>
      <rPr>
        <rFont val="Arial"/>
        <sz val="9.0"/>
      </rPr>
      <t>C</t>
    </r>
    <r>
      <rPr>
        <rFont val="Arial"/>
        <color rgb="FF1155CC"/>
        <sz val="9.0"/>
        <u/>
      </rPr>
      <t>ode MF</t>
    </r>
  </si>
  <si>
    <t>Module 1 design</t>
  </si>
  <si>
    <t>Building a program for BB</t>
  </si>
  <si>
    <r>
      <rPr>
        <rFont val="Arial"/>
        <sz val="9.0"/>
      </rPr>
      <t>F</t>
    </r>
    <r>
      <rPr>
        <rFont val="Arial"/>
        <color rgb="FF1155CC"/>
        <sz val="9.0"/>
        <u/>
      </rPr>
      <t>eature engineering BB</t>
    </r>
  </si>
  <si>
    <t>Evaluation of BB model construction results</t>
  </si>
  <si>
    <t>Metrix BB</t>
  </si>
  <si>
    <t>Building a program for UD</t>
  </si>
  <si>
    <r>
      <rPr>
        <rFont val="Arial"/>
        <sz val="9.0"/>
      </rPr>
      <t>F</t>
    </r>
    <r>
      <rPr>
        <rFont val="Arial"/>
        <color rgb="FF1155CC"/>
        <sz val="9.0"/>
        <u/>
      </rPr>
      <t>eature engineering UD</t>
    </r>
  </si>
  <si>
    <t>Evaluation of UD model construction results</t>
  </si>
  <si>
    <t>Metrix UD</t>
  </si>
  <si>
    <t>API BB_UD</t>
  </si>
  <si>
    <t>System design and implementation</t>
  </si>
  <si>
    <t>Front -end</t>
  </si>
  <si>
    <t>Back-end</t>
  </si>
  <si>
    <r>
      <rPr>
        <rFont val="Arial"/>
        <sz val="9.0"/>
      </rPr>
      <t>C</t>
    </r>
    <r>
      <rPr>
        <rFont val="Arial"/>
        <color rgb="FF1155CC"/>
        <sz val="9.0"/>
        <u/>
      </rPr>
      <t>ode MF</t>
    </r>
  </si>
  <si>
    <t>Web</t>
  </si>
  <si>
    <t>Project Report</t>
  </si>
  <si>
    <t xml:space="preserve">Capstone Project Document </t>
  </si>
  <si>
    <t>0-93</t>
  </si>
  <si>
    <t>0. Slide</t>
  </si>
  <si>
    <t>I. ​​Project Introduction</t>
  </si>
  <si>
    <t>15-20</t>
  </si>
  <si>
    <t>II. Project Management Plan</t>
  </si>
  <si>
    <t>21-26</t>
  </si>
  <si>
    <t>III. Existing Systems/State of the Art</t>
  </si>
  <si>
    <t>27-29</t>
  </si>
  <si>
    <t>IV.A. Research Questions and Objectives Based on Collected Data</t>
  </si>
  <si>
    <t>30-42</t>
  </si>
  <si>
    <t>IV.B. Module 1 design</t>
  </si>
  <si>
    <t>44-76</t>
  </si>
  <si>
    <t>1.2.2. SVM Model</t>
  </si>
  <si>
    <t>50-51</t>
  </si>
  <si>
    <t>IV.C. Multi-Factor Model for Portfolio Return Explanation and Prediction</t>
  </si>
  <si>
    <t>77-79</t>
  </si>
  <si>
    <t>V. System Design and Implementation (Web)</t>
  </si>
  <si>
    <t>81-85</t>
  </si>
  <si>
    <t>VI. Results and Discussion</t>
  </si>
  <si>
    <t>87-90</t>
  </si>
  <si>
    <t>VII. Conclusion</t>
  </si>
  <si>
    <t>91-93</t>
  </si>
  <si>
    <t>Member</t>
  </si>
  <si>
    <t>BB</t>
  </si>
  <si>
    <t>Bubble</t>
  </si>
  <si>
    <t>UD</t>
  </si>
  <si>
    <t>Up or Down</t>
  </si>
  <si>
    <t>MF</t>
  </si>
  <si>
    <t>Name</t>
  </si>
  <si>
    <t>Supervisor</t>
  </si>
  <si>
    <t xml:space="preserve">1. </t>
  </si>
  <si>
    <t>Hoang Xuan Canh</t>
  </si>
  <si>
    <t>Idea for the Web</t>
  </si>
  <si>
    <t>Trần Trọng Huỳnh</t>
  </si>
  <si>
    <t xml:space="preserve">2. </t>
  </si>
  <si>
    <t>Hoang van Bac</t>
  </si>
  <si>
    <t>Idea for the BB, UD</t>
  </si>
  <si>
    <t xml:space="preserve">3. </t>
  </si>
  <si>
    <t>Nguyen Viet Anh</t>
  </si>
  <si>
    <t>Idea for the Multi-Factor Model</t>
  </si>
  <si>
    <t>requirements</t>
  </si>
  <si>
    <t>collect data for the BB, UD 1</t>
  </si>
  <si>
    <t>collect data for the BB, UD 2</t>
  </si>
  <si>
    <t>collect data for the Multi-Factor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</si>
</sst>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\ \(dddd\)"/>
    <numFmt numFmtId="165" formatCode="d\ mmm\ yyyy"/>
    <numFmt numFmtId="166" formatCode="d"/>
    <numFmt numFmtId="167" formatCode="ddd\ m/dd/yy"/>
    <numFmt numFmtId="168" formatCode="m/d/yyyy\ h:mm:ss"/>
    <numFmt numFmtId="169" formatCode="dd/MM/yyyy"/>
  </numFmts>
  <fonts count="21">
    <font>
      <sz val="10.0"/>
      <color rgb="FF000000"/>
      <name val="Arial"/>
      <scheme val="minor"/>
    </font>
    <font>
      <b/>
      <sz val="14.0"/>
      <color rgb="FF003366"/>
      <name val="Arial"/>
    </font>
    <font>
      <sz val="14.0"/>
      <color rgb="FF003366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rgb="FF000000"/>
      <name val="Arial"/>
    </font>
    <font>
      <sz val="10.0"/>
      <color rgb="FF000000"/>
      <name val="Arial"/>
    </font>
    <font/>
    <font>
      <sz val="8.0"/>
      <color rgb="FF000000"/>
      <name val="Arial"/>
    </font>
    <font>
      <b/>
      <color theme="1"/>
      <name val="Arial"/>
      <scheme val="minor"/>
    </font>
    <font>
      <b/>
      <sz val="9.0"/>
      <color theme="1"/>
      <name val="Arial"/>
    </font>
    <font>
      <b/>
      <sz val="10.0"/>
      <color theme="1"/>
      <name val="Arial"/>
    </font>
    <font>
      <sz val="8.0"/>
      <color rgb="FFFFFFFF"/>
      <name val="Arial"/>
    </font>
    <font>
      <sz val="7.0"/>
      <color rgb="FFFFFFFF"/>
      <name val="Arial"/>
    </font>
    <font>
      <sz val="10.0"/>
      <color rgb="FFFFFFFF"/>
      <name val="Arial"/>
    </font>
    <font>
      <b/>
      <sz val="9.0"/>
      <color rgb="FF000000"/>
      <name val="Arial"/>
    </font>
    <font>
      <u/>
      <sz val="9.0"/>
      <color rgb="FF0000FF"/>
      <name val="Arial"/>
    </font>
    <font>
      <sz val="9.0"/>
      <color rgb="FF1155CC"/>
    </font>
    <font>
      <sz val="9.0"/>
      <color theme="1"/>
      <name val="Arial"/>
    </font>
    <font>
      <u/>
      <sz val="9.0"/>
      <color rgb="FF0000FF"/>
      <name val="Arial"/>
    </font>
    <font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D6F4D9"/>
        <bgColor rgb="FFD6F4D9"/>
      </patternFill>
    </fill>
    <fill>
      <patternFill patternType="solid">
        <fgColor rgb="FFCCCCCC"/>
        <bgColor rgb="FFCCCCCC"/>
      </patternFill>
    </fill>
  </fills>
  <borders count="49">
    <border/>
    <border>
      <bottom style="thin">
        <color rgb="FF999999"/>
      </bottom>
    </border>
    <border>
      <left style="thin">
        <color rgb="FFB7B7B7"/>
      </left>
    </border>
    <border>
      <right style="thin">
        <color rgb="FFB7B7B7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right/>
      <top/>
    </border>
    <border>
      <left/>
      <right/>
      <top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EFEFEF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EFEFEF"/>
      </bottom>
    </border>
    <border>
      <right/>
      <top style="thin">
        <color rgb="FF000000"/>
      </top>
      <bottom style="thin">
        <color rgb="FFEFEFEF"/>
      </bottom>
    </border>
    <border>
      <left/>
      <right/>
      <top style="thin">
        <color rgb="FF000000"/>
      </top>
      <bottom style="thin">
        <color rgb="FFEFEFEF"/>
      </bottom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right style="thin">
        <color rgb="FFF6F8F9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D6F4D9"/>
      </left>
      <right style="thin">
        <color rgb="FFD6F4D9"/>
      </right>
      <top style="thin">
        <color rgb="FFEFEFEF"/>
      </top>
      <bottom style="thin">
        <color rgb="FFEFEFEF"/>
      </bottom>
    </border>
    <border>
      <left style="thin">
        <color rgb="FFF6F8F9"/>
      </left>
      <right style="thin">
        <color rgb="FF000000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D9D9D9"/>
      </right>
      <top/>
      <bottom style="thin">
        <color rgb="FFEFEFEF"/>
      </bottom>
    </border>
    <border>
      <left style="thin">
        <color rgb="FF000000"/>
      </left>
      <right style="thin">
        <color rgb="FF000000"/>
      </right>
      <top/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EFEFEF"/>
      </top>
      <bottom style="thin">
        <color rgb="FFEFEFEF"/>
      </bottom>
    </border>
    <border>
      <left style="thin">
        <color rgb="FFD9D9D9"/>
      </left>
      <right style="thin">
        <color rgb="FF000000"/>
      </right>
      <top style="thin">
        <color rgb="FFEFEFEF"/>
      </top>
      <bottom style="thin">
        <color rgb="FFEFEFEF"/>
      </bottom>
    </border>
    <border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D9D9D9"/>
      </right>
      <top style="thin">
        <color rgb="FFEFEFEF"/>
      </top>
      <bottom style="thin">
        <color rgb="FFEFEFEF"/>
      </bottom>
    </border>
    <border>
      <left style="thin">
        <color rgb="FFF6F8F9"/>
      </left>
      <right style="thin">
        <color rgb="FFF6F8F9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left style="thin">
        <color rgb="FFD6F4D9"/>
      </left>
      <right style="thin">
        <color rgb="FFD6F4D9"/>
      </right>
      <top style="thin">
        <color rgb="FFEFEFE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EFEFEF"/>
      </top>
      <bottom style="thin">
        <color rgb="FF000000"/>
      </bottom>
    </border>
    <border>
      <top style="thin">
        <color rgb="FFEFEFE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right" readingOrder="0"/>
    </xf>
    <xf borderId="1" fillId="0" fontId="6" numFmtId="164" xfId="0" applyAlignment="1" applyBorder="1" applyFont="1" applyNumberFormat="1">
      <alignment horizontal="center"/>
    </xf>
    <xf borderId="1" fillId="0" fontId="7" numFmtId="0" xfId="0" applyBorder="1" applyFont="1"/>
    <xf borderId="0" fillId="0" fontId="6" numFmtId="0" xfId="0" applyAlignment="1" applyFont="1">
      <alignment horizontal="right"/>
    </xf>
    <xf borderId="1" fillId="0" fontId="6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3" fillId="0" fontId="7" numFmtId="0" xfId="0" applyBorder="1" applyFont="1"/>
    <xf borderId="0" fillId="0" fontId="6" numFmtId="0" xfId="0" applyAlignment="1" applyFont="1">
      <alignment horizontal="right" readingOrder="0" vertical="center"/>
    </xf>
    <xf borderId="1" fillId="0" fontId="6" numFmtId="0" xfId="0" applyAlignment="1" applyBorder="1" applyFont="1">
      <alignment horizontal="center" vertical="center"/>
    </xf>
    <xf borderId="2" fillId="0" fontId="5" numFmtId="165" xfId="0" applyAlignment="1" applyBorder="1" applyFont="1" applyNumberFormat="1">
      <alignment horizontal="center" vertical="center"/>
    </xf>
    <xf borderId="2" fillId="0" fontId="8" numFmtId="166" xfId="0" applyAlignment="1" applyBorder="1" applyFont="1" applyNumberFormat="1">
      <alignment horizontal="center" vertical="center"/>
    </xf>
    <xf borderId="0" fillId="0" fontId="8" numFmtId="166" xfId="0" applyAlignment="1" applyFont="1" applyNumberFormat="1">
      <alignment horizontal="center" vertical="center"/>
    </xf>
    <xf borderId="3" fillId="0" fontId="8" numFmtId="166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 readingOrder="0" vertical="center"/>
    </xf>
    <xf borderId="4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0"/>
    </xf>
    <xf borderId="5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7" fillId="2" fontId="12" numFmtId="0" xfId="0" applyAlignment="1" applyBorder="1" applyFill="1" applyFont="1">
      <alignment horizontal="center" vertical="center"/>
    </xf>
    <xf borderId="8" fillId="2" fontId="13" numFmtId="0" xfId="0" applyAlignment="1" applyBorder="1" applyFont="1">
      <alignment horizontal="center" vertical="center"/>
    </xf>
    <xf borderId="8" fillId="2" fontId="14" numFmtId="0" xfId="0" applyAlignment="1" applyBorder="1" applyFont="1">
      <alignment horizontal="center" readingOrder="0" vertical="center"/>
    </xf>
    <xf borderId="9" fillId="3" fontId="15" numFmtId="0" xfId="0" applyAlignment="1" applyBorder="1" applyFill="1" applyFont="1">
      <alignment horizontal="left" shrinkToFit="0" vertical="center" wrapText="0"/>
    </xf>
    <xf borderId="10" fillId="3" fontId="15" numFmtId="0" xfId="0" applyAlignment="1" applyBorder="1" applyFont="1">
      <alignment shrinkToFit="0" vertical="center" wrapText="0"/>
    </xf>
    <xf borderId="10" fillId="3" fontId="5" numFmtId="0" xfId="0" applyAlignment="1" applyBorder="1" applyFont="1">
      <alignment shrinkToFit="0" vertical="center" wrapText="0"/>
    </xf>
    <xf borderId="11" fillId="3" fontId="5" numFmtId="167" xfId="0" applyAlignment="1" applyBorder="1" applyFont="1" applyNumberFormat="1">
      <alignment horizontal="center" shrinkToFit="0" vertical="center" wrapText="0"/>
    </xf>
    <xf borderId="10" fillId="3" fontId="5" numFmtId="167" xfId="0" applyAlignment="1" applyBorder="1" applyFont="1" applyNumberFormat="1">
      <alignment horizontal="center" shrinkToFit="0" vertical="center" wrapText="0"/>
    </xf>
    <xf borderId="11" fillId="3" fontId="5" numFmtId="1" xfId="0" applyAlignment="1" applyBorder="1" applyFont="1" applyNumberFormat="1">
      <alignment horizontal="center" shrinkToFit="0" vertical="center" wrapText="0"/>
    </xf>
    <xf borderId="10" fillId="3" fontId="5" numFmtId="1" xfId="0" applyAlignment="1" applyBorder="1" applyFont="1" applyNumberFormat="1">
      <alignment horizontal="center" shrinkToFit="0" vertical="center" wrapText="0"/>
    </xf>
    <xf borderId="12" fillId="3" fontId="5" numFmtId="1" xfId="0" applyAlignment="1" applyBorder="1" applyFont="1" applyNumberFormat="1">
      <alignment horizontal="center" shrinkToFit="0" vertical="center" wrapText="0"/>
    </xf>
    <xf borderId="13" fillId="3" fontId="5" numFmtId="1" xfId="0" applyAlignment="1" applyBorder="1" applyFont="1" applyNumberFormat="1">
      <alignment horizontal="center" vertical="center"/>
    </xf>
    <xf borderId="14" fillId="3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shrinkToFit="0" vertical="center" wrapText="0"/>
    </xf>
    <xf borderId="18" fillId="0" fontId="5" numFmtId="0" xfId="0" applyAlignment="1" applyBorder="1" applyFont="1">
      <alignment shrinkToFit="0" vertical="center" wrapText="0"/>
    </xf>
    <xf borderId="18" fillId="0" fontId="5" numFmtId="0" xfId="0" applyAlignment="1" applyBorder="1" applyFont="1">
      <alignment shrinkToFit="0" vertical="center" wrapText="0"/>
    </xf>
    <xf borderId="19" fillId="4" fontId="5" numFmtId="167" xfId="0" applyAlignment="1" applyBorder="1" applyFill="1" applyFont="1" applyNumberFormat="1">
      <alignment horizontal="center" shrinkToFit="0" vertical="center" wrapText="0"/>
    </xf>
    <xf borderId="18" fillId="0" fontId="5" numFmtId="167" xfId="0" applyAlignment="1" applyBorder="1" applyFont="1" applyNumberFormat="1">
      <alignment horizontal="center" shrinkToFit="0" vertical="center" wrapText="0"/>
    </xf>
    <xf borderId="19" fillId="4" fontId="5" numFmtId="1" xfId="0" applyAlignment="1" applyBorder="1" applyFont="1" applyNumberFormat="1">
      <alignment horizontal="center" shrinkToFit="0" vertical="center" wrapText="0"/>
    </xf>
    <xf borderId="18" fillId="4" fontId="5" numFmtId="9" xfId="0" applyAlignment="1" applyBorder="1" applyFont="1" applyNumberFormat="1">
      <alignment horizontal="center" shrinkToFit="0" vertical="center" wrapText="0"/>
    </xf>
    <xf borderId="20" fillId="0" fontId="5" numFmtId="1" xfId="0" applyAlignment="1" applyBorder="1" applyFont="1" applyNumberFormat="1">
      <alignment horizontal="center" shrinkToFit="0" vertical="center" wrapText="0"/>
    </xf>
    <xf borderId="21" fillId="0" fontId="5" numFmtId="1" xfId="0" applyAlignment="1" applyBorder="1" applyFont="1" applyNumberFormat="1">
      <alignment horizontal="center" vertical="center"/>
    </xf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readingOrder="0" vertical="center"/>
    </xf>
    <xf borderId="22" fillId="0" fontId="16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left" shrinkToFit="0" vertical="center" wrapText="0"/>
    </xf>
    <xf borderId="25" fillId="0" fontId="5" numFmtId="1" xfId="0" applyAlignment="1" applyBorder="1" applyFont="1" applyNumberFormat="1">
      <alignment horizontal="center" shrinkToFit="0" vertical="center" wrapText="0"/>
    </xf>
    <xf borderId="22" fillId="0" fontId="5" numFmtId="0" xfId="0" applyAlignment="1" applyBorder="1" applyFont="1">
      <alignment horizontal="center" vertical="center"/>
    </xf>
    <xf borderId="26" fillId="3" fontId="15" numFmtId="0" xfId="0" applyAlignment="1" applyBorder="1" applyFont="1">
      <alignment horizontal="left" shrinkToFit="0" vertical="center" wrapText="0"/>
    </xf>
    <xf borderId="27" fillId="3" fontId="15" numFmtId="0" xfId="0" applyAlignment="1" applyBorder="1" applyFont="1">
      <alignment shrinkToFit="0" vertical="center" wrapText="0"/>
    </xf>
    <xf borderId="18" fillId="3" fontId="5" numFmtId="0" xfId="0" applyAlignment="1" applyBorder="1" applyFont="1">
      <alignment shrinkToFit="0" vertical="center" wrapText="0"/>
    </xf>
    <xf borderId="28" fillId="3" fontId="5" numFmtId="167" xfId="0" applyAlignment="1" applyBorder="1" applyFont="1" applyNumberFormat="1">
      <alignment horizontal="center" shrinkToFit="0" vertical="center" wrapText="0"/>
    </xf>
    <xf borderId="18" fillId="3" fontId="5" numFmtId="167" xfId="0" applyAlignment="1" applyBorder="1" applyFont="1" applyNumberFormat="1">
      <alignment horizontal="center" shrinkToFit="0" vertical="center" wrapText="0"/>
    </xf>
    <xf borderId="28" fillId="3" fontId="5" numFmtId="1" xfId="0" applyAlignment="1" applyBorder="1" applyFont="1" applyNumberFormat="1">
      <alignment horizontal="center" shrinkToFit="0" vertical="center" wrapText="0"/>
    </xf>
    <xf borderId="18" fillId="3" fontId="5" numFmtId="1" xfId="0" applyAlignment="1" applyBorder="1" applyFont="1" applyNumberFormat="1">
      <alignment horizontal="center" shrinkToFit="0" vertical="center" wrapText="0"/>
    </xf>
    <xf borderId="29" fillId="3" fontId="5" numFmtId="1" xfId="0" applyAlignment="1" applyBorder="1" applyFont="1" applyNumberFormat="1">
      <alignment horizontal="center" shrinkToFit="0" vertical="center" wrapText="0"/>
    </xf>
    <xf borderId="30" fillId="3" fontId="5" numFmtId="1" xfId="0" applyAlignment="1" applyBorder="1" applyFont="1" applyNumberFormat="1">
      <alignment horizontal="center" vertical="center"/>
    </xf>
    <xf borderId="31" fillId="3" fontId="5" numFmtId="0" xfId="0" applyAlignment="1" applyBorder="1" applyFont="1">
      <alignment horizontal="center" vertical="center"/>
    </xf>
    <xf borderId="21" fillId="5" fontId="5" numFmtId="0" xfId="0" applyAlignment="1" applyBorder="1" applyFill="1" applyFont="1">
      <alignment horizontal="center" vertical="center"/>
    </xf>
    <xf borderId="22" fillId="5" fontId="5" numFmtId="0" xfId="0" applyAlignment="1" applyBorder="1" applyFont="1">
      <alignment horizontal="center" vertical="center"/>
    </xf>
    <xf borderId="23" fillId="5" fontId="5" numFmtId="0" xfId="0" applyAlignment="1" applyBorder="1" applyFont="1">
      <alignment horizontal="center" vertical="center"/>
    </xf>
    <xf borderId="32" fillId="3" fontId="15" numFmtId="0" xfId="0" applyAlignment="1" applyBorder="1" applyFont="1">
      <alignment horizontal="left" shrinkToFit="0" vertical="center" wrapText="0"/>
    </xf>
    <xf borderId="27" fillId="3" fontId="5" numFmtId="0" xfId="0" applyAlignment="1" applyBorder="1" applyFont="1">
      <alignment shrinkToFit="0" vertical="center" wrapText="0"/>
    </xf>
    <xf borderId="18" fillId="3" fontId="5" numFmtId="9" xfId="0" applyAlignment="1" applyBorder="1" applyFont="1" applyNumberFormat="1">
      <alignment horizontal="center" shrinkToFit="0" vertical="center" wrapText="0"/>
    </xf>
    <xf borderId="22" fillId="3" fontId="5" numFmtId="0" xfId="0" applyAlignment="1" applyBorder="1" applyFont="1">
      <alignment horizontal="center" vertical="center"/>
    </xf>
    <xf borderId="23" fillId="3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horizontal="center" readingOrder="0"/>
    </xf>
    <xf borderId="33" fillId="0" fontId="5" numFmtId="168" xfId="0" applyAlignment="1" applyBorder="1" applyFont="1" applyNumberFormat="1">
      <alignment horizontal="center" shrinkToFit="0" vertical="center" wrapText="0"/>
    </xf>
    <xf borderId="18" fillId="0" fontId="5" numFmtId="168" xfId="0" applyAlignment="1" applyBorder="1" applyFont="1" applyNumberFormat="1">
      <alignment horizontal="center" shrinkToFit="0" vertical="center" wrapText="0"/>
    </xf>
    <xf borderId="33" fillId="0" fontId="5" numFmtId="1" xfId="0" applyAlignment="1" applyBorder="1" applyFont="1" applyNumberFormat="1">
      <alignment horizontal="center" shrinkToFit="0" vertical="center" wrapText="0"/>
    </xf>
    <xf borderId="18" fillId="0" fontId="5" numFmtId="9" xfId="0" applyAlignment="1" applyBorder="1" applyFont="1" applyNumberFormat="1">
      <alignment horizontal="center" shrinkToFit="0" vertical="center" wrapText="0"/>
    </xf>
    <xf borderId="27" fillId="3" fontId="15" numFmtId="0" xfId="0" applyAlignment="1" applyBorder="1" applyFont="1">
      <alignment readingOrder="0" shrinkToFit="0" vertical="center" wrapText="0"/>
    </xf>
    <xf borderId="19" fillId="4" fontId="5" numFmtId="1" xfId="0" applyAlignment="1" applyBorder="1" applyFont="1" applyNumberFormat="1">
      <alignment horizontal="center" readingOrder="0" shrinkToFit="0" vertical="center" wrapText="0"/>
    </xf>
    <xf borderId="34" fillId="0" fontId="18" numFmtId="168" xfId="0" applyAlignment="1" applyBorder="1" applyFont="1" applyNumberFormat="1">
      <alignment horizontal="center" shrinkToFit="0" vertical="center" wrapText="0"/>
    </xf>
    <xf borderId="18" fillId="0" fontId="18" numFmtId="168" xfId="0" applyAlignment="1" applyBorder="1" applyFont="1" applyNumberFormat="1">
      <alignment horizontal="center" shrinkToFit="0" vertical="center" wrapText="0"/>
    </xf>
    <xf borderId="34" fillId="0" fontId="18" numFmtId="1" xfId="0" applyAlignment="1" applyBorder="1" applyFont="1" applyNumberFormat="1">
      <alignment shrinkToFit="0" vertical="center" wrapText="0"/>
    </xf>
    <xf borderId="18" fillId="0" fontId="18" numFmtId="9" xfId="0" applyAlignment="1" applyBorder="1" applyFont="1" applyNumberFormat="1">
      <alignment shrinkToFit="0" vertical="center" wrapText="0"/>
    </xf>
    <xf borderId="25" fillId="0" fontId="18" numFmtId="1" xfId="0" applyAlignment="1" applyBorder="1" applyFont="1" applyNumberFormat="1">
      <alignment shrinkToFit="0" vertical="center" wrapText="0"/>
    </xf>
    <xf borderId="21" fillId="0" fontId="18" numFmtId="1" xfId="0" applyAlignment="1" applyBorder="1" applyFont="1" applyNumberFormat="1">
      <alignment vertical="center"/>
    </xf>
    <xf borderId="21" fillId="0" fontId="18" numFmtId="0" xfId="0" applyAlignment="1" applyBorder="1" applyFont="1">
      <alignment vertical="center"/>
    </xf>
    <xf borderId="22" fillId="0" fontId="18" numFmtId="0" xfId="0" applyAlignment="1" applyBorder="1" applyFont="1">
      <alignment vertical="center"/>
    </xf>
    <xf borderId="23" fillId="0" fontId="18" numFmtId="0" xfId="0" applyAlignment="1" applyBorder="1" applyFont="1">
      <alignment horizontal="center" vertical="center"/>
    </xf>
    <xf borderId="35" fillId="0" fontId="3" numFmtId="0" xfId="0" applyAlignment="1" applyBorder="1" applyFont="1">
      <alignment shrinkToFit="0" vertical="center" wrapText="0"/>
    </xf>
    <xf borderId="36" fillId="0" fontId="3" numFmtId="169" xfId="0" applyAlignment="1" applyBorder="1" applyFont="1" applyNumberFormat="1">
      <alignment horizontal="center" shrinkToFit="0" vertical="center" wrapText="0"/>
    </xf>
    <xf borderId="35" fillId="0" fontId="3" numFmtId="169" xfId="0" applyAlignment="1" applyBorder="1" applyFont="1" applyNumberFormat="1">
      <alignment horizontal="center" shrinkToFit="0" vertical="center" wrapText="0"/>
    </xf>
    <xf borderId="36" fillId="0" fontId="3" numFmtId="0" xfId="0" applyAlignment="1" applyBorder="1" applyFont="1">
      <alignment shrinkToFit="0" vertical="center" wrapText="0"/>
    </xf>
    <xf borderId="35" fillId="0" fontId="3" numFmtId="0" xfId="0" applyAlignment="1" applyBorder="1" applyFont="1">
      <alignment shrinkToFit="0" vertical="center" wrapText="0"/>
    </xf>
    <xf borderId="37" fillId="0" fontId="3" numFmtId="0" xfId="0" applyAlignment="1" applyBorder="1" applyFont="1">
      <alignment shrinkToFit="0" vertical="center" wrapText="0"/>
    </xf>
    <xf borderId="22" fillId="3" fontId="19" numFmtId="0" xfId="0" applyAlignment="1" applyBorder="1" applyFont="1">
      <alignment horizontal="center" readingOrder="0" vertical="center"/>
    </xf>
    <xf borderId="23" fillId="3" fontId="5" numFmtId="0" xfId="0" applyAlignment="1" applyBorder="1" applyFont="1">
      <alignment horizontal="center" readingOrder="0" vertical="center"/>
    </xf>
    <xf borderId="23" fillId="0" fontId="18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35" fillId="0" fontId="20" numFmtId="0" xfId="0" applyAlignment="1" applyBorder="1" applyFont="1">
      <alignment readingOrder="0" shrinkToFit="0" vertical="center" wrapText="0"/>
    </xf>
    <xf borderId="0" fillId="0" fontId="3" numFmtId="0" xfId="0" applyFont="1"/>
    <xf borderId="38" fillId="0" fontId="5" numFmtId="0" xfId="0" applyAlignment="1" applyBorder="1" applyFont="1">
      <alignment horizontal="left" shrinkToFit="0" vertical="center" wrapText="0"/>
    </xf>
    <xf borderId="39" fillId="0" fontId="5" numFmtId="0" xfId="0" applyAlignment="1" applyBorder="1" applyFont="1">
      <alignment readingOrder="0" shrinkToFit="0" vertical="center" wrapText="0"/>
    </xf>
    <xf borderId="39" fillId="0" fontId="5" numFmtId="0" xfId="0" applyAlignment="1" applyBorder="1" applyFont="1">
      <alignment shrinkToFit="0" vertical="center" wrapText="0"/>
    </xf>
    <xf borderId="40" fillId="4" fontId="5" numFmtId="167" xfId="0" applyAlignment="1" applyBorder="1" applyFont="1" applyNumberFormat="1">
      <alignment horizontal="center" shrinkToFit="0" vertical="center" wrapText="0"/>
    </xf>
    <xf borderId="39" fillId="0" fontId="5" numFmtId="167" xfId="0" applyAlignment="1" applyBorder="1" applyFont="1" applyNumberFormat="1">
      <alignment horizontal="center" shrinkToFit="0" vertical="center" wrapText="0"/>
    </xf>
    <xf borderId="40" fillId="4" fontId="5" numFmtId="1" xfId="0" applyAlignment="1" applyBorder="1" applyFont="1" applyNumberFormat="1">
      <alignment horizontal="center" readingOrder="0" shrinkToFit="0" vertical="center" wrapText="0"/>
    </xf>
    <xf borderId="39" fillId="4" fontId="5" numFmtId="9" xfId="0" applyAlignment="1" applyBorder="1" applyFont="1" applyNumberFormat="1">
      <alignment horizontal="center" shrinkToFit="0" vertical="center" wrapText="0"/>
    </xf>
    <xf borderId="41" fillId="0" fontId="5" numFmtId="1" xfId="0" applyAlignment="1" applyBorder="1" applyFont="1" applyNumberFormat="1">
      <alignment horizontal="center" shrinkToFit="0" vertical="center" wrapText="0"/>
    </xf>
    <xf borderId="42" fillId="0" fontId="5" numFmtId="1" xfId="0" applyAlignment="1" applyBorder="1" applyFont="1" applyNumberFormat="1">
      <alignment horizontal="center" vertical="center"/>
    </xf>
    <xf borderId="42" fillId="0" fontId="5" numFmtId="0" xfId="0" applyAlignment="1" applyBorder="1" applyFont="1">
      <alignment horizontal="center" vertical="center"/>
    </xf>
    <xf borderId="43" fillId="0" fontId="5" numFmtId="0" xfId="0" applyAlignment="1" applyBorder="1" applyFont="1">
      <alignment horizontal="center" vertical="center"/>
    </xf>
    <xf borderId="44" fillId="0" fontId="5" numFmtId="0" xfId="0" applyAlignment="1" applyBorder="1" applyFont="1">
      <alignment horizontal="center" readingOrder="0" vertical="center"/>
    </xf>
    <xf borderId="45" fillId="0" fontId="6" numFmtId="0" xfId="0" applyBorder="1" applyFont="1"/>
    <xf borderId="45" fillId="0" fontId="6" numFmtId="0" xfId="0" applyAlignment="1" applyBorder="1" applyFont="1">
      <alignment horizontal="center" readingOrder="0"/>
    </xf>
    <xf borderId="45" fillId="0" fontId="6" numFmtId="1" xfId="0" applyAlignment="1" applyBorder="1" applyFont="1" applyNumberFormat="1">
      <alignment horizontal="center"/>
    </xf>
    <xf borderId="45" fillId="0" fontId="3" numFmtId="0" xfId="0" applyAlignment="1" applyBorder="1" applyFont="1">
      <alignment readingOrder="0"/>
    </xf>
    <xf borderId="45" fillId="0" fontId="3" numFmtId="0" xfId="0" applyAlignment="1" applyBorder="1" applyFont="1">
      <alignment horizontal="center" readingOrder="0"/>
    </xf>
    <xf borderId="46" fillId="0" fontId="3" numFmtId="0" xfId="0" applyAlignment="1" applyBorder="1" applyFont="1">
      <alignment horizontal="center" readingOrder="0" vertical="center"/>
    </xf>
    <xf borderId="47" fillId="0" fontId="7" numFmtId="0" xfId="0" applyBorder="1" applyFont="1"/>
    <xf borderId="48" fillId="0" fontId="7" numFmtId="0" xfId="0" applyBorder="1" applyFont="1"/>
  </cellXfs>
  <cellStyles count="1">
    <cellStyle xfId="0" name="Normal" builtinId="0"/>
  </cellStyles>
  <dxfs count="8">
    <dxf>
      <font/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999999"/>
      </font>
      <fill>
        <patternFill patternType="solid">
          <fgColor rgb="FF999999"/>
          <bgColor rgb="FF999999"/>
        </patternFill>
      </fill>
      <border/>
    </dxf>
    <dxf>
      <font>
        <color rgb="FF6699FF"/>
      </font>
      <fill>
        <patternFill patternType="solid">
          <fgColor rgb="FF3C78D8"/>
          <bgColor rgb="FF3C78D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GanttChart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H50" displayName="Bảng_1" name="Bảng_1" id="1">
  <tableColumns count="8">
    <tableColumn name="ID" id="1"/>
    <tableColumn name="Tasks" id="2"/>
    <tableColumn name="Workers" id="3"/>
    <tableColumn name="Start" id="4"/>
    <tableColumn name="End" id="5"/>
    <tableColumn name="Days" id="6"/>
    <tableColumn name="% complete" id="7"/>
    <tableColumn name="Workday" id="8"/>
  </tableColumns>
  <tableStyleInfo name="GanttCh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8USWEtSNjCl5_eTn3eU62B3lmb6wMBcb?usp=sharing" TargetMode="External"/><Relationship Id="rId11" Type="http://schemas.openxmlformats.org/officeDocument/2006/relationships/hyperlink" Target="https://drive.google.com/drive/folders/1wTv5oP6B8g5TjEbKGGOHoOiiGJuDVQJO?usp=sharing" TargetMode="External"/><Relationship Id="rId22" Type="http://schemas.openxmlformats.org/officeDocument/2006/relationships/hyperlink" Target="https://drive.google.com/drive/folders/1seuNGH2h120UozEDncqgkmufwWR_S7Nc?usp=sharing" TargetMode="External"/><Relationship Id="rId10" Type="http://schemas.openxmlformats.org/officeDocument/2006/relationships/hyperlink" Target="https://drive.google.com/drive/folders/18USWEtSNjCl5_eTn3eU62B3lmb6wMBcb?usp=sharing" TargetMode="External"/><Relationship Id="rId21" Type="http://schemas.openxmlformats.org/officeDocument/2006/relationships/hyperlink" Target="https://drive.google.com/drive/folders/1TjdAptR5-YmYhjO7J6-iejwNXs7YWMWO?usp=sharing" TargetMode="External"/><Relationship Id="rId13" Type="http://schemas.openxmlformats.org/officeDocument/2006/relationships/hyperlink" Target="https://drive.google.com/drive/folders/1OnYZVWxKYQXStPNlkWUmPmr_nByrmGcY?usp=sharing" TargetMode="External"/><Relationship Id="rId12" Type="http://schemas.openxmlformats.org/officeDocument/2006/relationships/hyperlink" Target="https://drive.google.com/drive/folders/1ooJwcT65GjqEohtF_yW7UsZWEZTPN1cv?usp=sharin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drive/folders/1BeDn2wZXb_gVDXpSXlv3OIyxMLZOvSLP?usp=sharing" TargetMode="External"/><Relationship Id="rId2" Type="http://schemas.openxmlformats.org/officeDocument/2006/relationships/hyperlink" Target="https://drive.google.com/drive/folders/1l82wbaWB7NMZM72K0q9gwgATNVU8nAIH?usp=sharing" TargetMode="External"/><Relationship Id="rId3" Type="http://schemas.openxmlformats.org/officeDocument/2006/relationships/hyperlink" Target="https://drive.google.com/drive/folders/1A81mlFt7hiZa1wPR2TXEUxwHXsFRfwWN?usp=sharing" TargetMode="External"/><Relationship Id="rId4" Type="http://schemas.openxmlformats.org/officeDocument/2006/relationships/hyperlink" Target="https://drive.google.com/file/d/1OOkX7d_4Wv4TmkC0qC_PbxXAicIPAYii/view?usp=sharing" TargetMode="External"/><Relationship Id="rId9" Type="http://schemas.openxmlformats.org/officeDocument/2006/relationships/hyperlink" Target="https://drive.google.com/drive/folders/1QEyQTUXyU-HRzTaRooEz51xHnBWP4ezA?usp=sharing" TargetMode="External"/><Relationship Id="rId15" Type="http://schemas.openxmlformats.org/officeDocument/2006/relationships/hyperlink" Target="https://drive.google.com/drive/folders/14LJVFburDBRe4lZ_MhWc6ni7bbjBmyFG?usp=sharing" TargetMode="External"/><Relationship Id="rId14" Type="http://schemas.openxmlformats.org/officeDocument/2006/relationships/hyperlink" Target="https://drive.google.com/drive/folders/1vykOw91QzU7bWx06fJockqdfxzHrC7oU?usp=sharing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s://drive.google.com/drive/folders/1jWsQpskzpDPJ_Wt7C7dT9sSVyK3hfZe7?usp=sharing" TargetMode="External"/><Relationship Id="rId16" Type="http://schemas.openxmlformats.org/officeDocument/2006/relationships/hyperlink" Target="https://drive.google.com/drive/folders/1OnYZVWxKYQXStPNlkWUmPmr_nByrmGcY?usp=sharing" TargetMode="External"/><Relationship Id="rId5" Type="http://schemas.openxmlformats.org/officeDocument/2006/relationships/hyperlink" Target="https://drive.google.com/drive/folders/1wTv5oP6B8g5TjEbKGGOHoOiiGJuDVQJO?usp=sharing" TargetMode="External"/><Relationship Id="rId19" Type="http://schemas.openxmlformats.org/officeDocument/2006/relationships/hyperlink" Target="https://drive.google.com/drive/folders/1jWsQpskzpDPJ_Wt7C7dT9sSVyK3hfZe7?usp=sharing" TargetMode="External"/><Relationship Id="rId6" Type="http://schemas.openxmlformats.org/officeDocument/2006/relationships/hyperlink" Target="https://drive.google.com/drive/folders/14LJVFburDBRe4lZ_MhWc6ni7bbjBmyFG?usp=sharing" TargetMode="External"/><Relationship Id="rId18" Type="http://schemas.openxmlformats.org/officeDocument/2006/relationships/hyperlink" Target="https://drive.google.com/drive/folders/1BeDn2wZXb_gVDXpSXlv3OIyxMLZOvSLP?usp=sharing" TargetMode="External"/><Relationship Id="rId7" Type="http://schemas.openxmlformats.org/officeDocument/2006/relationships/hyperlink" Target="https://drive.google.com/drive/folders/1vykOw91QzU7bWx06fJockqdfxzHrC7oU?usp=sharing" TargetMode="External"/><Relationship Id="rId8" Type="http://schemas.openxmlformats.org/officeDocument/2006/relationships/hyperlink" Target="https://drive.google.com/drive/folders/1QEyQTUXyU-HRzTaRooEz51xHnBWP4ezA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4.88"/>
    <col customWidth="1" min="2" max="2" width="48.63"/>
    <col customWidth="1" min="3" max="3" width="17.5"/>
    <col customWidth="1" min="4" max="4" width="12.13"/>
    <col customWidth="1" min="5" max="5" width="11.88"/>
    <col customWidth="1" min="6" max="6" width="12.38"/>
    <col customWidth="1" min="7" max="7" width="11.38"/>
    <col customWidth="1" min="8" max="8" width="10.5"/>
    <col customWidth="1" min="9" max="9" width="3.25"/>
    <col customWidth="1" min="10" max="22" width="2.0"/>
    <col customWidth="1" min="23" max="23" width="3.13"/>
    <col customWidth="1" min="24" max="29" width="2.0"/>
    <col customWidth="1" min="30" max="30" width="3.25"/>
    <col customWidth="1" min="31" max="36" width="2.0"/>
    <col customWidth="1" min="37" max="37" width="2.63"/>
    <col customWidth="1" min="38" max="43" width="2.0"/>
    <col customWidth="1" min="44" max="44" width="2.88"/>
    <col customWidth="1" min="45" max="50" width="2.0"/>
    <col customWidth="1" min="51" max="51" width="3.25"/>
    <col customWidth="1" min="52" max="57" width="2.0"/>
    <col customWidth="1" min="58" max="58" width="3.0"/>
    <col customWidth="1" min="59" max="65" width="2.0"/>
    <col customWidth="1" min="66" max="66" width="2.38"/>
    <col customWidth="1" min="67" max="67" width="2.75"/>
    <col customWidth="1" min="68" max="68" width="2.0"/>
    <col customWidth="1" min="69" max="69" width="2.13"/>
    <col customWidth="1" min="70" max="70" width="2.63"/>
    <col customWidth="1" min="71" max="71" width="2.25"/>
    <col customWidth="1" min="72" max="72" width="2.88"/>
    <col customWidth="1" min="73" max="73" width="2.63"/>
    <col customWidth="1" min="74" max="74" width="2.13"/>
    <col customWidth="1" min="75" max="75" width="2.25"/>
    <col customWidth="1" min="76" max="76" width="2.38"/>
    <col customWidth="1" min="77" max="77" width="2.25"/>
    <col customWidth="1" min="78" max="78" width="2.13"/>
    <col customWidth="1" min="79" max="79" width="2.25"/>
    <col customWidth="1" min="80" max="81" width="2.38"/>
    <col customWidth="1" min="82" max="82" width="2.75"/>
    <col customWidth="1" min="83" max="83" width="2.63"/>
    <col customWidth="1" min="84" max="84" width="3.0"/>
    <col customWidth="1" min="85" max="85" width="2.75"/>
    <col customWidth="1" min="86" max="86" width="2.63"/>
    <col customWidth="1" min="87" max="88" width="2.38"/>
    <col customWidth="1" min="89" max="89" width="3.0"/>
    <col customWidth="1" min="90" max="90" width="2.63"/>
    <col customWidth="1" min="91" max="91" width="2.38"/>
    <col customWidth="1" min="92" max="92" width="2.63"/>
    <col customWidth="1" min="93" max="93" width="2.25"/>
    <col customWidth="1" min="94" max="94" width="2.38"/>
    <col customWidth="1" min="95" max="95" width="2.75"/>
    <col customWidth="1" min="96" max="96" width="2.25"/>
    <col customWidth="1" min="97" max="98" width="2.13"/>
    <col customWidth="1" min="99" max="99" width="2.25"/>
    <col customWidth="1" min="100" max="102" width="2.38"/>
    <col customWidth="1" min="103" max="103" width="2.75"/>
    <col customWidth="1" min="104" max="104" width="2.13"/>
    <col customWidth="1" min="105" max="105" width="2.38"/>
    <col customWidth="1" min="106" max="106" width="2.13"/>
    <col customWidth="1" min="107" max="107" width="2.38"/>
    <col customWidth="1" min="108" max="108" width="2.0"/>
    <col customWidth="1" min="109" max="109" width="2.38"/>
    <col customWidth="1" min="110" max="112" width="2.25"/>
    <col customWidth="1" min="113" max="113" width="2.38"/>
    <col customWidth="1" min="114" max="114" width="3.25"/>
    <col customWidth="1" min="115" max="115" width="25.38"/>
    <col customWidth="1" min="116" max="116" width="23.5"/>
    <col customWidth="1" min="117" max="117" width="10.88"/>
  </cols>
  <sheetData>
    <row r="1" ht="39.75" customHeight="1">
      <c r="A1" s="1" t="s">
        <v>0</v>
      </c>
      <c r="B1" s="2"/>
      <c r="C1" s="2"/>
      <c r="D1" s="3"/>
      <c r="E1" s="3"/>
    </row>
    <row r="2" ht="33.0" customHeight="1">
      <c r="A2" s="4" t="s">
        <v>1</v>
      </c>
      <c r="B2" s="5"/>
      <c r="C2" s="6"/>
      <c r="D2" s="3"/>
      <c r="E2" s="3"/>
    </row>
    <row r="3" ht="15.75" customHeight="1">
      <c r="A3" s="5"/>
      <c r="C3" s="5"/>
      <c r="D3" s="7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ht="15.75" customHeight="1">
      <c r="A4" s="5"/>
      <c r="B4" s="8" t="s">
        <v>2</v>
      </c>
      <c r="D4" s="9">
        <v>45665.0</v>
      </c>
      <c r="E4" s="10"/>
      <c r="F4" s="11" t="s">
        <v>3</v>
      </c>
      <c r="H4" s="12">
        <v>1.0</v>
      </c>
      <c r="I4" s="5"/>
      <c r="J4" s="13" t="s">
        <v>4</v>
      </c>
      <c r="P4" s="14"/>
      <c r="Q4" s="13" t="s">
        <v>5</v>
      </c>
      <c r="W4" s="14"/>
      <c r="X4" s="13" t="s">
        <v>6</v>
      </c>
      <c r="AD4" s="14"/>
      <c r="AE4" s="13" t="s">
        <v>7</v>
      </c>
      <c r="AK4" s="14"/>
      <c r="AL4" s="13" t="s">
        <v>8</v>
      </c>
      <c r="AR4" s="14"/>
      <c r="AS4" s="13" t="s">
        <v>9</v>
      </c>
      <c r="AY4" s="14"/>
      <c r="AZ4" s="13" t="s">
        <v>10</v>
      </c>
      <c r="BF4" s="14"/>
      <c r="BG4" s="13" t="s">
        <v>11</v>
      </c>
      <c r="BM4" s="14"/>
      <c r="BN4" s="13" t="s">
        <v>12</v>
      </c>
      <c r="BT4" s="14"/>
      <c r="BU4" s="13" t="s">
        <v>13</v>
      </c>
      <c r="CA4" s="14"/>
      <c r="CB4" s="13" t="s">
        <v>14</v>
      </c>
      <c r="CH4" s="14"/>
      <c r="CI4" s="13" t="s">
        <v>15</v>
      </c>
      <c r="CO4" s="14"/>
      <c r="CP4" s="13" t="s">
        <v>16</v>
      </c>
      <c r="CV4" s="14"/>
      <c r="CW4" s="13" t="s">
        <v>17</v>
      </c>
      <c r="DC4" s="14"/>
      <c r="DD4" s="13" t="s">
        <v>18</v>
      </c>
      <c r="DJ4" s="14"/>
    </row>
    <row r="5" ht="15.75" customHeight="1">
      <c r="A5" s="5"/>
      <c r="B5" s="15" t="s">
        <v>19</v>
      </c>
      <c r="D5" s="16" t="s">
        <v>20</v>
      </c>
      <c r="E5" s="10"/>
      <c r="F5" s="5"/>
      <c r="G5" s="5"/>
      <c r="H5" s="5"/>
      <c r="I5" s="5"/>
      <c r="J5" s="17">
        <f>J6</f>
        <v>45663</v>
      </c>
      <c r="P5" s="14"/>
      <c r="Q5" s="17">
        <f>Q6</f>
        <v>45670</v>
      </c>
      <c r="W5" s="14"/>
      <c r="X5" s="17">
        <f>X6</f>
        <v>45677</v>
      </c>
      <c r="AD5" s="14"/>
      <c r="AE5" s="17">
        <f>AE6</f>
        <v>45684</v>
      </c>
      <c r="AK5" s="14"/>
      <c r="AL5" s="17">
        <f>AL6</f>
        <v>45691</v>
      </c>
      <c r="AR5" s="14"/>
      <c r="AS5" s="17">
        <f>AS6</f>
        <v>45698</v>
      </c>
      <c r="AY5" s="14"/>
      <c r="AZ5" s="17">
        <f>AZ6</f>
        <v>45705</v>
      </c>
      <c r="BF5" s="14"/>
      <c r="BG5" s="17">
        <f>BG6</f>
        <v>45712</v>
      </c>
      <c r="BM5" s="14"/>
      <c r="BN5" s="17">
        <f>BN6</f>
        <v>45719</v>
      </c>
      <c r="BT5" s="14"/>
      <c r="BU5" s="17">
        <f>BU6</f>
        <v>45726</v>
      </c>
      <c r="CA5" s="14"/>
      <c r="CB5" s="17">
        <f>CB6</f>
        <v>45733</v>
      </c>
      <c r="CH5" s="14"/>
      <c r="CI5" s="17">
        <f>CI6</f>
        <v>45740</v>
      </c>
      <c r="CO5" s="14"/>
      <c r="CP5" s="17">
        <f>CP6</f>
        <v>45747</v>
      </c>
      <c r="CV5" s="14"/>
      <c r="CW5" s="17">
        <f>CW6</f>
        <v>45754</v>
      </c>
      <c r="DC5" s="14"/>
      <c r="DD5" s="17">
        <f>DD6</f>
        <v>45761</v>
      </c>
      <c r="DJ5" s="14"/>
    </row>
    <row r="6" ht="15.75" customHeight="1">
      <c r="A6" s="5"/>
      <c r="B6" s="5"/>
      <c r="C6" s="5"/>
      <c r="D6" s="7"/>
      <c r="E6" s="7"/>
      <c r="F6" s="5"/>
      <c r="G6" s="5"/>
      <c r="H6" s="5"/>
      <c r="I6" s="5"/>
      <c r="J6" s="18">
        <f>D4-WEEKDAY(D4,1)+2+7*(H4-1)</f>
        <v>45663</v>
      </c>
      <c r="K6" s="19">
        <f t="shared" ref="K6:DJ6" si="1">J6+1</f>
        <v>45664</v>
      </c>
      <c r="L6" s="19">
        <f t="shared" si="1"/>
        <v>45665</v>
      </c>
      <c r="M6" s="19">
        <f t="shared" si="1"/>
        <v>45666</v>
      </c>
      <c r="N6" s="19">
        <f t="shared" si="1"/>
        <v>45667</v>
      </c>
      <c r="O6" s="19">
        <f t="shared" si="1"/>
        <v>45668</v>
      </c>
      <c r="P6" s="20">
        <f t="shared" si="1"/>
        <v>45669</v>
      </c>
      <c r="Q6" s="18">
        <f t="shared" si="1"/>
        <v>45670</v>
      </c>
      <c r="R6" s="19">
        <f t="shared" si="1"/>
        <v>45671</v>
      </c>
      <c r="S6" s="19">
        <f t="shared" si="1"/>
        <v>45672</v>
      </c>
      <c r="T6" s="19">
        <f t="shared" si="1"/>
        <v>45673</v>
      </c>
      <c r="U6" s="19">
        <f t="shared" si="1"/>
        <v>45674</v>
      </c>
      <c r="V6" s="19">
        <f t="shared" si="1"/>
        <v>45675</v>
      </c>
      <c r="W6" s="20">
        <f t="shared" si="1"/>
        <v>45676</v>
      </c>
      <c r="X6" s="18">
        <f t="shared" si="1"/>
        <v>45677</v>
      </c>
      <c r="Y6" s="19">
        <f t="shared" si="1"/>
        <v>45678</v>
      </c>
      <c r="Z6" s="19">
        <f t="shared" si="1"/>
        <v>45679</v>
      </c>
      <c r="AA6" s="19">
        <f t="shared" si="1"/>
        <v>45680</v>
      </c>
      <c r="AB6" s="19">
        <f t="shared" si="1"/>
        <v>45681</v>
      </c>
      <c r="AC6" s="19">
        <f t="shared" si="1"/>
        <v>45682</v>
      </c>
      <c r="AD6" s="20">
        <f t="shared" si="1"/>
        <v>45683</v>
      </c>
      <c r="AE6" s="18">
        <f t="shared" si="1"/>
        <v>45684</v>
      </c>
      <c r="AF6" s="19">
        <f t="shared" si="1"/>
        <v>45685</v>
      </c>
      <c r="AG6" s="19">
        <f t="shared" si="1"/>
        <v>45686</v>
      </c>
      <c r="AH6" s="19">
        <f t="shared" si="1"/>
        <v>45687</v>
      </c>
      <c r="AI6" s="19">
        <f t="shared" si="1"/>
        <v>45688</v>
      </c>
      <c r="AJ6" s="19">
        <f t="shared" si="1"/>
        <v>45689</v>
      </c>
      <c r="AK6" s="20">
        <f t="shared" si="1"/>
        <v>45690</v>
      </c>
      <c r="AL6" s="18">
        <f t="shared" si="1"/>
        <v>45691</v>
      </c>
      <c r="AM6" s="19">
        <f t="shared" si="1"/>
        <v>45692</v>
      </c>
      <c r="AN6" s="19">
        <f t="shared" si="1"/>
        <v>45693</v>
      </c>
      <c r="AO6" s="19">
        <f t="shared" si="1"/>
        <v>45694</v>
      </c>
      <c r="AP6" s="19">
        <f t="shared" si="1"/>
        <v>45695</v>
      </c>
      <c r="AQ6" s="19">
        <f t="shared" si="1"/>
        <v>45696</v>
      </c>
      <c r="AR6" s="20">
        <f t="shared" si="1"/>
        <v>45697</v>
      </c>
      <c r="AS6" s="18">
        <f t="shared" si="1"/>
        <v>45698</v>
      </c>
      <c r="AT6" s="19">
        <f t="shared" si="1"/>
        <v>45699</v>
      </c>
      <c r="AU6" s="19">
        <f t="shared" si="1"/>
        <v>45700</v>
      </c>
      <c r="AV6" s="19">
        <f t="shared" si="1"/>
        <v>45701</v>
      </c>
      <c r="AW6" s="19">
        <f t="shared" si="1"/>
        <v>45702</v>
      </c>
      <c r="AX6" s="19">
        <f t="shared" si="1"/>
        <v>45703</v>
      </c>
      <c r="AY6" s="20">
        <f t="shared" si="1"/>
        <v>45704</v>
      </c>
      <c r="AZ6" s="18">
        <f t="shared" si="1"/>
        <v>45705</v>
      </c>
      <c r="BA6" s="19">
        <f t="shared" si="1"/>
        <v>45706</v>
      </c>
      <c r="BB6" s="19">
        <f t="shared" si="1"/>
        <v>45707</v>
      </c>
      <c r="BC6" s="19">
        <f t="shared" si="1"/>
        <v>45708</v>
      </c>
      <c r="BD6" s="19">
        <f t="shared" si="1"/>
        <v>45709</v>
      </c>
      <c r="BE6" s="19">
        <f t="shared" si="1"/>
        <v>45710</v>
      </c>
      <c r="BF6" s="20">
        <f t="shared" si="1"/>
        <v>45711</v>
      </c>
      <c r="BG6" s="18">
        <f t="shared" si="1"/>
        <v>45712</v>
      </c>
      <c r="BH6" s="19">
        <f t="shared" si="1"/>
        <v>45713</v>
      </c>
      <c r="BI6" s="19">
        <f t="shared" si="1"/>
        <v>45714</v>
      </c>
      <c r="BJ6" s="19">
        <f t="shared" si="1"/>
        <v>45715</v>
      </c>
      <c r="BK6" s="19">
        <f t="shared" si="1"/>
        <v>45716</v>
      </c>
      <c r="BL6" s="19">
        <f t="shared" si="1"/>
        <v>45717</v>
      </c>
      <c r="BM6" s="20">
        <f t="shared" si="1"/>
        <v>45718</v>
      </c>
      <c r="BN6" s="18">
        <f t="shared" si="1"/>
        <v>45719</v>
      </c>
      <c r="BO6" s="19">
        <f t="shared" si="1"/>
        <v>45720</v>
      </c>
      <c r="BP6" s="19">
        <f t="shared" si="1"/>
        <v>45721</v>
      </c>
      <c r="BQ6" s="19">
        <f t="shared" si="1"/>
        <v>45722</v>
      </c>
      <c r="BR6" s="19">
        <f t="shared" si="1"/>
        <v>45723</v>
      </c>
      <c r="BS6" s="19">
        <f t="shared" si="1"/>
        <v>45724</v>
      </c>
      <c r="BT6" s="20">
        <f t="shared" si="1"/>
        <v>45725</v>
      </c>
      <c r="BU6" s="18">
        <f t="shared" si="1"/>
        <v>45726</v>
      </c>
      <c r="BV6" s="19">
        <f t="shared" si="1"/>
        <v>45727</v>
      </c>
      <c r="BW6" s="19">
        <f t="shared" si="1"/>
        <v>45728</v>
      </c>
      <c r="BX6" s="19">
        <f t="shared" si="1"/>
        <v>45729</v>
      </c>
      <c r="BY6" s="19">
        <f t="shared" si="1"/>
        <v>45730</v>
      </c>
      <c r="BZ6" s="19">
        <f t="shared" si="1"/>
        <v>45731</v>
      </c>
      <c r="CA6" s="20">
        <f t="shared" si="1"/>
        <v>45732</v>
      </c>
      <c r="CB6" s="18">
        <f t="shared" si="1"/>
        <v>45733</v>
      </c>
      <c r="CC6" s="19">
        <f t="shared" si="1"/>
        <v>45734</v>
      </c>
      <c r="CD6" s="19">
        <f t="shared" si="1"/>
        <v>45735</v>
      </c>
      <c r="CE6" s="19">
        <f t="shared" si="1"/>
        <v>45736</v>
      </c>
      <c r="CF6" s="19">
        <f t="shared" si="1"/>
        <v>45737</v>
      </c>
      <c r="CG6" s="19">
        <f t="shared" si="1"/>
        <v>45738</v>
      </c>
      <c r="CH6" s="20">
        <f t="shared" si="1"/>
        <v>45739</v>
      </c>
      <c r="CI6" s="18">
        <f t="shared" si="1"/>
        <v>45740</v>
      </c>
      <c r="CJ6" s="19">
        <f t="shared" si="1"/>
        <v>45741</v>
      </c>
      <c r="CK6" s="19">
        <f t="shared" si="1"/>
        <v>45742</v>
      </c>
      <c r="CL6" s="19">
        <f t="shared" si="1"/>
        <v>45743</v>
      </c>
      <c r="CM6" s="19">
        <f t="shared" si="1"/>
        <v>45744</v>
      </c>
      <c r="CN6" s="19">
        <f t="shared" si="1"/>
        <v>45745</v>
      </c>
      <c r="CO6" s="20">
        <f t="shared" si="1"/>
        <v>45746</v>
      </c>
      <c r="CP6" s="18">
        <f t="shared" si="1"/>
        <v>45747</v>
      </c>
      <c r="CQ6" s="19">
        <f t="shared" si="1"/>
        <v>45748</v>
      </c>
      <c r="CR6" s="19">
        <f t="shared" si="1"/>
        <v>45749</v>
      </c>
      <c r="CS6" s="19">
        <f t="shared" si="1"/>
        <v>45750</v>
      </c>
      <c r="CT6" s="19">
        <f t="shared" si="1"/>
        <v>45751</v>
      </c>
      <c r="CU6" s="19">
        <f t="shared" si="1"/>
        <v>45752</v>
      </c>
      <c r="CV6" s="20">
        <f t="shared" si="1"/>
        <v>45753</v>
      </c>
      <c r="CW6" s="18">
        <f t="shared" si="1"/>
        <v>45754</v>
      </c>
      <c r="CX6" s="19">
        <f t="shared" si="1"/>
        <v>45755</v>
      </c>
      <c r="CY6" s="19">
        <f t="shared" si="1"/>
        <v>45756</v>
      </c>
      <c r="CZ6" s="19">
        <f t="shared" si="1"/>
        <v>45757</v>
      </c>
      <c r="DA6" s="19">
        <f t="shared" si="1"/>
        <v>45758</v>
      </c>
      <c r="DB6" s="19">
        <f t="shared" si="1"/>
        <v>45759</v>
      </c>
      <c r="DC6" s="20">
        <f t="shared" si="1"/>
        <v>45760</v>
      </c>
      <c r="DD6" s="18">
        <f t="shared" si="1"/>
        <v>45761</v>
      </c>
      <c r="DE6" s="19">
        <f t="shared" si="1"/>
        <v>45762</v>
      </c>
      <c r="DF6" s="19">
        <f t="shared" si="1"/>
        <v>45763</v>
      </c>
      <c r="DG6" s="19">
        <f t="shared" si="1"/>
        <v>45764</v>
      </c>
      <c r="DH6" s="19">
        <f t="shared" si="1"/>
        <v>45765</v>
      </c>
      <c r="DI6" s="19">
        <f t="shared" si="1"/>
        <v>45766</v>
      </c>
      <c r="DJ6" s="20">
        <f t="shared" si="1"/>
        <v>45767</v>
      </c>
      <c r="DK6" s="21" t="s">
        <v>21</v>
      </c>
    </row>
    <row r="7" ht="22.5" customHeight="1">
      <c r="A7" s="22" t="s">
        <v>22</v>
      </c>
      <c r="B7" s="23" t="s">
        <v>23</v>
      </c>
      <c r="C7" s="24" t="s">
        <v>24</v>
      </c>
      <c r="D7" s="25" t="s">
        <v>25</v>
      </c>
      <c r="E7" s="26" t="s">
        <v>26</v>
      </c>
      <c r="F7" s="25" t="s">
        <v>27</v>
      </c>
      <c r="G7" s="27" t="s">
        <v>28</v>
      </c>
      <c r="H7" s="28" t="s">
        <v>29</v>
      </c>
      <c r="I7" s="29"/>
      <c r="J7" s="30" t="s">
        <v>30</v>
      </c>
      <c r="K7" s="30" t="s">
        <v>31</v>
      </c>
      <c r="L7" s="30" t="s">
        <v>32</v>
      </c>
      <c r="M7" s="30" t="s">
        <v>33</v>
      </c>
      <c r="N7" s="30" t="s">
        <v>34</v>
      </c>
      <c r="O7" s="30" t="s">
        <v>31</v>
      </c>
      <c r="P7" s="30" t="s">
        <v>35</v>
      </c>
      <c r="Q7" s="30" t="s">
        <v>30</v>
      </c>
      <c r="R7" s="30" t="s">
        <v>31</v>
      </c>
      <c r="S7" s="30" t="s">
        <v>32</v>
      </c>
      <c r="T7" s="30" t="s">
        <v>33</v>
      </c>
      <c r="U7" s="30" t="s">
        <v>34</v>
      </c>
      <c r="V7" s="30" t="s">
        <v>31</v>
      </c>
      <c r="W7" s="30" t="s">
        <v>35</v>
      </c>
      <c r="X7" s="30" t="s">
        <v>30</v>
      </c>
      <c r="Y7" s="30" t="s">
        <v>31</v>
      </c>
      <c r="Z7" s="30" t="s">
        <v>32</v>
      </c>
      <c r="AA7" s="30" t="s">
        <v>33</v>
      </c>
      <c r="AB7" s="30" t="s">
        <v>34</v>
      </c>
      <c r="AC7" s="30" t="s">
        <v>31</v>
      </c>
      <c r="AD7" s="30" t="s">
        <v>35</v>
      </c>
      <c r="AE7" s="30" t="s">
        <v>30</v>
      </c>
      <c r="AF7" s="30" t="s">
        <v>31</v>
      </c>
      <c r="AG7" s="30" t="s">
        <v>32</v>
      </c>
      <c r="AH7" s="30" t="s">
        <v>33</v>
      </c>
      <c r="AI7" s="30" t="s">
        <v>34</v>
      </c>
      <c r="AJ7" s="30" t="s">
        <v>31</v>
      </c>
      <c r="AK7" s="30" t="s">
        <v>35</v>
      </c>
      <c r="AL7" s="30" t="s">
        <v>30</v>
      </c>
      <c r="AM7" s="30" t="s">
        <v>31</v>
      </c>
      <c r="AN7" s="30" t="s">
        <v>32</v>
      </c>
      <c r="AO7" s="30" t="s">
        <v>33</v>
      </c>
      <c r="AP7" s="30" t="s">
        <v>34</v>
      </c>
      <c r="AQ7" s="30" t="s">
        <v>31</v>
      </c>
      <c r="AR7" s="30" t="s">
        <v>35</v>
      </c>
      <c r="AS7" s="30" t="s">
        <v>30</v>
      </c>
      <c r="AT7" s="30" t="s">
        <v>31</v>
      </c>
      <c r="AU7" s="30" t="s">
        <v>32</v>
      </c>
      <c r="AV7" s="30" t="s">
        <v>33</v>
      </c>
      <c r="AW7" s="30" t="s">
        <v>34</v>
      </c>
      <c r="AX7" s="30" t="s">
        <v>31</v>
      </c>
      <c r="AY7" s="30" t="s">
        <v>35</v>
      </c>
      <c r="AZ7" s="30" t="s">
        <v>30</v>
      </c>
      <c r="BA7" s="30" t="s">
        <v>31</v>
      </c>
      <c r="BB7" s="30" t="s">
        <v>32</v>
      </c>
      <c r="BC7" s="30" t="s">
        <v>33</v>
      </c>
      <c r="BD7" s="30" t="s">
        <v>34</v>
      </c>
      <c r="BE7" s="30" t="s">
        <v>31</v>
      </c>
      <c r="BF7" s="30" t="s">
        <v>35</v>
      </c>
      <c r="BG7" s="30" t="s">
        <v>30</v>
      </c>
      <c r="BH7" s="30" t="s">
        <v>31</v>
      </c>
      <c r="BI7" s="30" t="s">
        <v>32</v>
      </c>
      <c r="BJ7" s="30" t="s">
        <v>33</v>
      </c>
      <c r="BK7" s="30" t="s">
        <v>34</v>
      </c>
      <c r="BL7" s="30" t="s">
        <v>31</v>
      </c>
      <c r="BM7" s="30" t="s">
        <v>35</v>
      </c>
      <c r="BN7" s="30" t="s">
        <v>30</v>
      </c>
      <c r="BO7" s="30" t="s">
        <v>31</v>
      </c>
      <c r="BP7" s="30" t="s">
        <v>32</v>
      </c>
      <c r="BQ7" s="30" t="s">
        <v>33</v>
      </c>
      <c r="BR7" s="30" t="s">
        <v>34</v>
      </c>
      <c r="BS7" s="30" t="s">
        <v>31</v>
      </c>
      <c r="BT7" s="30" t="s">
        <v>35</v>
      </c>
      <c r="BU7" s="30" t="s">
        <v>30</v>
      </c>
      <c r="BV7" s="30" t="s">
        <v>31</v>
      </c>
      <c r="BW7" s="30" t="s">
        <v>32</v>
      </c>
      <c r="BX7" s="30" t="s">
        <v>33</v>
      </c>
      <c r="BY7" s="30" t="s">
        <v>34</v>
      </c>
      <c r="BZ7" s="30" t="s">
        <v>31</v>
      </c>
      <c r="CA7" s="30" t="s">
        <v>35</v>
      </c>
      <c r="CB7" s="30" t="s">
        <v>30</v>
      </c>
      <c r="CC7" s="30" t="s">
        <v>31</v>
      </c>
      <c r="CD7" s="30" t="s">
        <v>32</v>
      </c>
      <c r="CE7" s="30" t="s">
        <v>33</v>
      </c>
      <c r="CF7" s="30" t="s">
        <v>34</v>
      </c>
      <c r="CG7" s="30" t="s">
        <v>31</v>
      </c>
      <c r="CH7" s="30" t="s">
        <v>35</v>
      </c>
      <c r="CI7" s="30" t="s">
        <v>30</v>
      </c>
      <c r="CJ7" s="30" t="s">
        <v>31</v>
      </c>
      <c r="CK7" s="30" t="s">
        <v>31</v>
      </c>
      <c r="CL7" s="30" t="s">
        <v>33</v>
      </c>
      <c r="CM7" s="30" t="s">
        <v>34</v>
      </c>
      <c r="CN7" s="30" t="s">
        <v>31</v>
      </c>
      <c r="CO7" s="30" t="s">
        <v>35</v>
      </c>
      <c r="CP7" s="30" t="s">
        <v>30</v>
      </c>
      <c r="CQ7" s="30" t="s">
        <v>31</v>
      </c>
      <c r="CR7" s="30" t="s">
        <v>32</v>
      </c>
      <c r="CS7" s="30" t="s">
        <v>33</v>
      </c>
      <c r="CT7" s="30" t="s">
        <v>34</v>
      </c>
      <c r="CU7" s="30" t="s">
        <v>31</v>
      </c>
      <c r="CV7" s="30" t="s">
        <v>35</v>
      </c>
      <c r="CW7" s="30" t="s">
        <v>30</v>
      </c>
      <c r="CX7" s="30" t="s">
        <v>31</v>
      </c>
      <c r="CY7" s="30" t="s">
        <v>32</v>
      </c>
      <c r="CZ7" s="30" t="s">
        <v>33</v>
      </c>
      <c r="DA7" s="30" t="s">
        <v>34</v>
      </c>
      <c r="DB7" s="30" t="s">
        <v>31</v>
      </c>
      <c r="DC7" s="30" t="s">
        <v>35</v>
      </c>
      <c r="DD7" s="30" t="s">
        <v>30</v>
      </c>
      <c r="DE7" s="30" t="s">
        <v>31</v>
      </c>
      <c r="DF7" s="30" t="s">
        <v>32</v>
      </c>
      <c r="DG7" s="30" t="s">
        <v>33</v>
      </c>
      <c r="DH7" s="30" t="s">
        <v>34</v>
      </c>
      <c r="DI7" s="30" t="s">
        <v>31</v>
      </c>
      <c r="DJ7" s="30" t="s">
        <v>35</v>
      </c>
      <c r="DK7" s="31" t="s">
        <v>36</v>
      </c>
      <c r="DL7" s="31" t="s">
        <v>37</v>
      </c>
      <c r="DM7" s="31" t="s">
        <v>38</v>
      </c>
    </row>
    <row r="8" ht="15.75" customHeight="1">
      <c r="A8" s="32" t="str">
        <f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33" t="s">
        <v>39</v>
      </c>
      <c r="C8" s="34"/>
      <c r="D8" s="35">
        <f>MIN(D9:E11)</f>
        <v>45666</v>
      </c>
      <c r="E8" s="36">
        <f>MAX(D9:E11)</f>
        <v>45679</v>
      </c>
      <c r="F8" s="37">
        <f>E9-D9+1+E10-D10+1+E11-D11+1</f>
        <v>42</v>
      </c>
      <c r="G8" s="38"/>
      <c r="H8" s="39">
        <f>NETWORKDAYS(D9,E9)+NETWORKDAYS(D10,E10)+NETWORKDAYS(D11,E11)</f>
        <v>30</v>
      </c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2"/>
      <c r="DL8" s="42"/>
      <c r="DM8" s="43"/>
    </row>
    <row r="9" ht="15.75" customHeight="1">
      <c r="A9" s="44" t="str">
        <f t="shared" ref="A9:A12" si="2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45" t="s">
        <v>40</v>
      </c>
      <c r="C9" s="46" t="s">
        <v>41</v>
      </c>
      <c r="D9" s="47">
        <f t="shared" ref="D9:D11" si="3">$D$4+1</f>
        <v>45666</v>
      </c>
      <c r="E9" s="48">
        <f t="shared" ref="E9:E11" si="4">D9+F9-1</f>
        <v>45679</v>
      </c>
      <c r="F9" s="49">
        <v>14.0</v>
      </c>
      <c r="G9" s="50">
        <v>1.0</v>
      </c>
      <c r="H9" s="51">
        <f t="shared" ref="H9:H11" si="5">NETWORKDAYS(D9,E9)</f>
        <v>10</v>
      </c>
      <c r="I9" s="52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4" t="s">
        <v>0</v>
      </c>
      <c r="DL9" s="55" t="s">
        <v>42</v>
      </c>
      <c r="DM9" s="56"/>
    </row>
    <row r="10" ht="15.75" customHeight="1">
      <c r="A10" s="57" t="str">
        <f t="shared" si="2"/>
        <v>1.2</v>
      </c>
      <c r="B10" s="45" t="s">
        <v>40</v>
      </c>
      <c r="C10" s="46" t="s">
        <v>43</v>
      </c>
      <c r="D10" s="47">
        <f t="shared" si="3"/>
        <v>45666</v>
      </c>
      <c r="E10" s="48">
        <f t="shared" si="4"/>
        <v>45679</v>
      </c>
      <c r="F10" s="49">
        <v>14.0</v>
      </c>
      <c r="G10" s="50">
        <v>1.0</v>
      </c>
      <c r="H10" s="58">
        <f t="shared" si="5"/>
        <v>10</v>
      </c>
      <c r="I10" s="52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4" t="s">
        <v>0</v>
      </c>
      <c r="DL10" s="55" t="s">
        <v>42</v>
      </c>
      <c r="DM10" s="56"/>
    </row>
    <row r="11" ht="15.75" customHeight="1">
      <c r="A11" s="44" t="str">
        <f t="shared" si="2"/>
        <v>1.3</v>
      </c>
      <c r="B11" s="45" t="s">
        <v>40</v>
      </c>
      <c r="C11" s="46" t="s">
        <v>20</v>
      </c>
      <c r="D11" s="47">
        <f t="shared" si="3"/>
        <v>45666</v>
      </c>
      <c r="E11" s="48">
        <f t="shared" si="4"/>
        <v>45679</v>
      </c>
      <c r="F11" s="49">
        <v>14.0</v>
      </c>
      <c r="G11" s="50">
        <v>1.0</v>
      </c>
      <c r="H11" s="51">
        <f t="shared" si="5"/>
        <v>10</v>
      </c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4" t="s">
        <v>0</v>
      </c>
      <c r="DL11" s="55" t="s">
        <v>42</v>
      </c>
      <c r="DM11" s="56"/>
    </row>
    <row r="12" ht="15.75" customHeight="1">
      <c r="A12" s="57" t="str">
        <f t="shared" si="2"/>
        <v>1.4</v>
      </c>
      <c r="B12" s="45"/>
      <c r="C12" s="46"/>
      <c r="D12" s="47"/>
      <c r="E12" s="48"/>
      <c r="F12" s="49"/>
      <c r="G12" s="50"/>
      <c r="H12" s="58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9"/>
      <c r="DL12" s="59"/>
      <c r="DM12" s="56"/>
    </row>
    <row r="13" ht="15.75" customHeight="1">
      <c r="A13" s="60" t="str">
        <f>IF(ISERROR(VALUE(SUBSTITUTE(OFFSET(A13,-1,0,1,1),".",""))),"1",IF(ISERROR(FIND("`",SUBSTITUTE(OFFSET(A13,-1,0,1,1),".","`",1))),TEXT(VALUE(OFFSET(A13,-1,0,1,1))+1,"#"),TEXT(VALUE(LEFT(OFFSET(A13,-1,0,1,1),FIND("`",SUBSTITUTE(OFFSET(A13,-1,0,1,1),".","`",1))-1))+1,"#")))</f>
        <v>2</v>
      </c>
      <c r="B13" s="61" t="s">
        <v>44</v>
      </c>
      <c r="C13" s="62"/>
      <c r="D13" s="63">
        <f>MIN(D14:E16)</f>
        <v>45680</v>
      </c>
      <c r="E13" s="64">
        <f>MAX(D14:E16)</f>
        <v>45693</v>
      </c>
      <c r="F13" s="65">
        <f>E14-D14+1+E15-D15+1+E16-D16+1</f>
        <v>42</v>
      </c>
      <c r="G13" s="66"/>
      <c r="H13" s="67">
        <f>NETWORKDAYS(D14,E14)+NETWORKDAYS(D15,E15)+NETWORKDAYS(D16,E16)</f>
        <v>30</v>
      </c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1"/>
      <c r="DL13" s="71"/>
      <c r="DM13" s="72"/>
    </row>
    <row r="14" ht="15.75" customHeight="1">
      <c r="A14" s="57" t="str">
        <f t="shared" ref="A14:A17" si="6"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2.1</v>
      </c>
      <c r="B14" s="45" t="s">
        <v>45</v>
      </c>
      <c r="C14" s="46" t="s">
        <v>41</v>
      </c>
      <c r="D14" s="47">
        <f>$E$9+1</f>
        <v>45680</v>
      </c>
      <c r="E14" s="48">
        <f t="shared" ref="E14:E16" si="7">D14+F14-1</f>
        <v>45693</v>
      </c>
      <c r="F14" s="49">
        <v>14.0</v>
      </c>
      <c r="G14" s="50">
        <v>1.0</v>
      </c>
      <c r="H14" s="58">
        <f t="shared" ref="H14:H16" si="8">NETWORKDAYS(D14,E14)</f>
        <v>10</v>
      </c>
      <c r="I14" s="52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5" t="s">
        <v>46</v>
      </c>
      <c r="DL14" s="55" t="s">
        <v>44</v>
      </c>
      <c r="DM14" s="56"/>
    </row>
    <row r="15" ht="15.75" customHeight="1">
      <c r="A15" s="44" t="str">
        <f t="shared" si="6"/>
        <v>2.2</v>
      </c>
      <c r="B15" s="45" t="s">
        <v>47</v>
      </c>
      <c r="C15" s="46" t="s">
        <v>43</v>
      </c>
      <c r="D15" s="47">
        <f>$E$10+1</f>
        <v>45680</v>
      </c>
      <c r="E15" s="48">
        <f t="shared" si="7"/>
        <v>45693</v>
      </c>
      <c r="F15" s="49">
        <v>14.0</v>
      </c>
      <c r="G15" s="50">
        <v>1.0</v>
      </c>
      <c r="H15" s="51">
        <f t="shared" si="8"/>
        <v>10</v>
      </c>
      <c r="I15" s="52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5" t="s">
        <v>46</v>
      </c>
      <c r="DL15" s="55" t="s">
        <v>44</v>
      </c>
      <c r="DM15" s="56"/>
    </row>
    <row r="16" ht="15.75" customHeight="1">
      <c r="A16" s="57" t="str">
        <f t="shared" si="6"/>
        <v>2.3</v>
      </c>
      <c r="B16" s="45" t="s">
        <v>48</v>
      </c>
      <c r="C16" s="46" t="s">
        <v>20</v>
      </c>
      <c r="D16" s="47">
        <f>$E$11+1</f>
        <v>45680</v>
      </c>
      <c r="E16" s="48">
        <f t="shared" si="7"/>
        <v>45693</v>
      </c>
      <c r="F16" s="49">
        <v>14.0</v>
      </c>
      <c r="G16" s="50">
        <v>1.0</v>
      </c>
      <c r="H16" s="58">
        <f t="shared" si="8"/>
        <v>10</v>
      </c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5" t="s">
        <v>46</v>
      </c>
      <c r="DL16" s="55" t="s">
        <v>44</v>
      </c>
      <c r="DM16" s="56"/>
    </row>
    <row r="17" ht="15.75" customHeight="1">
      <c r="A17" s="44" t="str">
        <f t="shared" si="6"/>
        <v>2.4</v>
      </c>
      <c r="B17" s="45"/>
      <c r="C17" s="46"/>
      <c r="D17" s="47"/>
      <c r="E17" s="48"/>
      <c r="F17" s="49"/>
      <c r="G17" s="50"/>
      <c r="H17" s="51"/>
      <c r="I17" s="52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9"/>
      <c r="DL17" s="59"/>
      <c r="DM17" s="56"/>
    </row>
    <row r="18" ht="15.75" customHeight="1">
      <c r="A18" s="73" t="str">
        <f>IF(ISERROR(VALUE(SUBSTITUTE(OFFSET(A18,-1,0,1,1),".",""))),"1",IF(ISERROR(FIND("`",SUBSTITUTE(OFFSET(A18,-1,0,1,1),".","`",1))),TEXT(VALUE(OFFSET(A18,-1,0,1,1))+1,"#"),TEXT(VALUE(LEFT(OFFSET(A18,-1,0,1,1),FIND("`",SUBSTITUTE(OFFSET(A18,-1,0,1,1),".","`",1))-1))+1,"#")))</f>
        <v>3</v>
      </c>
      <c r="B18" s="61" t="s">
        <v>49</v>
      </c>
      <c r="C18" s="74"/>
      <c r="D18" s="63">
        <f>MIN(D19:E24)</f>
        <v>45694</v>
      </c>
      <c r="E18" s="64">
        <f>MAX(E19:E25)</f>
        <v>45742</v>
      </c>
      <c r="F18" s="65">
        <f>E18-D18+1</f>
        <v>49</v>
      </c>
      <c r="G18" s="75"/>
      <c r="H18" s="67">
        <f t="shared" ref="H18:H24" si="9">NETWORKDAYS(D18,E18)</f>
        <v>35</v>
      </c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76"/>
      <c r="DL18" s="76"/>
      <c r="DM18" s="77"/>
    </row>
    <row r="19" ht="15.75" customHeight="1">
      <c r="A19" s="44" t="str">
        <f t="shared" ref="A19:A25" si="10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3.1</v>
      </c>
      <c r="B19" s="78" t="s">
        <v>50</v>
      </c>
      <c r="C19" s="46" t="s">
        <v>20</v>
      </c>
      <c r="D19" s="47">
        <f>$E$16+1</f>
        <v>45694</v>
      </c>
      <c r="E19" s="48">
        <f t="shared" ref="E19:E24" si="11">D19+F19-1</f>
        <v>45719</v>
      </c>
      <c r="F19" s="49">
        <v>26.0</v>
      </c>
      <c r="G19" s="50">
        <v>1.0</v>
      </c>
      <c r="H19" s="51">
        <f t="shared" si="9"/>
        <v>18</v>
      </c>
      <c r="I19" s="52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5" t="s">
        <v>51</v>
      </c>
      <c r="DL19" s="79" t="s">
        <v>52</v>
      </c>
      <c r="DM19" s="56"/>
    </row>
    <row r="20" ht="15.75" customHeight="1">
      <c r="A20" s="57" t="str">
        <f t="shared" si="10"/>
        <v>3.2</v>
      </c>
      <c r="B20" s="78" t="s">
        <v>53</v>
      </c>
      <c r="C20" s="46" t="s">
        <v>20</v>
      </c>
      <c r="D20" s="47">
        <f>$E$19+1</f>
        <v>45720</v>
      </c>
      <c r="E20" s="48">
        <f t="shared" si="11"/>
        <v>45724</v>
      </c>
      <c r="F20" s="49">
        <v>5.0</v>
      </c>
      <c r="G20" s="50">
        <v>1.0</v>
      </c>
      <c r="H20" s="58">
        <f t="shared" si="9"/>
        <v>4</v>
      </c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9"/>
      <c r="DL20" s="55" t="s">
        <v>54</v>
      </c>
      <c r="DM20" s="56"/>
    </row>
    <row r="21" ht="15.75" customHeight="1">
      <c r="A21" s="44" t="str">
        <f t="shared" si="10"/>
        <v>3.3</v>
      </c>
      <c r="B21" s="78" t="s">
        <v>55</v>
      </c>
      <c r="C21" s="46" t="s">
        <v>20</v>
      </c>
      <c r="D21" s="47">
        <f>$E$20+1</f>
        <v>45725</v>
      </c>
      <c r="E21" s="48">
        <f t="shared" si="11"/>
        <v>45733</v>
      </c>
      <c r="F21" s="49">
        <v>9.0</v>
      </c>
      <c r="G21" s="50">
        <v>1.0</v>
      </c>
      <c r="H21" s="51">
        <f t="shared" si="9"/>
        <v>6</v>
      </c>
      <c r="I21" s="52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5" t="s">
        <v>56</v>
      </c>
      <c r="DL21" s="55" t="s">
        <v>57</v>
      </c>
      <c r="DM21" s="56"/>
    </row>
    <row r="22" ht="15.75" customHeight="1">
      <c r="A22" s="57" t="str">
        <f t="shared" si="10"/>
        <v>3.4</v>
      </c>
      <c r="B22" s="78" t="s">
        <v>58</v>
      </c>
      <c r="C22" s="46" t="s">
        <v>20</v>
      </c>
      <c r="D22" s="47">
        <f>$E$21+1</f>
        <v>45734</v>
      </c>
      <c r="E22" s="48">
        <f t="shared" si="11"/>
        <v>45738</v>
      </c>
      <c r="F22" s="49">
        <v>5.0</v>
      </c>
      <c r="G22" s="50">
        <v>1.0</v>
      </c>
      <c r="H22" s="58">
        <f t="shared" si="9"/>
        <v>4</v>
      </c>
      <c r="I22" s="52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9"/>
      <c r="DL22" s="55" t="s">
        <v>59</v>
      </c>
      <c r="DM22" s="56"/>
    </row>
    <row r="23" ht="15.75" customHeight="1">
      <c r="A23" s="44" t="str">
        <f t="shared" si="10"/>
        <v>3.5</v>
      </c>
      <c r="B23" s="78" t="s">
        <v>60</v>
      </c>
      <c r="C23" s="46" t="s">
        <v>20</v>
      </c>
      <c r="D23" s="47">
        <f>$E$22+1</f>
        <v>45739</v>
      </c>
      <c r="E23" s="48">
        <f t="shared" si="11"/>
        <v>45740</v>
      </c>
      <c r="F23" s="49">
        <v>2.0</v>
      </c>
      <c r="G23" s="50">
        <v>1.0</v>
      </c>
      <c r="H23" s="51">
        <f t="shared" si="9"/>
        <v>1</v>
      </c>
      <c r="I23" s="52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5" t="s">
        <v>61</v>
      </c>
      <c r="DL23" s="54" t="s">
        <v>62</v>
      </c>
      <c r="DM23" s="56"/>
    </row>
    <row r="24" ht="15.75" customHeight="1">
      <c r="A24" s="57" t="str">
        <f t="shared" si="10"/>
        <v>3.6</v>
      </c>
      <c r="B24" s="78" t="s">
        <v>63</v>
      </c>
      <c r="C24" s="46" t="s">
        <v>20</v>
      </c>
      <c r="D24" s="47">
        <f>$E$23+1</f>
        <v>45741</v>
      </c>
      <c r="E24" s="48">
        <f t="shared" si="11"/>
        <v>45742</v>
      </c>
      <c r="F24" s="49">
        <v>2.0</v>
      </c>
      <c r="G24" s="50">
        <v>1.0</v>
      </c>
      <c r="H24" s="58">
        <f t="shared" si="9"/>
        <v>2</v>
      </c>
      <c r="I24" s="52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9"/>
      <c r="DL24" s="55" t="s">
        <v>64</v>
      </c>
      <c r="DM24" s="56"/>
    </row>
    <row r="25" ht="15.75" customHeight="1">
      <c r="A25" s="44" t="str">
        <f t="shared" si="10"/>
        <v>3.7</v>
      </c>
      <c r="B25" s="45"/>
      <c r="C25" s="46"/>
      <c r="D25" s="80"/>
      <c r="E25" s="81"/>
      <c r="F25" s="82"/>
      <c r="G25" s="83"/>
      <c r="H25" s="51"/>
      <c r="I25" s="52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9"/>
      <c r="DL25" s="59"/>
      <c r="DM25" s="56"/>
    </row>
    <row r="26" ht="15.75" customHeight="1">
      <c r="A26" s="73" t="str">
        <f>IF(ISERROR(VALUE(SUBSTITUTE(OFFSET(A26,-1,0,1,1),".",""))),"1",IF(ISERROR(FIND("`",SUBSTITUTE(OFFSET(A26,-1,0,1,1),".","`",1))),TEXT(VALUE(OFFSET(A26,-1,0,1,1))+1,"#"),TEXT(VALUE(LEFT(OFFSET(A26,-1,0,1,1),FIND("`",SUBSTITUTE(OFFSET(A26,-1,0,1,1),".","`",1))-1))+1,"#")))</f>
        <v>4</v>
      </c>
      <c r="B26" s="84" t="s">
        <v>65</v>
      </c>
      <c r="C26" s="62"/>
      <c r="D26" s="63">
        <f>MIN(D27:D28)</f>
        <v>45743</v>
      </c>
      <c r="E26" s="64">
        <f>MAX(D27:E27)</f>
        <v>45755</v>
      </c>
      <c r="F26" s="65">
        <f>E26-D26+1</f>
        <v>13</v>
      </c>
      <c r="G26" s="75"/>
      <c r="H26" s="67">
        <f t="shared" ref="H26:H27" si="12">NETWORKDAYS(D26,E26)</f>
        <v>9</v>
      </c>
      <c r="I26" s="68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76"/>
      <c r="DL26" s="76"/>
      <c r="DM26" s="77"/>
    </row>
    <row r="27" ht="15.75" customHeight="1">
      <c r="A27" s="44" t="str">
        <f t="shared" ref="A27:A28" si="13">IF(ISERROR(VALUE(SUBSTITUTE(OFFSET(A27,-1,0,1,1),".",""))),"0.1",IF(ISERROR(FIND("`",SUBSTITUTE(OFFSET(A27,-1,0,1,1),".","`",1))),OFFSET(A27,-1,0,1,1)&amp;".1",LEFT(OFFSET(A27,-1,0,1,1),FIND("`",SUBSTITUTE(OFFSET(A27,-1,0,1,1),".","`",1)))&amp;IF(ISERROR(FIND("`",SUBSTITUTE(OFFSET(A27,-1,0,1,1),".","`",2))),VALUE(RIGHT(OFFSET(A27,-1,0,1,1),LEN(OFFSET(A27,-1,0,1,1))-FIND("`",SUBSTITUTE(OFFSET(A27,-1,0,1,1),".","`",1))))+1,VALUE(MID(OFFSET(A27,-1,0,1,1),FIND("`",SUBSTITUTE(OFFSET(A27,-1,0,1,1),".","`",1))+1,(FIND("`",SUBSTITUTE(OFFSET(A27,-1,0,1,1),".","`",2))-FIND("`",SUBSTITUTE(OFFSET(A27,-1,0,1,1),".","`",1))-1)))+1)))</f>
        <v>4.1</v>
      </c>
      <c r="B27" s="78" t="s">
        <v>66</v>
      </c>
      <c r="C27" s="46" t="s">
        <v>20</v>
      </c>
      <c r="D27" s="47">
        <f>$E$18+1</f>
        <v>45743</v>
      </c>
      <c r="E27" s="48">
        <f>D27+F27-1</f>
        <v>45755</v>
      </c>
      <c r="F27" s="85">
        <v>13.0</v>
      </c>
      <c r="G27" s="50">
        <v>1.0</v>
      </c>
      <c r="H27" s="51">
        <f t="shared" si="12"/>
        <v>9</v>
      </c>
      <c r="I27" s="52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5" t="s">
        <v>67</v>
      </c>
      <c r="DL27" s="55" t="s">
        <v>68</v>
      </c>
      <c r="DM27" s="56"/>
    </row>
    <row r="28" ht="15.75" customHeight="1">
      <c r="A28" s="57" t="str">
        <f t="shared" si="13"/>
        <v>4.2</v>
      </c>
      <c r="B28" s="45"/>
      <c r="C28" s="46"/>
      <c r="D28" s="86"/>
      <c r="E28" s="87"/>
      <c r="F28" s="88"/>
      <c r="G28" s="89"/>
      <c r="H28" s="90"/>
      <c r="I28" s="91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3"/>
      <c r="DL28" s="93"/>
      <c r="DM28" s="94"/>
    </row>
    <row r="29" ht="15.75" customHeight="1">
      <c r="A29" s="73" t="str">
        <f>IF(ISERROR(VALUE(SUBSTITUTE(OFFSET(A29,-1,0,1,1),".",""))),"1",IF(ISERROR(FIND("`",SUBSTITUTE(OFFSET(A29,-1,0,1,1),".","`",1))),TEXT(VALUE(OFFSET(A29,-1,0,1,1))+1,"#"),TEXT(VALUE(LEFT(OFFSET(A29,-1,0,1,1),FIND("`",SUBSTITUTE(OFFSET(A29,-1,0,1,1),".","`",1))-1))+1,"#")))</f>
        <v>5</v>
      </c>
      <c r="B29" s="84" t="s">
        <v>69</v>
      </c>
      <c r="C29" s="62"/>
      <c r="D29" s="63">
        <f>MIN(D30:D33)</f>
        <v>45694</v>
      </c>
      <c r="E29" s="64">
        <f>MAX(E30:E33)</f>
        <v>45756</v>
      </c>
      <c r="F29" s="65">
        <f>E29-D29+1</f>
        <v>63</v>
      </c>
      <c r="G29" s="75"/>
      <c r="H29" s="67">
        <f t="shared" ref="H29:H33" si="14">NETWORKDAYS(D29,E29)</f>
        <v>45</v>
      </c>
      <c r="I29" s="68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76"/>
      <c r="DL29" s="76"/>
      <c r="DM29" s="77"/>
    </row>
    <row r="30" ht="15.75" customHeight="1">
      <c r="A30" s="57" t="str">
        <f t="shared" ref="A30:A34" si="15">IF(ISERROR(VALUE(SUBSTITUTE(OFFSET(A30,-1,0,1,1),".",""))),"0.1",IF(ISERROR(FIND("`",SUBSTITUTE(OFFSET(A30,-1,0,1,1),".","`",1))),OFFSET(A30,-1,0,1,1)&amp;".1",LEFT(OFFSET(A30,-1,0,1,1),FIND("`",SUBSTITUTE(OFFSET(A30,-1,0,1,1),".","`",1)))&amp;IF(ISERROR(FIND("`",SUBSTITUTE(OFFSET(A30,-1,0,1,1),".","`",2))),VALUE(RIGHT(OFFSET(A30,-1,0,1,1),LEN(OFFSET(A30,-1,0,1,1))-FIND("`",SUBSTITUTE(OFFSET(A30,-1,0,1,1),".","`",1))))+1,VALUE(MID(OFFSET(A30,-1,0,1,1),FIND("`",SUBSTITUTE(OFFSET(A30,-1,0,1,1),".","`",1))+1,(FIND("`",SUBSTITUTE(OFFSET(A30,-1,0,1,1),".","`",2))-FIND("`",SUBSTITUTE(OFFSET(A30,-1,0,1,1),".","`",1))-1)))+1)))</f>
        <v>5.1</v>
      </c>
      <c r="B30" s="78" t="s">
        <v>70</v>
      </c>
      <c r="C30" s="46" t="s">
        <v>43</v>
      </c>
      <c r="D30" s="47">
        <f>$E$15+1</f>
        <v>45694</v>
      </c>
      <c r="E30" s="48">
        <f t="shared" ref="E30:E33" si="16">D30+F30-1</f>
        <v>45725</v>
      </c>
      <c r="F30" s="49">
        <f>F19+F20+1</f>
        <v>32</v>
      </c>
      <c r="G30" s="50">
        <v>1.0</v>
      </c>
      <c r="H30" s="58">
        <f t="shared" si="14"/>
        <v>22</v>
      </c>
      <c r="I30" s="52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5" t="s">
        <v>71</v>
      </c>
      <c r="DL30" s="55" t="s">
        <v>52</v>
      </c>
      <c r="DM30" s="56"/>
    </row>
    <row r="31" ht="15.75" customHeight="1">
      <c r="A31" s="44" t="str">
        <f t="shared" si="15"/>
        <v>5.2</v>
      </c>
      <c r="B31" s="78" t="s">
        <v>72</v>
      </c>
      <c r="C31" s="46" t="s">
        <v>43</v>
      </c>
      <c r="D31" s="47">
        <f>$E$30+1</f>
        <v>45726</v>
      </c>
      <c r="E31" s="48">
        <f t="shared" si="16"/>
        <v>45734</v>
      </c>
      <c r="F31" s="49">
        <v>9.0</v>
      </c>
      <c r="G31" s="50">
        <v>1.0</v>
      </c>
      <c r="H31" s="51">
        <f t="shared" si="14"/>
        <v>7</v>
      </c>
      <c r="I31" s="52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9"/>
      <c r="DL31" s="55" t="s">
        <v>73</v>
      </c>
      <c r="DM31" s="56"/>
    </row>
    <row r="32" ht="15.75" customHeight="1">
      <c r="A32" s="57" t="str">
        <f t="shared" si="15"/>
        <v>5.3</v>
      </c>
      <c r="B32" s="78" t="s">
        <v>74</v>
      </c>
      <c r="C32" s="46" t="s">
        <v>43</v>
      </c>
      <c r="D32" s="47">
        <f>$E$31+1</f>
        <v>45735</v>
      </c>
      <c r="E32" s="48">
        <f t="shared" si="16"/>
        <v>45749</v>
      </c>
      <c r="F32" s="49">
        <v>15.0</v>
      </c>
      <c r="G32" s="50">
        <v>1.0</v>
      </c>
      <c r="H32" s="58">
        <f t="shared" si="14"/>
        <v>11</v>
      </c>
      <c r="I32" s="52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5" t="s">
        <v>75</v>
      </c>
      <c r="DL32" s="55" t="s">
        <v>57</v>
      </c>
      <c r="DM32" s="56"/>
    </row>
    <row r="33" ht="15.75" customHeight="1">
      <c r="A33" s="44" t="str">
        <f t="shared" si="15"/>
        <v>5.4</v>
      </c>
      <c r="B33" s="78" t="s">
        <v>76</v>
      </c>
      <c r="C33" s="46" t="s">
        <v>43</v>
      </c>
      <c r="D33" s="47">
        <f>$E$32+1</f>
        <v>45750</v>
      </c>
      <c r="E33" s="48">
        <f t="shared" si="16"/>
        <v>45756</v>
      </c>
      <c r="F33" s="49">
        <v>7.0</v>
      </c>
      <c r="G33" s="50">
        <v>1.0</v>
      </c>
      <c r="H33" s="51">
        <f t="shared" si="14"/>
        <v>5</v>
      </c>
      <c r="I33" s="52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9"/>
      <c r="DL33" s="55" t="s">
        <v>77</v>
      </c>
      <c r="DM33" s="56"/>
    </row>
    <row r="34" ht="15.75" customHeight="1">
      <c r="A34" s="57" t="str">
        <f t="shared" si="15"/>
        <v>5.5</v>
      </c>
      <c r="B34" s="45"/>
      <c r="C34" s="95"/>
      <c r="D34" s="96"/>
      <c r="E34" s="97"/>
      <c r="F34" s="98"/>
      <c r="G34" s="99"/>
      <c r="H34" s="100"/>
      <c r="DK34" s="59"/>
      <c r="DL34" s="55" t="s">
        <v>78</v>
      </c>
      <c r="DM34" s="56"/>
    </row>
    <row r="35" ht="15.75" customHeight="1">
      <c r="A35" s="73" t="str">
        <f>IF(ISERROR(VALUE(SUBSTITUTE(OFFSET(A35,-1,0,1,1),".",""))),"1",IF(ISERROR(FIND("`",SUBSTITUTE(OFFSET(A35,-1,0,1,1),".","`",1))),TEXT(VALUE(OFFSET(A35,-1,0,1,1))+1,"#"),TEXT(VALUE(LEFT(OFFSET(A35,-1,0,1,1),FIND("`",SUBSTITUTE(OFFSET(A35,-1,0,1,1),".","`",1))-1))+1,"#")))</f>
        <v>6</v>
      </c>
      <c r="B35" s="84" t="s">
        <v>79</v>
      </c>
      <c r="C35" s="62"/>
      <c r="D35" s="63">
        <f>MIN(D36:D38)</f>
        <v>45694</v>
      </c>
      <c r="E35" s="64">
        <f>MAX(E36:E38)</f>
        <v>45757</v>
      </c>
      <c r="F35" s="65">
        <f>E35-D35+1</f>
        <v>64</v>
      </c>
      <c r="G35" s="75"/>
      <c r="H35" s="67">
        <f t="shared" ref="H35:H37" si="17">NETWORKDAYS(D35,E35)</f>
        <v>46</v>
      </c>
      <c r="I35" s="68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55" t="s">
        <v>44</v>
      </c>
      <c r="DL35" s="76"/>
      <c r="DM35" s="77"/>
    </row>
    <row r="36" ht="15.75" customHeight="1">
      <c r="A36" s="57" t="str">
        <f t="shared" ref="A36:A38" si="18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6.1</v>
      </c>
      <c r="B36" s="78" t="s">
        <v>80</v>
      </c>
      <c r="C36" s="46" t="s">
        <v>41</v>
      </c>
      <c r="D36" s="47">
        <f>$E$14+1</f>
        <v>45694</v>
      </c>
      <c r="E36" s="48">
        <f t="shared" ref="E36:E37" si="19">D36+F36-1</f>
        <v>45735</v>
      </c>
      <c r="F36" s="49">
        <f>F31+F30+1</f>
        <v>42</v>
      </c>
      <c r="G36" s="50">
        <v>1.0</v>
      </c>
      <c r="H36" s="58">
        <f t="shared" si="17"/>
        <v>30</v>
      </c>
      <c r="I36" s="52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5" t="s">
        <v>78</v>
      </c>
      <c r="DL36" s="59"/>
      <c r="DM36" s="56"/>
    </row>
    <row r="37" ht="15.75" customHeight="1">
      <c r="A37" s="44" t="str">
        <f t="shared" si="18"/>
        <v>6.2</v>
      </c>
      <c r="B37" s="78" t="s">
        <v>81</v>
      </c>
      <c r="C37" s="46" t="s">
        <v>41</v>
      </c>
      <c r="D37" s="47">
        <f>$E$36+1</f>
        <v>45736</v>
      </c>
      <c r="E37" s="48">
        <f t="shared" si="19"/>
        <v>45757</v>
      </c>
      <c r="F37" s="49">
        <v>22.0</v>
      </c>
      <c r="G37" s="50">
        <v>1.0</v>
      </c>
      <c r="H37" s="51">
        <f t="shared" si="17"/>
        <v>16</v>
      </c>
      <c r="I37" s="52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5" t="s">
        <v>82</v>
      </c>
      <c r="DL37" s="55" t="s">
        <v>83</v>
      </c>
      <c r="DM37" s="56"/>
    </row>
    <row r="38" ht="15.75" customHeight="1">
      <c r="A38" s="57" t="str">
        <f t="shared" si="18"/>
        <v>6.3</v>
      </c>
      <c r="B38" s="45"/>
      <c r="C38" s="46"/>
      <c r="D38" s="86"/>
      <c r="E38" s="87"/>
      <c r="F38" s="88"/>
      <c r="G38" s="89"/>
      <c r="H38" s="90"/>
      <c r="I38" s="91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2"/>
      <c r="CC38" s="92"/>
      <c r="CD38" s="92"/>
      <c r="CE38" s="92"/>
      <c r="CF38" s="92"/>
      <c r="CG38" s="92"/>
      <c r="CH38" s="92"/>
      <c r="CI38" s="92"/>
      <c r="CJ38" s="92"/>
      <c r="CK38" s="92"/>
      <c r="CL38" s="92"/>
      <c r="CM38" s="92"/>
      <c r="CN38" s="92"/>
      <c r="CO38" s="92"/>
      <c r="CP38" s="92"/>
      <c r="CQ38" s="92"/>
      <c r="CR38" s="92"/>
      <c r="CS38" s="92"/>
      <c r="CT38" s="92"/>
      <c r="CU38" s="92"/>
      <c r="CV38" s="92"/>
      <c r="CW38" s="92"/>
      <c r="CX38" s="92"/>
      <c r="CY38" s="92"/>
      <c r="CZ38" s="92"/>
      <c r="DA38" s="92"/>
      <c r="DB38" s="92"/>
      <c r="DC38" s="92"/>
      <c r="DD38" s="92"/>
      <c r="DE38" s="92"/>
      <c r="DF38" s="92"/>
      <c r="DG38" s="92"/>
      <c r="DH38" s="92"/>
      <c r="DI38" s="92"/>
      <c r="DJ38" s="92"/>
      <c r="DK38" s="93"/>
      <c r="DL38" s="93"/>
      <c r="DM38" s="94"/>
    </row>
    <row r="39" ht="15.75" customHeight="1">
      <c r="A39" s="73" t="str">
        <f>IF(ISERROR(VALUE(SUBSTITUTE(OFFSET(A39,-1,0,1,1),".",""))),"1",IF(ISERROR(FIND("`",SUBSTITUTE(OFFSET(A39,-1,0,1,1),".","`",1))),TEXT(VALUE(OFFSET(A39,-1,0,1,1))+1,"#"),TEXT(VALUE(LEFT(OFFSET(A39,-1,0,1,1),FIND("`",SUBSTITUTE(OFFSET(A39,-1,0,1,1),".","`",1))-1))+1,"#")))</f>
        <v>7</v>
      </c>
      <c r="B39" s="84" t="s">
        <v>84</v>
      </c>
      <c r="C39" s="62"/>
      <c r="D39" s="63">
        <f>MIN(D40:E50)</f>
        <v>45756</v>
      </c>
      <c r="E39" s="64">
        <f>MAX(D40:E50)</f>
        <v>45769</v>
      </c>
      <c r="F39" s="65">
        <f>SUM(F42:F50)</f>
        <v>25</v>
      </c>
      <c r="G39" s="75"/>
      <c r="H39" s="67">
        <f>SUM(H40,H40:H50)</f>
        <v>20</v>
      </c>
      <c r="I39" s="68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76"/>
      <c r="DL39" s="101" t="s">
        <v>85</v>
      </c>
      <c r="DM39" s="102" t="s">
        <v>86</v>
      </c>
    </row>
    <row r="40" ht="15.75" customHeight="1">
      <c r="A40" s="57" t="str">
        <f t="shared" ref="A40:A50" si="20">IF(ISERROR(VALUE(SUBSTITUTE(OFFSET(A40,-1,0,1,1),".",""))),"0.1",IF(ISERROR(FIND("`",SUBSTITUTE(OFFSET(A40,-1,0,1,1),".","`",1))),OFFSET(A40,-1,0,1,1)&amp;".1",LEFT(OFFSET(A40,-1,0,1,1),FIND("`",SUBSTITUTE(OFFSET(A40,-1,0,1,1),".","`",1)))&amp;IF(ISERROR(FIND("`",SUBSTITUTE(OFFSET(A40,-1,0,1,1),".","`",2))),VALUE(RIGHT(OFFSET(A40,-1,0,1,1),LEN(OFFSET(A40,-1,0,1,1))-FIND("`",SUBSTITUTE(OFFSET(A40,-1,0,1,1),".","`",1))))+1,VALUE(MID(OFFSET(A40,-1,0,1,1),FIND("`",SUBSTITUTE(OFFSET(A40,-1,0,1,1),".","`",1))+1,(FIND("`",SUBSTITUTE(OFFSET(A40,-1,0,1,1),".","`",2))-FIND("`",SUBSTITUTE(OFFSET(A40,-1,0,1,1),".","`",1))-1)))+1)))</f>
        <v>7.1</v>
      </c>
      <c r="B40" s="78" t="s">
        <v>87</v>
      </c>
      <c r="C40" s="46" t="s">
        <v>20</v>
      </c>
      <c r="D40" s="47">
        <f>$E$27+1</f>
        <v>45756</v>
      </c>
      <c r="E40" s="48">
        <f t="shared" ref="E40:E50" si="21">D40+F40-1</f>
        <v>45756</v>
      </c>
      <c r="F40" s="49">
        <v>1.0</v>
      </c>
      <c r="G40" s="50">
        <v>1.0</v>
      </c>
      <c r="H40" s="58">
        <f t="shared" ref="H40:H50" si="22">NETWORKDAYS(D40,E40)</f>
        <v>1</v>
      </c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93"/>
      <c r="DL40" s="93"/>
      <c r="DM40" s="94"/>
    </row>
    <row r="41" ht="15.75" customHeight="1">
      <c r="A41" s="44" t="str">
        <f t="shared" si="20"/>
        <v>7.2</v>
      </c>
      <c r="B41" s="78" t="s">
        <v>88</v>
      </c>
      <c r="C41" s="46" t="s">
        <v>20</v>
      </c>
      <c r="D41" s="47">
        <f>$E$40+1</f>
        <v>45757</v>
      </c>
      <c r="E41" s="48">
        <f t="shared" si="21"/>
        <v>45757</v>
      </c>
      <c r="F41" s="49">
        <v>1.0</v>
      </c>
      <c r="G41" s="50">
        <v>1.0</v>
      </c>
      <c r="H41" s="51">
        <f t="shared" si="22"/>
        <v>1</v>
      </c>
      <c r="I41" s="52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93"/>
      <c r="DL41" s="93"/>
      <c r="DM41" s="103" t="s">
        <v>89</v>
      </c>
    </row>
    <row r="42" ht="15.75" customHeight="1">
      <c r="A42" s="57" t="str">
        <f t="shared" si="20"/>
        <v>7.3</v>
      </c>
      <c r="B42" s="78" t="s">
        <v>90</v>
      </c>
      <c r="C42" s="46" t="s">
        <v>43</v>
      </c>
      <c r="D42" s="47">
        <f>$E$33+1</f>
        <v>45757</v>
      </c>
      <c r="E42" s="48">
        <f t="shared" si="21"/>
        <v>45757</v>
      </c>
      <c r="F42" s="49">
        <v>1.0</v>
      </c>
      <c r="G42" s="50">
        <v>1.0</v>
      </c>
      <c r="H42" s="58">
        <f t="shared" si="22"/>
        <v>1</v>
      </c>
      <c r="I42" s="52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9"/>
      <c r="DL42" s="59"/>
      <c r="DM42" s="104" t="s">
        <v>91</v>
      </c>
    </row>
    <row r="43" ht="15.75" customHeight="1">
      <c r="A43" s="44" t="str">
        <f t="shared" si="20"/>
        <v>7.4</v>
      </c>
      <c r="B43" s="78" t="s">
        <v>92</v>
      </c>
      <c r="C43" s="46" t="s">
        <v>20</v>
      </c>
      <c r="D43" s="47">
        <f>$E$42+1</f>
        <v>45758</v>
      </c>
      <c r="E43" s="48">
        <f t="shared" si="21"/>
        <v>45760</v>
      </c>
      <c r="F43" s="49">
        <v>3.0</v>
      </c>
      <c r="G43" s="50">
        <v>1.0</v>
      </c>
      <c r="H43" s="51">
        <f t="shared" si="22"/>
        <v>1</v>
      </c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9"/>
      <c r="DL43" s="59"/>
      <c r="DM43" s="104" t="s">
        <v>93</v>
      </c>
    </row>
    <row r="44">
      <c r="A44" s="57" t="str">
        <f t="shared" si="20"/>
        <v>7.5</v>
      </c>
      <c r="B44" s="105" t="s">
        <v>94</v>
      </c>
      <c r="C44" s="46" t="s">
        <v>20</v>
      </c>
      <c r="D44" s="47">
        <f>$E$43+1</f>
        <v>45761</v>
      </c>
      <c r="E44" s="48">
        <f t="shared" si="21"/>
        <v>45763</v>
      </c>
      <c r="F44" s="49">
        <v>3.0</v>
      </c>
      <c r="G44" s="50">
        <v>1.0</v>
      </c>
      <c r="H44" s="58">
        <f t="shared" si="22"/>
        <v>3</v>
      </c>
      <c r="DD44" s="106"/>
      <c r="DE44" s="106"/>
      <c r="DF44" s="106"/>
      <c r="DK44" s="59"/>
      <c r="DL44" s="59"/>
      <c r="DM44" s="104" t="s">
        <v>95</v>
      </c>
    </row>
    <row r="45" ht="15.75" customHeight="1">
      <c r="A45" s="44" t="str">
        <f t="shared" si="20"/>
        <v>7.6</v>
      </c>
      <c r="B45" s="78" t="s">
        <v>96</v>
      </c>
      <c r="C45" s="46" t="s">
        <v>43</v>
      </c>
      <c r="D45" s="47">
        <f>$E$42+1</f>
        <v>45758</v>
      </c>
      <c r="E45" s="48">
        <f t="shared" si="21"/>
        <v>45763</v>
      </c>
      <c r="F45" s="49">
        <v>6.0</v>
      </c>
      <c r="G45" s="50">
        <v>1.0</v>
      </c>
      <c r="H45" s="51">
        <f t="shared" si="22"/>
        <v>4</v>
      </c>
      <c r="I45" s="52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9"/>
      <c r="DL45" s="59"/>
      <c r="DM45" s="104" t="s">
        <v>97</v>
      </c>
    </row>
    <row r="46" ht="15.75" customHeight="1">
      <c r="A46" s="57" t="str">
        <f t="shared" si="20"/>
        <v>7.7</v>
      </c>
      <c r="B46" s="78" t="s">
        <v>98</v>
      </c>
      <c r="C46" s="46" t="s">
        <v>20</v>
      </c>
      <c r="D46" s="47">
        <f>$E$44+1</f>
        <v>45764</v>
      </c>
      <c r="E46" s="48">
        <f t="shared" si="21"/>
        <v>45764</v>
      </c>
      <c r="F46" s="49">
        <v>1.0</v>
      </c>
      <c r="G46" s="50">
        <v>1.0</v>
      </c>
      <c r="H46" s="58">
        <f t="shared" si="22"/>
        <v>1</v>
      </c>
      <c r="I46" s="52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9"/>
      <c r="DL46" s="59"/>
      <c r="DM46" s="104" t="s">
        <v>99</v>
      </c>
    </row>
    <row r="47" ht="15.75" customHeight="1">
      <c r="A47" s="44" t="str">
        <f t="shared" si="20"/>
        <v>7.8</v>
      </c>
      <c r="B47" s="78" t="s">
        <v>100</v>
      </c>
      <c r="C47" s="46" t="s">
        <v>20</v>
      </c>
      <c r="D47" s="47">
        <f>$E$46+1</f>
        <v>45765</v>
      </c>
      <c r="E47" s="48">
        <f t="shared" si="21"/>
        <v>45765</v>
      </c>
      <c r="F47" s="49">
        <v>1.0</v>
      </c>
      <c r="G47" s="50">
        <v>1.0</v>
      </c>
      <c r="H47" s="51">
        <f t="shared" si="22"/>
        <v>1</v>
      </c>
      <c r="I47" s="52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9"/>
      <c r="DL47" s="59"/>
      <c r="DM47" s="104" t="s">
        <v>101</v>
      </c>
    </row>
    <row r="48" ht="15.75" customHeight="1">
      <c r="A48" s="57" t="str">
        <f t="shared" si="20"/>
        <v>7.9</v>
      </c>
      <c r="B48" s="78" t="s">
        <v>102</v>
      </c>
      <c r="C48" s="46" t="s">
        <v>41</v>
      </c>
      <c r="D48" s="47">
        <f>$E$37+1</f>
        <v>45758</v>
      </c>
      <c r="E48" s="48">
        <f t="shared" si="21"/>
        <v>45763</v>
      </c>
      <c r="F48" s="49">
        <v>6.0</v>
      </c>
      <c r="G48" s="50">
        <v>1.0</v>
      </c>
      <c r="H48" s="58">
        <f t="shared" si="22"/>
        <v>4</v>
      </c>
      <c r="I48" s="52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9"/>
      <c r="DL48" s="59"/>
      <c r="DM48" s="104" t="s">
        <v>103</v>
      </c>
    </row>
    <row r="49" ht="15.75" customHeight="1">
      <c r="A49" s="44" t="str">
        <f t="shared" si="20"/>
        <v>7.10</v>
      </c>
      <c r="B49" s="78" t="s">
        <v>104</v>
      </c>
      <c r="C49" s="46" t="s">
        <v>20</v>
      </c>
      <c r="D49" s="47">
        <f>$E$47+1</f>
        <v>45766</v>
      </c>
      <c r="E49" s="48">
        <f t="shared" si="21"/>
        <v>45768</v>
      </c>
      <c r="F49" s="85">
        <v>3.0</v>
      </c>
      <c r="G49" s="50">
        <v>1.0</v>
      </c>
      <c r="H49" s="51">
        <f t="shared" si="22"/>
        <v>1</v>
      </c>
      <c r="I49" s="52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9"/>
      <c r="DL49" s="59"/>
      <c r="DM49" s="104" t="s">
        <v>105</v>
      </c>
    </row>
    <row r="50" ht="15.75" customHeight="1">
      <c r="A50" s="107" t="str">
        <f t="shared" si="20"/>
        <v>7.11</v>
      </c>
      <c r="B50" s="108" t="s">
        <v>106</v>
      </c>
      <c r="C50" s="109" t="s">
        <v>20</v>
      </c>
      <c r="D50" s="110">
        <f>$E$49+1</f>
        <v>45769</v>
      </c>
      <c r="E50" s="111">
        <f t="shared" si="21"/>
        <v>45769</v>
      </c>
      <c r="F50" s="112">
        <v>1.0</v>
      </c>
      <c r="G50" s="113">
        <v>1.0</v>
      </c>
      <c r="H50" s="114">
        <f t="shared" si="22"/>
        <v>1</v>
      </c>
      <c r="I50" s="115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  <c r="CV50" s="116"/>
      <c r="CW50" s="116"/>
      <c r="CX50" s="116"/>
      <c r="CY50" s="116"/>
      <c r="CZ50" s="116"/>
      <c r="DA50" s="116"/>
      <c r="DB50" s="116"/>
      <c r="DC50" s="116"/>
      <c r="DD50" s="116"/>
      <c r="DE50" s="116"/>
      <c r="DF50" s="116"/>
      <c r="DG50" s="116"/>
      <c r="DH50" s="116"/>
      <c r="DI50" s="116"/>
      <c r="DJ50" s="116"/>
      <c r="DK50" s="117"/>
      <c r="DL50" s="117"/>
      <c r="DM50" s="118" t="s">
        <v>107</v>
      </c>
    </row>
    <row r="51" ht="15.75" customHeight="1">
      <c r="D51" s="3"/>
      <c r="E51" s="3"/>
      <c r="DL51" s="119" t="s">
        <v>108</v>
      </c>
      <c r="DM51" s="120" t="s">
        <v>29</v>
      </c>
    </row>
    <row r="52" ht="15.75" customHeight="1">
      <c r="D52" s="3"/>
      <c r="E52" s="3"/>
      <c r="DL52" s="119" t="s">
        <v>20</v>
      </c>
      <c r="DM52" s="121">
        <f>SUM(H50,H49,H47,H11,H16,H18,H26,H40,H41,H43,H44,H46)</f>
        <v>74</v>
      </c>
    </row>
    <row r="53" ht="15.75" customHeight="1">
      <c r="D53" s="3"/>
      <c r="E53" s="3"/>
      <c r="DL53" s="119" t="s">
        <v>41</v>
      </c>
      <c r="DM53" s="121">
        <f>SUM(H9,H35,H48,H14)</f>
        <v>70</v>
      </c>
    </row>
    <row r="54" ht="15.75" customHeight="1">
      <c r="D54" s="3"/>
      <c r="E54" s="3"/>
      <c r="DL54" s="119" t="s">
        <v>43</v>
      </c>
      <c r="DM54" s="121">
        <f>SUM(H10,H29,H45,H15,H42)</f>
        <v>70</v>
      </c>
    </row>
    <row r="55" ht="15.75" customHeight="1">
      <c r="D55" s="3"/>
      <c r="E55" s="3"/>
    </row>
    <row r="56" ht="15.75" customHeight="1">
      <c r="D56" s="3"/>
      <c r="E56" s="3"/>
      <c r="DJ56" s="122" t="s">
        <v>109</v>
      </c>
      <c r="DK56" s="123" t="s">
        <v>110</v>
      </c>
    </row>
    <row r="57" ht="15.75" customHeight="1">
      <c r="D57" s="3"/>
      <c r="E57" s="3"/>
      <c r="DJ57" s="122" t="s">
        <v>111</v>
      </c>
      <c r="DK57" s="123" t="s">
        <v>112</v>
      </c>
    </row>
    <row r="58" ht="15.75" customHeight="1">
      <c r="D58" s="3"/>
      <c r="E58" s="3"/>
      <c r="DJ58" s="122" t="s">
        <v>113</v>
      </c>
      <c r="DK58" s="123" t="s">
        <v>65</v>
      </c>
    </row>
    <row r="59" ht="15.75" customHeight="1">
      <c r="D59" s="3"/>
      <c r="E59" s="3"/>
    </row>
    <row r="60" ht="15.75" customHeight="1">
      <c r="D60" s="3"/>
      <c r="E60" s="3"/>
    </row>
    <row r="61" ht="15.75" customHeight="1">
      <c r="D61" s="3"/>
      <c r="E61" s="3"/>
    </row>
    <row r="62" ht="15.75" customHeight="1">
      <c r="D62" s="3"/>
      <c r="E62" s="3"/>
    </row>
    <row r="63" ht="15.75" customHeight="1">
      <c r="D63" s="3"/>
      <c r="E63" s="3"/>
    </row>
    <row r="64" ht="15.75" customHeight="1">
      <c r="D64" s="3"/>
      <c r="E64" s="3"/>
    </row>
    <row r="65" ht="15.75" customHeight="1">
      <c r="D65" s="3"/>
      <c r="E65" s="3"/>
    </row>
    <row r="66" ht="15.75" customHeight="1">
      <c r="D66" s="3"/>
      <c r="E66" s="3"/>
    </row>
    <row r="67" ht="15.75" customHeight="1">
      <c r="D67" s="3"/>
      <c r="E67" s="3"/>
    </row>
    <row r="68" ht="15.75" customHeight="1">
      <c r="D68" s="3"/>
      <c r="E68" s="3"/>
    </row>
    <row r="69" ht="15.75" customHeight="1">
      <c r="D69" s="3"/>
      <c r="E69" s="3"/>
    </row>
    <row r="70" ht="15.75" customHeight="1">
      <c r="D70" s="3"/>
      <c r="E70" s="3"/>
    </row>
    <row r="71" ht="15.75" customHeight="1">
      <c r="D71" s="3"/>
      <c r="E71" s="3"/>
    </row>
    <row r="72" ht="15.75" customHeight="1">
      <c r="D72" s="3"/>
      <c r="E72" s="3"/>
    </row>
    <row r="73" ht="15.75" customHeight="1">
      <c r="D73" s="3"/>
      <c r="E73" s="3"/>
    </row>
    <row r="74" ht="15.75" customHeight="1">
      <c r="D74" s="3"/>
      <c r="E74" s="3"/>
    </row>
    <row r="75" ht="15.75" customHeight="1">
      <c r="D75" s="3"/>
      <c r="E75" s="3"/>
    </row>
    <row r="76" ht="15.75" customHeight="1">
      <c r="D76" s="3"/>
      <c r="E76" s="3"/>
    </row>
    <row r="77" ht="15.75" customHeight="1">
      <c r="D77" s="3"/>
      <c r="E77" s="3"/>
    </row>
    <row r="78" ht="15.75" customHeight="1">
      <c r="D78" s="3"/>
      <c r="E78" s="3"/>
    </row>
    <row r="79" ht="15.75" customHeight="1">
      <c r="D79" s="3"/>
      <c r="E79" s="3"/>
    </row>
    <row r="80" ht="15.75" customHeight="1">
      <c r="D80" s="3"/>
      <c r="E80" s="3"/>
    </row>
    <row r="81" ht="15.75" customHeight="1">
      <c r="D81" s="3"/>
      <c r="E81" s="3"/>
    </row>
    <row r="82" ht="15.75" customHeight="1">
      <c r="D82" s="3"/>
      <c r="E82" s="3"/>
    </row>
    <row r="83" ht="15.75" customHeight="1">
      <c r="D83" s="3"/>
      <c r="E83" s="3"/>
    </row>
    <row r="84" ht="15.75" customHeight="1">
      <c r="D84" s="3"/>
      <c r="E84" s="3"/>
    </row>
    <row r="85" ht="15.75" customHeight="1">
      <c r="D85" s="3"/>
      <c r="E85" s="3"/>
    </row>
    <row r="86" ht="15.75" customHeight="1">
      <c r="D86" s="3"/>
      <c r="E86" s="3"/>
    </row>
    <row r="87" ht="15.75" customHeight="1">
      <c r="D87" s="3"/>
      <c r="E87" s="3"/>
    </row>
    <row r="88" ht="15.75" customHeight="1">
      <c r="D88" s="3"/>
      <c r="E88" s="3"/>
    </row>
    <row r="89" ht="15.75" customHeight="1">
      <c r="D89" s="3"/>
      <c r="E89" s="3"/>
    </row>
    <row r="90" ht="15.75" customHeight="1">
      <c r="D90" s="3"/>
      <c r="E90" s="3"/>
    </row>
    <row r="91" ht="15.75" customHeight="1">
      <c r="D91" s="3"/>
      <c r="E91" s="3"/>
    </row>
    <row r="92" ht="15.75" customHeight="1">
      <c r="D92" s="3"/>
      <c r="E92" s="3"/>
    </row>
    <row r="93" ht="15.75" customHeight="1">
      <c r="D93" s="3"/>
      <c r="E93" s="3"/>
    </row>
    <row r="94" ht="15.75" customHeight="1">
      <c r="D94" s="3"/>
      <c r="E94" s="3"/>
    </row>
    <row r="95" ht="15.75" customHeight="1">
      <c r="D95" s="3"/>
      <c r="E95" s="3"/>
    </row>
    <row r="96" ht="15.75" customHeight="1">
      <c r="D96" s="3"/>
      <c r="E96" s="3"/>
    </row>
    <row r="97" ht="15.75" customHeight="1">
      <c r="D97" s="3"/>
      <c r="E97" s="3"/>
    </row>
    <row r="98" ht="15.75" customHeight="1">
      <c r="D98" s="3"/>
      <c r="E98" s="3"/>
    </row>
    <row r="99" ht="15.75" customHeight="1">
      <c r="D99" s="3"/>
      <c r="E99" s="3"/>
    </row>
    <row r="100" ht="15.75" customHeight="1">
      <c r="D100" s="3"/>
      <c r="E100" s="3"/>
    </row>
    <row r="101" ht="15.75" customHeight="1">
      <c r="D101" s="3"/>
      <c r="E101" s="3"/>
    </row>
    <row r="102" ht="15.75" customHeight="1">
      <c r="D102" s="3"/>
      <c r="E102" s="3"/>
    </row>
    <row r="103" ht="15.75" customHeight="1">
      <c r="D103" s="3"/>
      <c r="E103" s="3"/>
    </row>
    <row r="104" ht="15.75" customHeight="1">
      <c r="D104" s="3"/>
      <c r="E104" s="3"/>
    </row>
    <row r="105" ht="15.75" customHeight="1">
      <c r="D105" s="3"/>
      <c r="E105" s="3"/>
    </row>
    <row r="106" ht="15.75" customHeight="1">
      <c r="D106" s="3"/>
      <c r="E106" s="3"/>
    </row>
    <row r="107" ht="15.75" customHeight="1">
      <c r="D107" s="3"/>
      <c r="E107" s="3"/>
    </row>
    <row r="108" ht="15.75" customHeight="1">
      <c r="D108" s="3"/>
      <c r="E108" s="3"/>
    </row>
    <row r="109" ht="15.75" customHeight="1">
      <c r="D109" s="3"/>
      <c r="E109" s="3"/>
    </row>
    <row r="110" ht="15.75" customHeight="1">
      <c r="D110" s="3"/>
      <c r="E110" s="3"/>
    </row>
    <row r="111" ht="15.75" customHeight="1">
      <c r="D111" s="3"/>
      <c r="E111" s="3"/>
    </row>
    <row r="112" ht="15.75" customHeight="1">
      <c r="D112" s="3"/>
      <c r="E112" s="3"/>
    </row>
    <row r="113" ht="15.75" customHeight="1">
      <c r="D113" s="3"/>
      <c r="E113" s="3"/>
    </row>
    <row r="114" ht="15.75" customHeight="1">
      <c r="D114" s="3"/>
      <c r="E114" s="3"/>
    </row>
    <row r="115" ht="15.75" customHeight="1">
      <c r="D115" s="3"/>
      <c r="E115" s="3"/>
    </row>
    <row r="116" ht="15.75" customHeight="1">
      <c r="D116" s="3"/>
      <c r="E116" s="3"/>
    </row>
    <row r="117" ht="15.75" customHeight="1">
      <c r="D117" s="3"/>
      <c r="E117" s="3"/>
    </row>
    <row r="118" ht="15.75" customHeight="1">
      <c r="D118" s="3"/>
      <c r="E118" s="3"/>
    </row>
    <row r="119" ht="15.75" customHeight="1">
      <c r="D119" s="3"/>
      <c r="E119" s="3"/>
    </row>
    <row r="120" ht="15.75" customHeight="1">
      <c r="D120" s="3"/>
      <c r="E120" s="3"/>
    </row>
    <row r="121" ht="15.75" customHeight="1">
      <c r="D121" s="3"/>
      <c r="E121" s="3"/>
    </row>
    <row r="122" ht="15.75" customHeight="1">
      <c r="D122" s="3"/>
      <c r="E122" s="3"/>
    </row>
    <row r="123" ht="15.75" customHeight="1">
      <c r="D123" s="3"/>
      <c r="E123" s="3"/>
    </row>
    <row r="124" ht="15.75" customHeight="1">
      <c r="D124" s="3"/>
      <c r="E124" s="3"/>
    </row>
    <row r="125" ht="15.75" customHeight="1">
      <c r="D125" s="3"/>
      <c r="E125" s="3"/>
    </row>
    <row r="126" ht="15.75" customHeight="1">
      <c r="D126" s="3"/>
      <c r="E126" s="3"/>
    </row>
    <row r="127" ht="15.75" customHeight="1">
      <c r="D127" s="3"/>
      <c r="E127" s="3"/>
    </row>
    <row r="128" ht="15.75" customHeight="1">
      <c r="D128" s="3"/>
      <c r="E128" s="3"/>
    </row>
    <row r="129" ht="15.75" customHeight="1">
      <c r="D129" s="3"/>
      <c r="E129" s="3"/>
    </row>
    <row r="130" ht="15.75" customHeight="1">
      <c r="D130" s="3"/>
      <c r="E130" s="3"/>
    </row>
    <row r="131" ht="15.75" customHeight="1">
      <c r="D131" s="3"/>
      <c r="E131" s="3"/>
    </row>
    <row r="132" ht="15.75" customHeight="1">
      <c r="D132" s="3"/>
      <c r="E132" s="3"/>
    </row>
    <row r="133" ht="15.75" customHeight="1">
      <c r="D133" s="3"/>
      <c r="E133" s="3"/>
    </row>
    <row r="134" ht="15.75" customHeight="1">
      <c r="D134" s="3"/>
      <c r="E134" s="3"/>
    </row>
    <row r="135" ht="15.75" customHeight="1">
      <c r="D135" s="3"/>
      <c r="E135" s="3"/>
    </row>
    <row r="136" ht="15.75" customHeight="1">
      <c r="D136" s="3"/>
      <c r="E136" s="3"/>
    </row>
    <row r="137" ht="15.75" customHeight="1">
      <c r="D137" s="3"/>
      <c r="E137" s="3"/>
    </row>
    <row r="138" ht="15.75" customHeight="1">
      <c r="D138" s="3"/>
      <c r="E138" s="3"/>
    </row>
    <row r="139" ht="15.75" customHeight="1">
      <c r="D139" s="3"/>
      <c r="E139" s="3"/>
    </row>
    <row r="140" ht="15.75" customHeight="1">
      <c r="D140" s="3"/>
      <c r="E140" s="3"/>
    </row>
    <row r="141" ht="15.75" customHeight="1">
      <c r="D141" s="3"/>
      <c r="E141" s="3"/>
    </row>
    <row r="142" ht="15.75" customHeight="1">
      <c r="D142" s="3"/>
      <c r="E142" s="3"/>
    </row>
    <row r="143" ht="15.75" customHeight="1">
      <c r="D143" s="3"/>
      <c r="E143" s="3"/>
    </row>
    <row r="144" ht="15.75" customHeight="1">
      <c r="D144" s="3"/>
      <c r="E144" s="3"/>
    </row>
    <row r="145" ht="15.75" customHeight="1">
      <c r="D145" s="3"/>
      <c r="E145" s="3"/>
    </row>
    <row r="146" ht="15.75" customHeight="1">
      <c r="D146" s="3"/>
      <c r="E146" s="3"/>
    </row>
    <row r="147" ht="15.75" customHeight="1">
      <c r="D147" s="3"/>
      <c r="E147" s="3"/>
    </row>
    <row r="148" ht="15.75" customHeight="1">
      <c r="D148" s="3"/>
      <c r="E148" s="3"/>
    </row>
    <row r="149" ht="15.75" customHeight="1">
      <c r="D149" s="3"/>
      <c r="E149" s="3"/>
    </row>
    <row r="150" ht="15.75" customHeight="1">
      <c r="D150" s="3"/>
      <c r="E150" s="3"/>
    </row>
    <row r="151" ht="15.75" customHeight="1">
      <c r="D151" s="3"/>
      <c r="E151" s="3"/>
    </row>
    <row r="152" ht="15.75" customHeight="1">
      <c r="D152" s="3"/>
      <c r="E152" s="3"/>
    </row>
    <row r="153" ht="15.75" customHeight="1">
      <c r="D153" s="3"/>
      <c r="E153" s="3"/>
    </row>
    <row r="154" ht="15.75" customHeight="1">
      <c r="D154" s="3"/>
      <c r="E154" s="3"/>
    </row>
    <row r="155" ht="15.75" customHeight="1">
      <c r="D155" s="3"/>
      <c r="E155" s="3"/>
    </row>
    <row r="156" ht="15.75" customHeight="1">
      <c r="D156" s="3"/>
      <c r="E156" s="3"/>
    </row>
    <row r="157" ht="15.75" customHeight="1">
      <c r="D157" s="3"/>
      <c r="E157" s="3"/>
    </row>
    <row r="158" ht="15.75" customHeight="1">
      <c r="D158" s="3"/>
      <c r="E158" s="3"/>
    </row>
    <row r="159" ht="15.75" customHeight="1">
      <c r="D159" s="3"/>
      <c r="E159" s="3"/>
    </row>
    <row r="160" ht="15.75" customHeight="1">
      <c r="D160" s="3"/>
      <c r="E160" s="3"/>
    </row>
    <row r="161" ht="15.75" customHeight="1">
      <c r="D161" s="3"/>
      <c r="E161" s="3"/>
    </row>
    <row r="162" ht="15.75" customHeight="1">
      <c r="D162" s="3"/>
      <c r="E162" s="3"/>
    </row>
    <row r="163" ht="15.75" customHeight="1">
      <c r="D163" s="3"/>
      <c r="E163" s="3"/>
    </row>
    <row r="164" ht="15.75" customHeight="1">
      <c r="D164" s="3"/>
      <c r="E164" s="3"/>
    </row>
    <row r="165" ht="15.75" customHeight="1">
      <c r="D165" s="3"/>
      <c r="E165" s="3"/>
    </row>
    <row r="166" ht="15.75" customHeight="1">
      <c r="D166" s="3"/>
      <c r="E166" s="3"/>
    </row>
    <row r="167" ht="15.75" customHeight="1">
      <c r="D167" s="3"/>
      <c r="E167" s="3"/>
    </row>
    <row r="168" ht="15.75" customHeight="1">
      <c r="D168" s="3"/>
      <c r="E168" s="3"/>
    </row>
    <row r="169" ht="15.75" customHeight="1">
      <c r="D169" s="3"/>
      <c r="E169" s="3"/>
    </row>
    <row r="170" ht="15.75" customHeight="1">
      <c r="D170" s="3"/>
      <c r="E170" s="3"/>
    </row>
    <row r="171" ht="15.75" customHeight="1">
      <c r="D171" s="3"/>
      <c r="E171" s="3"/>
    </row>
    <row r="172" ht="15.75" customHeight="1">
      <c r="D172" s="3"/>
      <c r="E172" s="3"/>
    </row>
    <row r="173" ht="15.75" customHeight="1">
      <c r="D173" s="3"/>
      <c r="E173" s="3"/>
    </row>
    <row r="174" ht="15.75" customHeight="1">
      <c r="D174" s="3"/>
      <c r="E174" s="3"/>
    </row>
    <row r="175" ht="15.75" customHeight="1">
      <c r="D175" s="3"/>
      <c r="E175" s="3"/>
    </row>
    <row r="176" ht="15.75" customHeight="1">
      <c r="D176" s="3"/>
      <c r="E176" s="3"/>
    </row>
    <row r="177" ht="15.75" customHeight="1">
      <c r="D177" s="3"/>
      <c r="E177" s="3"/>
    </row>
    <row r="178" ht="15.75" customHeight="1">
      <c r="D178" s="3"/>
      <c r="E178" s="3"/>
    </row>
    <row r="179" ht="15.75" customHeight="1">
      <c r="D179" s="3"/>
      <c r="E179" s="3"/>
    </row>
    <row r="180" ht="15.75" customHeight="1"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  <row r="978" ht="15.75" customHeight="1">
      <c r="D978" s="3"/>
      <c r="E978" s="3"/>
    </row>
    <row r="979" ht="15.75" customHeight="1">
      <c r="D979" s="3"/>
      <c r="E979" s="3"/>
    </row>
    <row r="980" ht="15.75" customHeight="1">
      <c r="D980" s="3"/>
      <c r="E980" s="3"/>
    </row>
    <row r="981" ht="15.75" customHeight="1">
      <c r="D981" s="3"/>
      <c r="E981" s="3"/>
    </row>
    <row r="982" ht="15.75" customHeight="1">
      <c r="D982" s="3"/>
      <c r="E982" s="3"/>
    </row>
    <row r="983" ht="15.75" customHeight="1">
      <c r="D983" s="3"/>
      <c r="E983" s="3"/>
    </row>
    <row r="984" ht="15.75" customHeight="1">
      <c r="D984" s="3"/>
      <c r="E984" s="3"/>
    </row>
    <row r="985" ht="15.75" customHeight="1">
      <c r="D985" s="3"/>
      <c r="E985" s="3"/>
    </row>
    <row r="986" ht="15.75" customHeight="1">
      <c r="D986" s="3"/>
      <c r="E986" s="3"/>
    </row>
    <row r="987" ht="15.75" customHeight="1">
      <c r="D987" s="3"/>
      <c r="E987" s="3"/>
    </row>
    <row r="988" ht="15.75" customHeight="1">
      <c r="D988" s="3"/>
      <c r="E988" s="3"/>
    </row>
    <row r="989" ht="15.75" customHeight="1">
      <c r="D989" s="3"/>
      <c r="E989" s="3"/>
    </row>
    <row r="990" ht="15.75" customHeight="1">
      <c r="D990" s="3"/>
      <c r="E990" s="3"/>
    </row>
    <row r="991" ht="15.75" customHeight="1">
      <c r="D991" s="3"/>
      <c r="E991" s="3"/>
    </row>
    <row r="992" ht="15.75" customHeight="1">
      <c r="D992" s="3"/>
      <c r="E992" s="3"/>
    </row>
    <row r="993" ht="15.75" customHeight="1">
      <c r="D993" s="3"/>
      <c r="E993" s="3"/>
    </row>
    <row r="994" ht="15.75" customHeight="1">
      <c r="D994" s="3"/>
      <c r="E994" s="3"/>
    </row>
    <row r="995" ht="15.75" customHeight="1">
      <c r="D995" s="3"/>
      <c r="E995" s="3"/>
    </row>
    <row r="996" ht="15.75" customHeight="1">
      <c r="D996" s="3"/>
      <c r="E996" s="3"/>
    </row>
    <row r="997" ht="15.75" customHeight="1">
      <c r="D997" s="3"/>
      <c r="E997" s="3"/>
    </row>
    <row r="998" ht="15.75" customHeight="1">
      <c r="D998" s="3"/>
      <c r="E998" s="3"/>
    </row>
    <row r="999" ht="15.75" customHeight="1">
      <c r="D999" s="3"/>
      <c r="E999" s="3"/>
    </row>
    <row r="1000" ht="15.75" customHeight="1">
      <c r="D1000" s="3"/>
      <c r="E1000" s="3"/>
    </row>
  </sheetData>
  <mergeCells count="37">
    <mergeCell ref="CI4:CO4"/>
    <mergeCell ref="CP4:CV4"/>
    <mergeCell ref="CW4:DC4"/>
    <mergeCell ref="DD4:DJ4"/>
    <mergeCell ref="DK4:DM4"/>
    <mergeCell ref="AL4:AR4"/>
    <mergeCell ref="AS4:AY4"/>
    <mergeCell ref="AZ4:BF4"/>
    <mergeCell ref="BG4:BM4"/>
    <mergeCell ref="BN4:BT4"/>
    <mergeCell ref="BU4:CA4"/>
    <mergeCell ref="CB4:CH4"/>
    <mergeCell ref="B4:C4"/>
    <mergeCell ref="D4:E4"/>
    <mergeCell ref="F4:G4"/>
    <mergeCell ref="J4:P4"/>
    <mergeCell ref="Q4:W4"/>
    <mergeCell ref="X4:AD4"/>
    <mergeCell ref="AE4:AK4"/>
    <mergeCell ref="B5:C5"/>
    <mergeCell ref="D5:E5"/>
    <mergeCell ref="J5:P5"/>
    <mergeCell ref="Q5:W5"/>
    <mergeCell ref="X5:AD5"/>
    <mergeCell ref="AE5:AK5"/>
    <mergeCell ref="AL5:AR5"/>
    <mergeCell ref="CP5:CV5"/>
    <mergeCell ref="CW5:DC5"/>
    <mergeCell ref="DD5:DJ5"/>
    <mergeCell ref="DK6:DL6"/>
    <mergeCell ref="AS5:AY5"/>
    <mergeCell ref="AZ5:BF5"/>
    <mergeCell ref="BG5:BM5"/>
    <mergeCell ref="BN5:BT5"/>
    <mergeCell ref="BU5:CA5"/>
    <mergeCell ref="CB5:CH5"/>
    <mergeCell ref="CI5:CO5"/>
  </mergeCells>
  <conditionalFormatting sqref="G7">
    <cfRule type="containsText" dxfId="0" priority="1" operator="containsText" text="Vertex42">
      <formula>NOT(ISERROR(SEARCH(("Vertex42"),(G7))))</formula>
    </cfRule>
  </conditionalFormatting>
  <conditionalFormatting sqref="J6:DJ7">
    <cfRule type="expression" dxfId="1" priority="2">
      <formula>J$6=TODAY()</formula>
    </cfRule>
  </conditionalFormatting>
  <conditionalFormatting sqref="J8:Z12 AA8:DJ33 J18:Z33 J35:DJ50">
    <cfRule type="expression" dxfId="2" priority="3">
      <formula>AND(J$6&gt;=$D8,J$6&lt;$D8+ROUNDDOWN($G8*($E8-$D8+1),0))</formula>
    </cfRule>
  </conditionalFormatting>
  <conditionalFormatting sqref="J8:Z12 AA8:DJ33 J18:Z33 J35:DJ50">
    <cfRule type="expression" dxfId="3" priority="4">
      <formula>AND(J$6&gt;=$D8,J$6&lt;=$E8)</formula>
    </cfRule>
  </conditionalFormatting>
  <conditionalFormatting sqref="DK8:DM50">
    <cfRule type="expression" dxfId="2" priority="5">
      <formula>AND(#REF!&gt;=$D8,#REF!&lt;$D8+ROUNDDOWN($G8*($E8-$D8+1),0))</formula>
    </cfRule>
  </conditionalFormatting>
  <conditionalFormatting sqref="DK8:DM50">
    <cfRule type="expression" dxfId="3" priority="6">
      <formula>AND(#REF!&gt;=$D8,#REF!&lt;=$E8)</formula>
    </cfRule>
  </conditionalFormatting>
  <conditionalFormatting sqref="J13:Z17">
    <cfRule type="expression" dxfId="2" priority="7">
      <formula>AND(J$6&gt;=$D13,J$6&lt;$D13+ROUNDDOWN($G13*($E13-$D13+1),0))</formula>
    </cfRule>
  </conditionalFormatting>
  <conditionalFormatting sqref="J13:Z17">
    <cfRule type="expression" dxfId="3" priority="8">
      <formula>AND(J$6&gt;=$D13,J$6&lt;=$E13)</formula>
    </cfRule>
  </conditionalFormatting>
  <dataValidations>
    <dataValidation type="custom" allowBlank="1" showDropDown="1" sqref="D8:E50">
      <formula1>OR(NOT(ISERROR(DATEVALUE(D8))), AND(ISNUMBER(D8), LEFT(CELL("format", D8))="D"))</formula1>
    </dataValidation>
    <dataValidation type="custom" allowBlank="1" showDropDown="1" sqref="F8:H50">
      <formula1>AND(ISNUMBER(F8),(NOT(OR(NOT(ISERROR(DATEVALUE(F8))), AND(ISNUMBER(F8), LEFT(CELL("format", F8))="D")))))</formula1>
    </dataValidation>
    <dataValidation type="list" allowBlank="1" showDropDown="1" showErrorMessage="1" sqref="C8:C50">
      <formula1>"Hoàng xuân cảnh,Hoàng văn Bắc,Nguyễn Việt Anh"</formula1>
    </dataValidation>
  </dataValidations>
  <hyperlinks>
    <hyperlink display="Propose solution" location="IDEAS!A1" ref="DL9"/>
    <hyperlink display="Propose solution" location="IDEAS!A1" ref="DL10"/>
    <hyperlink display="Propose solution" location="IDEAS!A1" ref="DL11"/>
    <hyperlink display="data collection requirements" location="IDEAS!A1" ref="DK14"/>
    <hyperlink r:id="rId1" ref="DL14"/>
    <hyperlink display="data collection requirements" location="IDEAS!A1" ref="DK15"/>
    <hyperlink r:id="rId2" ref="DL15"/>
    <hyperlink display="data collection requirements" location="IDEAS!A1" ref="DK16"/>
    <hyperlink r:id="rId3" ref="DL16"/>
    <hyperlink display="Propose solution BB" location="'Data collections'!A1" ref="DK19"/>
    <hyperlink r:id="rId4" ref="DL19"/>
    <hyperlink r:id="rId5" ref="DL20"/>
    <hyperlink display="Propose solution UD" location="'Data collections'!A1" ref="DK21"/>
    <hyperlink r:id="rId6" ref="DL21"/>
    <hyperlink r:id="rId7" ref="DL22"/>
    <hyperlink display="Propose solution MF" location="'Data collections'!A1" ref="DK23"/>
    <hyperlink r:id="rId8" ref="DL24"/>
    <hyperlink r:id="rId9" ref="DK27"/>
    <hyperlink r:id="rId10" ref="DL27"/>
    <hyperlink r:id="rId11" ref="DK30"/>
    <hyperlink r:id="rId12" ref="DL30"/>
    <hyperlink r:id="rId13" ref="DL31"/>
    <hyperlink r:id="rId14" ref="DK32"/>
    <hyperlink r:id="rId15" ref="DL32"/>
    <hyperlink r:id="rId16" ref="DL33"/>
    <hyperlink r:id="rId17" ref="DL34"/>
    <hyperlink r:id="rId18" ref="DK35"/>
    <hyperlink r:id="rId19" ref="DK36"/>
    <hyperlink r:id="rId20" ref="DK37"/>
    <hyperlink r:id="rId21" ref="DL37"/>
    <hyperlink r:id="rId22" ref="DL39"/>
  </hyperlinks>
  <printOptions/>
  <pageMargins bottom="1.0" footer="0.0" header="0.0" left="0.75" right="0.75" top="1.0"/>
  <pageSetup orientation="landscape"/>
  <drawing r:id="rId2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.63"/>
    <col customWidth="1" min="3" max="3" width="20.5"/>
    <col customWidth="1" min="4" max="4" width="32.5"/>
    <col customWidth="1" min="5" max="5" width="17.88"/>
  </cols>
  <sheetData>
    <row r="2">
      <c r="B2" s="122"/>
      <c r="C2" s="122" t="s">
        <v>114</v>
      </c>
      <c r="D2" s="123" t="s">
        <v>42</v>
      </c>
      <c r="E2" s="123" t="s">
        <v>115</v>
      </c>
    </row>
    <row r="3">
      <c r="B3" s="122" t="s">
        <v>116</v>
      </c>
      <c r="C3" s="122" t="s">
        <v>117</v>
      </c>
      <c r="D3" s="122" t="s">
        <v>118</v>
      </c>
      <c r="E3" s="124" t="s">
        <v>119</v>
      </c>
    </row>
    <row r="4">
      <c r="B4" s="122" t="s">
        <v>120</v>
      </c>
      <c r="C4" s="122" t="s">
        <v>121</v>
      </c>
      <c r="D4" s="122" t="s">
        <v>122</v>
      </c>
      <c r="E4" s="125"/>
    </row>
    <row r="5">
      <c r="B5" s="122" t="s">
        <v>123</v>
      </c>
      <c r="C5" s="122" t="s">
        <v>124</v>
      </c>
      <c r="D5" s="122" t="s">
        <v>125</v>
      </c>
      <c r="E5" s="126"/>
    </row>
  </sheetData>
  <mergeCells count="1">
    <mergeCell ref="E3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.38"/>
    <col customWidth="1" min="3" max="3" width="17.75"/>
    <col customWidth="1" min="4" max="4" width="47.13"/>
  </cols>
  <sheetData>
    <row r="2">
      <c r="B2" s="122"/>
      <c r="C2" s="122" t="s">
        <v>114</v>
      </c>
      <c r="D2" s="123" t="s">
        <v>126</v>
      </c>
    </row>
    <row r="3">
      <c r="B3" s="122" t="s">
        <v>116</v>
      </c>
      <c r="C3" s="122" t="s">
        <v>117</v>
      </c>
      <c r="D3" s="122" t="s">
        <v>127</v>
      </c>
    </row>
    <row r="4">
      <c r="B4" s="122" t="s">
        <v>120</v>
      </c>
      <c r="C4" s="122" t="s">
        <v>121</v>
      </c>
      <c r="D4" s="122" t="s">
        <v>128</v>
      </c>
    </row>
    <row r="5">
      <c r="B5" s="122" t="s">
        <v>123</v>
      </c>
      <c r="C5" s="122" t="s">
        <v>124</v>
      </c>
      <c r="D5" s="122" t="s">
        <v>129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2025-04-21T12:41:00Z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F6F84A10644947B19547CCF8B2FC937A_12</vt:lpwstr>
  </property>
  <property fmtid="{D5CDD505-2E9C-101B-9397-08002B2CF9AE}" pid="3" name="KSOProductBuildVer">
    <vt:lpwstr>1033-12.2.0.20795</vt:lpwstr>
  </property>
</Properties>
</file>