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\OB-score\"/>
    </mc:Choice>
  </mc:AlternateContent>
  <xr:revisionPtr revIDLastSave="0" documentId="13_ncr:1_{B138588A-6F49-4AE6-A26F-ACE0C768AE3B}" xr6:coauthVersionLast="41" xr6:coauthVersionMax="43" xr10:uidLastSave="{00000000-0000-0000-0000-000000000000}"/>
  <bookViews>
    <workbookView xWindow="-110" yWindow="-110" windowWidth="19420" windowHeight="10420" tabRatio="906" xr2:uid="{00000000-000D-0000-FFFF-FFFF00000000}"/>
  </bookViews>
  <sheets>
    <sheet name="フォームの回答 1" sheetId="1" r:id="rId1"/>
    <sheet name="データ抽出の為の修正" sheetId="2" r:id="rId2"/>
    <sheet name="参加者リスト" sheetId="3" r:id="rId3"/>
    <sheet name="得点凡例" sheetId="30" r:id="rId4"/>
    <sheet name="競技順" sheetId="4" r:id="rId5"/>
    <sheet name="計時係" sheetId="31" r:id="rId6"/>
    <sheet name="100mIM" sheetId="5" r:id="rId7"/>
    <sheet name="100Fly,Ba" sheetId="6" r:id="rId8"/>
    <sheet name="100Br" sheetId="8" r:id="rId9"/>
    <sheet name="100Fr" sheetId="9" r:id="rId10"/>
    <sheet name="25Fly" sheetId="10" r:id="rId11"/>
    <sheet name="25Ba" sheetId="11" r:id="rId12"/>
    <sheet name="25Br" sheetId="12" r:id="rId13"/>
    <sheet name="25Fr" sheetId="13" r:id="rId14"/>
    <sheet name="50Fly" sheetId="14" r:id="rId15"/>
    <sheet name="50Ba" sheetId="16" r:id="rId16"/>
    <sheet name="50Br" sheetId="17" r:id="rId17"/>
    <sheet name="50Fr" sheetId="18" r:id="rId18"/>
    <sheet name="OBチームリレー希望調査" sheetId="19" r:id="rId19"/>
    <sheet name="OBチームリレー" sheetId="21" r:id="rId20"/>
    <sheet name="R-200mFr" sheetId="22" r:id="rId21"/>
    <sheet name="R-200mIM" sheetId="23" r:id="rId22"/>
    <sheet name="R-100mFr" sheetId="26" r:id="rId23"/>
    <sheet name="R-100mIM" sheetId="27" r:id="rId24"/>
    <sheet name="R-400mFr" sheetId="28" r:id="rId25"/>
    <sheet name="R-400mIM" sheetId="29" r:id="rId26"/>
    <sheet name="累計距離" sheetId="32" r:id="rId27"/>
  </sheets>
  <definedNames>
    <definedName name="_xlnm._FilterDatabase" localSheetId="8" hidden="1">'100Br'!$B$3:$E$6</definedName>
    <definedName name="_xlnm._FilterDatabase" localSheetId="6" hidden="1">'100mIM'!$M$1:$O$25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29" l="1"/>
  <c r="N8" i="29" s="1"/>
  <c r="M7" i="29"/>
  <c r="N7" i="29" s="1"/>
  <c r="M6" i="29"/>
  <c r="N6" i="29" s="1"/>
  <c r="M5" i="29"/>
  <c r="N5" i="29" s="1"/>
  <c r="M4" i="29"/>
  <c r="N4" i="29" s="1"/>
  <c r="M3" i="29"/>
  <c r="N3" i="29" s="1"/>
  <c r="M8" i="28"/>
  <c r="N8" i="28" s="1"/>
  <c r="M7" i="28"/>
  <c r="N7" i="28" s="1"/>
  <c r="M6" i="28"/>
  <c r="N6" i="28" s="1"/>
  <c r="M5" i="28"/>
  <c r="N5" i="28" s="1"/>
  <c r="M4" i="28"/>
  <c r="N4" i="28" s="1"/>
  <c r="M3" i="28"/>
  <c r="N3" i="28" s="1"/>
  <c r="M8" i="27"/>
  <c r="N8" i="27" s="1"/>
  <c r="M7" i="27"/>
  <c r="N7" i="27" s="1"/>
  <c r="M6" i="27"/>
  <c r="N6" i="27" s="1"/>
  <c r="M5" i="27"/>
  <c r="N5" i="27" s="1"/>
  <c r="M4" i="27"/>
  <c r="N4" i="27" s="1"/>
  <c r="M3" i="27"/>
  <c r="N3" i="27" s="1"/>
  <c r="M8" i="26"/>
  <c r="N8" i="26" s="1"/>
  <c r="M7" i="26"/>
  <c r="N7" i="26" s="1"/>
  <c r="M6" i="26"/>
  <c r="N6" i="26" s="1"/>
  <c r="M5" i="26"/>
  <c r="N5" i="26" s="1"/>
  <c r="M4" i="26"/>
  <c r="N4" i="26" s="1"/>
  <c r="M3" i="26"/>
  <c r="N3" i="26" s="1"/>
  <c r="M8" i="23"/>
  <c r="N8" i="23" s="1"/>
  <c r="M7" i="23"/>
  <c r="N7" i="23" s="1"/>
  <c r="M6" i="23"/>
  <c r="N6" i="23" s="1"/>
  <c r="M5" i="23"/>
  <c r="N5" i="23" s="1"/>
  <c r="M4" i="23"/>
  <c r="N4" i="23" s="1"/>
  <c r="M3" i="23"/>
  <c r="N3" i="23" s="1"/>
  <c r="M4" i="22"/>
  <c r="N4" i="22" s="1"/>
  <c r="M5" i="22"/>
  <c r="N5" i="22" s="1"/>
  <c r="M6" i="22"/>
  <c r="N6" i="22" s="1"/>
  <c r="M7" i="22"/>
  <c r="N7" i="22" s="1"/>
  <c r="M8" i="22"/>
  <c r="N8" i="22" s="1"/>
  <c r="M3" i="22"/>
  <c r="N3" i="22" s="1"/>
  <c r="N3" i="18"/>
  <c r="L4" i="5" l="1"/>
  <c r="L5" i="5"/>
  <c r="L6" i="5"/>
  <c r="L7" i="5"/>
  <c r="F3" i="18" l="1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" i="18"/>
  <c r="F2" i="17"/>
  <c r="N36" i="18"/>
  <c r="N37" i="18"/>
  <c r="O37" i="18" s="1"/>
  <c r="N38" i="18"/>
  <c r="O38" i="18" s="1"/>
  <c r="N39" i="18"/>
  <c r="O39" i="18" s="1"/>
  <c r="N40" i="18"/>
  <c r="O40" i="18" s="1"/>
  <c r="N35" i="18"/>
  <c r="O35" i="18" s="1"/>
  <c r="N28" i="18"/>
  <c r="O28" i="18" s="1"/>
  <c r="N29" i="18"/>
  <c r="O29" i="18" s="1"/>
  <c r="N30" i="18"/>
  <c r="O30" i="18" s="1"/>
  <c r="N31" i="18"/>
  <c r="O31" i="18" s="1"/>
  <c r="N32" i="18"/>
  <c r="O32" i="18" s="1"/>
  <c r="N27" i="18"/>
  <c r="O27" i="18" s="1"/>
  <c r="N20" i="18"/>
  <c r="O20" i="18" s="1"/>
  <c r="N21" i="18"/>
  <c r="O21" i="18" s="1"/>
  <c r="N22" i="18"/>
  <c r="O22" i="18" s="1"/>
  <c r="N23" i="18"/>
  <c r="O23" i="18" s="1"/>
  <c r="N24" i="18"/>
  <c r="O24" i="18" s="1"/>
  <c r="N19" i="18"/>
  <c r="O19" i="18" s="1"/>
  <c r="N12" i="18"/>
  <c r="O12" i="18" s="1"/>
  <c r="N13" i="18"/>
  <c r="O13" i="18" s="1"/>
  <c r="N14" i="18"/>
  <c r="O14" i="18" s="1"/>
  <c r="N15" i="18"/>
  <c r="O15" i="18" s="1"/>
  <c r="N16" i="18"/>
  <c r="O16" i="18" s="1"/>
  <c r="N11" i="18"/>
  <c r="O11" i="18" s="1"/>
  <c r="N9" i="18"/>
  <c r="O9" i="18" s="1"/>
  <c r="N10" i="18"/>
  <c r="O10" i="18" s="1"/>
  <c r="N17" i="18"/>
  <c r="O17" i="18" s="1"/>
  <c r="N18" i="18"/>
  <c r="O18" i="18" s="1"/>
  <c r="N25" i="18"/>
  <c r="O25" i="18" s="1"/>
  <c r="N26" i="18"/>
  <c r="O26" i="18" s="1"/>
  <c r="N33" i="18"/>
  <c r="O33" i="18" s="1"/>
  <c r="N34" i="18"/>
  <c r="O34" i="18" s="1"/>
  <c r="N4" i="18"/>
  <c r="O4" i="18" s="1"/>
  <c r="N5" i="18"/>
  <c r="O5" i="18" s="1"/>
  <c r="N6" i="18"/>
  <c r="O6" i="18" s="1"/>
  <c r="N7" i="18"/>
  <c r="O7" i="18" s="1"/>
  <c r="N8" i="18"/>
  <c r="O8" i="18" s="1"/>
  <c r="O3" i="18"/>
  <c r="N3" i="17"/>
  <c r="O3" i="17" s="1"/>
  <c r="O2" i="18"/>
  <c r="N20" i="17"/>
  <c r="O20" i="17" s="1"/>
  <c r="N21" i="17"/>
  <c r="O21" i="17" s="1"/>
  <c r="N22" i="17"/>
  <c r="N23" i="17"/>
  <c r="O23" i="17" s="1"/>
  <c r="N24" i="17"/>
  <c r="O24" i="17" s="1"/>
  <c r="N19" i="17"/>
  <c r="O19" i="17" s="1"/>
  <c r="N12" i="17"/>
  <c r="N13" i="17"/>
  <c r="O13" i="17" s="1"/>
  <c r="N14" i="17"/>
  <c r="O14" i="17" s="1"/>
  <c r="N15" i="17"/>
  <c r="O15" i="17" s="1"/>
  <c r="N16" i="17"/>
  <c r="N11" i="17"/>
  <c r="N8" i="17"/>
  <c r="O8" i="17" s="1"/>
  <c r="N9" i="17"/>
  <c r="O9" i="17" s="1"/>
  <c r="N10" i="17"/>
  <c r="N17" i="17"/>
  <c r="O17" i="17" s="1"/>
  <c r="N18" i="17"/>
  <c r="O18" i="17" s="1"/>
  <c r="N4" i="17"/>
  <c r="O4" i="17" s="1"/>
  <c r="N5" i="17"/>
  <c r="O5" i="17" s="1"/>
  <c r="N6" i="17"/>
  <c r="O6" i="17" s="1"/>
  <c r="N7" i="17"/>
  <c r="O7" i="17" s="1"/>
  <c r="O10" i="17"/>
  <c r="O16" i="17"/>
  <c r="F3" i="17"/>
  <c r="F4" i="17"/>
  <c r="F5" i="17"/>
  <c r="F6" i="17"/>
  <c r="F7" i="17"/>
  <c r="F8" i="17"/>
  <c r="F9" i="17"/>
  <c r="F10" i="17"/>
  <c r="F11" i="17"/>
  <c r="F12" i="17"/>
  <c r="F13" i="17"/>
  <c r="F14" i="17"/>
  <c r="F3" i="16"/>
  <c r="F2" i="16"/>
  <c r="N9" i="16"/>
  <c r="O9" i="16" s="1"/>
  <c r="N12" i="16"/>
  <c r="O12" i="16" s="1"/>
  <c r="N13" i="16"/>
  <c r="O13" i="16" s="1"/>
  <c r="N14" i="16"/>
  <c r="O14" i="16" s="1"/>
  <c r="N15" i="16"/>
  <c r="O15" i="16" s="1"/>
  <c r="N16" i="16"/>
  <c r="O16" i="16" s="1"/>
  <c r="N11" i="16"/>
  <c r="O11" i="16" s="1"/>
  <c r="O10" i="16"/>
  <c r="N3" i="16"/>
  <c r="A6" i="18" l="1"/>
  <c r="A25" i="18"/>
  <c r="A17" i="18"/>
  <c r="A5" i="18"/>
  <c r="A24" i="18"/>
  <c r="A16" i="18"/>
  <c r="A4" i="18"/>
  <c r="A2" i="18"/>
  <c r="A23" i="18"/>
  <c r="A19" i="18"/>
  <c r="A15" i="18"/>
  <c r="A11" i="18"/>
  <c r="A7" i="18"/>
  <c r="A3" i="18"/>
  <c r="A21" i="18"/>
  <c r="A13" i="18"/>
  <c r="A9" i="18"/>
  <c r="A20" i="18"/>
  <c r="A12" i="18"/>
  <c r="A8" i="18"/>
  <c r="A26" i="18"/>
  <c r="A22" i="18"/>
  <c r="A18" i="18"/>
  <c r="A14" i="18"/>
  <c r="A10" i="18"/>
  <c r="A5" i="17"/>
  <c r="A12" i="17"/>
  <c r="A4" i="17"/>
  <c r="A2" i="17"/>
  <c r="A11" i="17"/>
  <c r="A7" i="17"/>
  <c r="A3" i="17"/>
  <c r="A14" i="17"/>
  <c r="A10" i="17"/>
  <c r="A6" i="17"/>
  <c r="A8" i="17"/>
  <c r="A13" i="17"/>
  <c r="A9" i="17"/>
  <c r="F4" i="16"/>
  <c r="F5" i="16"/>
  <c r="F6" i="16"/>
  <c r="F7" i="16"/>
  <c r="F8" i="16"/>
  <c r="N12" i="14"/>
  <c r="N13" i="14"/>
  <c r="O13" i="14" s="1"/>
  <c r="N14" i="14"/>
  <c r="N15" i="14"/>
  <c r="O15" i="14" s="1"/>
  <c r="N16" i="14"/>
  <c r="O16" i="14" s="1"/>
  <c r="N11" i="14"/>
  <c r="O11" i="14" s="1"/>
  <c r="N8" i="14"/>
  <c r="O8" i="14" s="1"/>
  <c r="N9" i="14"/>
  <c r="O9" i="14" s="1"/>
  <c r="N10" i="14"/>
  <c r="O10" i="14" s="1"/>
  <c r="N4" i="14"/>
  <c r="O4" i="14" s="1"/>
  <c r="N5" i="14"/>
  <c r="O5" i="14" s="1"/>
  <c r="N6" i="14"/>
  <c r="O6" i="14" s="1"/>
  <c r="N7" i="14"/>
  <c r="O7" i="14" s="1"/>
  <c r="O12" i="14"/>
  <c r="N3" i="14"/>
  <c r="F3" i="14"/>
  <c r="F4" i="14"/>
  <c r="F5" i="14"/>
  <c r="F6" i="14"/>
  <c r="F7" i="14"/>
  <c r="F8" i="14"/>
  <c r="F9" i="14"/>
  <c r="F10" i="14"/>
  <c r="F11" i="14"/>
  <c r="F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N28" i="13"/>
  <c r="O28" i="13" s="1"/>
  <c r="N29" i="13"/>
  <c r="N30" i="13"/>
  <c r="O30" i="13" s="1"/>
  <c r="N31" i="13"/>
  <c r="O31" i="13" s="1"/>
  <c r="N32" i="13"/>
  <c r="O32" i="13" s="1"/>
  <c r="N27" i="13"/>
  <c r="O27" i="13" s="1"/>
  <c r="N20" i="13"/>
  <c r="O20" i="13" s="1"/>
  <c r="N21" i="13"/>
  <c r="O21" i="13" s="1"/>
  <c r="N22" i="13"/>
  <c r="O22" i="13" s="1"/>
  <c r="N23" i="13"/>
  <c r="O23" i="13" s="1"/>
  <c r="N24" i="13"/>
  <c r="N19" i="13"/>
  <c r="N18" i="13"/>
  <c r="O18" i="13" s="1"/>
  <c r="N12" i="13"/>
  <c r="N13" i="13"/>
  <c r="O13" i="13" s="1"/>
  <c r="N14" i="13"/>
  <c r="N15" i="13"/>
  <c r="O15" i="13" s="1"/>
  <c r="N16" i="13"/>
  <c r="O16" i="13" s="1"/>
  <c r="N11" i="13"/>
  <c r="O11" i="13" s="1"/>
  <c r="O29" i="13"/>
  <c r="O12" i="13"/>
  <c r="N4" i="13"/>
  <c r="O4" i="13" s="1"/>
  <c r="N5" i="13"/>
  <c r="O5" i="13" s="1"/>
  <c r="N6" i="13"/>
  <c r="O6" i="13" s="1"/>
  <c r="N7" i="13"/>
  <c r="O7" i="13" s="1"/>
  <c r="N8" i="13"/>
  <c r="O8" i="13" s="1"/>
  <c r="N3" i="13"/>
  <c r="O3" i="13" s="1"/>
  <c r="N17" i="13"/>
  <c r="O17" i="13" s="1"/>
  <c r="N25" i="13"/>
  <c r="O25" i="13" s="1"/>
  <c r="N26" i="13"/>
  <c r="O26" i="13" s="1"/>
  <c r="F2" i="13"/>
  <c r="N4" i="12"/>
  <c r="O4" i="12" s="1"/>
  <c r="N5" i="12"/>
  <c r="O5" i="12" s="1"/>
  <c r="N6" i="12"/>
  <c r="O6" i="12" s="1"/>
  <c r="N7" i="12"/>
  <c r="O7" i="12" s="1"/>
  <c r="N8" i="12"/>
  <c r="O8" i="12" s="1"/>
  <c r="N3" i="12"/>
  <c r="O3" i="12" s="1"/>
  <c r="F3" i="12"/>
  <c r="F2" i="12"/>
  <c r="A2" i="12" s="1"/>
  <c r="F2" i="11"/>
  <c r="N4" i="11"/>
  <c r="O4" i="11" s="1"/>
  <c r="N5" i="11"/>
  <c r="O5" i="11" s="1"/>
  <c r="N6" i="11"/>
  <c r="O6" i="11" s="1"/>
  <c r="N7" i="11"/>
  <c r="O7" i="11" s="1"/>
  <c r="N8" i="11"/>
  <c r="O8" i="11" s="1"/>
  <c r="N3" i="11"/>
  <c r="F3" i="11"/>
  <c r="F4" i="11"/>
  <c r="F5" i="11"/>
  <c r="F6" i="11"/>
  <c r="N12" i="10"/>
  <c r="O12" i="10" s="1"/>
  <c r="N13" i="10"/>
  <c r="O13" i="10"/>
  <c r="N14" i="10"/>
  <c r="O14" i="10" s="1"/>
  <c r="N15" i="10"/>
  <c r="O15" i="10" s="1"/>
  <c r="N16" i="10"/>
  <c r="N11" i="10"/>
  <c r="O11" i="10" s="1"/>
  <c r="N4" i="10"/>
  <c r="O4" i="10" s="1"/>
  <c r="N5" i="10"/>
  <c r="O5" i="10" s="1"/>
  <c r="N6" i="10"/>
  <c r="O6" i="10" s="1"/>
  <c r="N7" i="10"/>
  <c r="O7" i="10" s="1"/>
  <c r="N8" i="10"/>
  <c r="O8" i="10" s="1"/>
  <c r="N3" i="10"/>
  <c r="O3" i="10" s="1"/>
  <c r="N3" i="9"/>
  <c r="O3" i="9" s="1"/>
  <c r="F3" i="10"/>
  <c r="F4" i="10"/>
  <c r="F5" i="10"/>
  <c r="F6" i="10"/>
  <c r="F7" i="10"/>
  <c r="F8" i="10"/>
  <c r="F9" i="10"/>
  <c r="F10" i="10"/>
  <c r="F11" i="10"/>
  <c r="F12" i="10"/>
  <c r="F2" i="10"/>
  <c r="F2" i="5"/>
  <c r="F3" i="9"/>
  <c r="F4" i="9"/>
  <c r="F5" i="9"/>
  <c r="F6" i="9"/>
  <c r="F7" i="9"/>
  <c r="F8" i="9"/>
  <c r="F9" i="9"/>
  <c r="F10" i="9"/>
  <c r="F11" i="9"/>
  <c r="F2" i="9"/>
  <c r="N12" i="9"/>
  <c r="O12" i="9" s="1"/>
  <c r="N13" i="9"/>
  <c r="O13" i="9" s="1"/>
  <c r="N14" i="9"/>
  <c r="N15" i="9"/>
  <c r="O15" i="9" s="1"/>
  <c r="N16" i="9"/>
  <c r="O16" i="9" s="1"/>
  <c r="N11" i="9"/>
  <c r="O11" i="9" s="1"/>
  <c r="N4" i="9"/>
  <c r="O4" i="9" s="1"/>
  <c r="N5" i="9"/>
  <c r="N6" i="9"/>
  <c r="O6" i="9" s="1"/>
  <c r="N7" i="9"/>
  <c r="O7" i="9" s="1"/>
  <c r="N8" i="9"/>
  <c r="O8" i="9" s="1"/>
  <c r="N3" i="8"/>
  <c r="F2" i="8"/>
  <c r="F3" i="8"/>
  <c r="F4" i="8"/>
  <c r="F5" i="8"/>
  <c r="F6" i="8"/>
  <c r="N4" i="8"/>
  <c r="O4" i="8" s="1"/>
  <c r="N5" i="8"/>
  <c r="O5" i="8" s="1"/>
  <c r="N6" i="8"/>
  <c r="O6" i="8" s="1"/>
  <c r="N7" i="8"/>
  <c r="N8" i="8"/>
  <c r="O8" i="8" s="1"/>
  <c r="N3" i="5"/>
  <c r="N21" i="8"/>
  <c r="N20" i="8"/>
  <c r="N19" i="8"/>
  <c r="N18" i="8"/>
  <c r="N17" i="8"/>
  <c r="N16" i="8"/>
  <c r="N15" i="8"/>
  <c r="N13" i="8"/>
  <c r="N12" i="8"/>
  <c r="N11" i="8"/>
  <c r="N10" i="8"/>
  <c r="N9" i="8"/>
  <c r="G3" i="6"/>
  <c r="G4" i="6"/>
  <c r="G2" i="6"/>
  <c r="N6" i="5"/>
  <c r="K4" i="6"/>
  <c r="L4" i="6"/>
  <c r="K5" i="6"/>
  <c r="L5" i="6"/>
  <c r="K6" i="6"/>
  <c r="L6" i="6"/>
  <c r="K7" i="6"/>
  <c r="L7" i="6"/>
  <c r="K8" i="6"/>
  <c r="L8" i="6"/>
  <c r="A3" i="16" l="1"/>
  <c r="A2" i="16"/>
  <c r="A3" i="9"/>
  <c r="A2" i="9"/>
  <c r="A2" i="11"/>
  <c r="A6" i="16"/>
  <c r="A5" i="16"/>
  <c r="A8" i="16"/>
  <c r="A4" i="16"/>
  <c r="A7" i="16"/>
  <c r="A3" i="14"/>
  <c r="A10" i="14"/>
  <c r="A5" i="14"/>
  <c r="A2" i="14"/>
  <c r="A8" i="14"/>
  <c r="A4" i="14"/>
  <c r="A6" i="14"/>
  <c r="A9" i="14"/>
  <c r="A11" i="14"/>
  <c r="A7" i="14"/>
  <c r="A3" i="13"/>
  <c r="A13" i="13"/>
  <c r="A10" i="13"/>
  <c r="A17" i="13"/>
  <c r="A6" i="13"/>
  <c r="A2" i="13"/>
  <c r="A18" i="13"/>
  <c r="A14" i="13"/>
  <c r="A5" i="13"/>
  <c r="A20" i="13"/>
  <c r="A16" i="13"/>
  <c r="A12" i="13"/>
  <c r="A8" i="13"/>
  <c r="A4" i="13"/>
  <c r="A9" i="13"/>
  <c r="A19" i="13"/>
  <c r="A15" i="13"/>
  <c r="A11" i="13"/>
  <c r="A7" i="13"/>
  <c r="A3" i="12"/>
  <c r="A3" i="11"/>
  <c r="A5" i="11"/>
  <c r="A4" i="11"/>
  <c r="A6" i="11"/>
  <c r="A5" i="10"/>
  <c r="A9" i="10"/>
  <c r="A2" i="10"/>
  <c r="A8" i="10"/>
  <c r="A4" i="10"/>
  <c r="A11" i="10"/>
  <c r="A7" i="10"/>
  <c r="A3" i="10"/>
  <c r="A10" i="10"/>
  <c r="A6" i="10"/>
  <c r="A12" i="10"/>
  <c r="O5" i="9"/>
  <c r="A2" i="8"/>
  <c r="A4" i="8"/>
  <c r="A5" i="8"/>
  <c r="A6" i="8"/>
  <c r="A3" i="8"/>
  <c r="N39" i="32" l="1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2" i="32"/>
  <c r="O2" i="32" s="1"/>
  <c r="N14" i="32"/>
  <c r="N25" i="32"/>
  <c r="N3" i="32"/>
  <c r="N4" i="32"/>
  <c r="N5" i="32"/>
  <c r="N6" i="32"/>
  <c r="N7" i="32"/>
  <c r="N8" i="32"/>
  <c r="N9" i="32"/>
  <c r="N10" i="32"/>
  <c r="N11" i="32"/>
  <c r="N12" i="32"/>
  <c r="N13" i="32"/>
  <c r="N15" i="32"/>
  <c r="N16" i="32"/>
  <c r="N17" i="32"/>
  <c r="N18" i="32"/>
  <c r="N19" i="32"/>
  <c r="N20" i="32"/>
  <c r="N21" i="32"/>
  <c r="N22" i="32"/>
  <c r="G26" i="32"/>
  <c r="G27" i="32"/>
  <c r="G28" i="32"/>
  <c r="O28" i="32" s="1"/>
  <c r="G29" i="32"/>
  <c r="O29" i="32" s="1"/>
  <c r="G30" i="32"/>
  <c r="G31" i="32"/>
  <c r="G32" i="32"/>
  <c r="O32" i="32" s="1"/>
  <c r="G33" i="32"/>
  <c r="O33" i="32" s="1"/>
  <c r="G34" i="32"/>
  <c r="G35" i="32"/>
  <c r="G36" i="32"/>
  <c r="O36" i="32" s="1"/>
  <c r="G37" i="32"/>
  <c r="O37" i="32" s="1"/>
  <c r="G38" i="32"/>
  <c r="G39" i="32"/>
  <c r="O39" i="32" s="1"/>
  <c r="G40" i="32"/>
  <c r="O40" i="32" s="1"/>
  <c r="G41" i="32"/>
  <c r="G42" i="32"/>
  <c r="G43" i="32"/>
  <c r="O43" i="32" s="1"/>
  <c r="G44" i="32"/>
  <c r="O44" i="32" s="1"/>
  <c r="G45" i="32"/>
  <c r="G46" i="32"/>
  <c r="G47" i="32"/>
  <c r="O47" i="32" s="1"/>
  <c r="G48" i="32"/>
  <c r="O48" i="32" s="1"/>
  <c r="G49" i="32"/>
  <c r="G50" i="32"/>
  <c r="G51" i="32"/>
  <c r="O51" i="32" s="1"/>
  <c r="G52" i="32"/>
  <c r="O52" i="32" s="1"/>
  <c r="G25" i="32"/>
  <c r="O25" i="32" s="1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O15" i="32" s="1"/>
  <c r="G16" i="32"/>
  <c r="O16" i="32" s="1"/>
  <c r="G17" i="32"/>
  <c r="G18" i="32"/>
  <c r="O18" i="32" s="1"/>
  <c r="G19" i="32"/>
  <c r="O19" i="32" s="1"/>
  <c r="G20" i="32"/>
  <c r="O20" i="32" s="1"/>
  <c r="G21" i="32"/>
  <c r="G22" i="32"/>
  <c r="O22" i="32" s="1"/>
  <c r="O14" i="32" l="1"/>
  <c r="T3" i="32" s="1"/>
  <c r="S3" i="32" s="1"/>
  <c r="O38" i="32"/>
  <c r="O34" i="32"/>
  <c r="O30" i="32"/>
  <c r="O26" i="32"/>
  <c r="O49" i="32"/>
  <c r="O45" i="32"/>
  <c r="O41" i="32"/>
  <c r="O35" i="32"/>
  <c r="O31" i="32"/>
  <c r="O27" i="32"/>
  <c r="O11" i="32"/>
  <c r="O7" i="32"/>
  <c r="O3" i="32"/>
  <c r="O12" i="32"/>
  <c r="O4" i="32"/>
  <c r="O50" i="32"/>
  <c r="O46" i="32"/>
  <c r="O42" i="32"/>
  <c r="O10" i="32"/>
  <c r="O6" i="32"/>
  <c r="O8" i="32"/>
  <c r="O21" i="32"/>
  <c r="O17" i="32"/>
  <c r="O13" i="32"/>
  <c r="O9" i="32"/>
  <c r="O5" i="32"/>
  <c r="F3" i="5"/>
  <c r="F4" i="5"/>
  <c r="F5" i="5"/>
  <c r="F6" i="5"/>
  <c r="F7" i="5"/>
  <c r="F8" i="5"/>
  <c r="F9" i="5"/>
  <c r="F10" i="5"/>
  <c r="F11" i="5"/>
  <c r="N12" i="5"/>
  <c r="O12" i="5" s="1"/>
  <c r="N13" i="5"/>
  <c r="O13" i="5" s="1"/>
  <c r="N14" i="5"/>
  <c r="O14" i="5" s="1"/>
  <c r="N15" i="5"/>
  <c r="O15" i="5" s="1"/>
  <c r="N16" i="5"/>
  <c r="O16" i="5" s="1"/>
  <c r="N11" i="5"/>
  <c r="O11" i="5" s="1"/>
  <c r="N4" i="5"/>
  <c r="O4" i="5" s="1"/>
  <c r="N5" i="5"/>
  <c r="O5" i="5" s="1"/>
  <c r="O6" i="5"/>
  <c r="N7" i="5"/>
  <c r="O7" i="5" s="1"/>
  <c r="N8" i="5"/>
  <c r="O8" i="5" s="1"/>
  <c r="N10" i="5"/>
  <c r="O10" i="5" s="1"/>
  <c r="K3" i="5"/>
  <c r="A2" i="5" l="1"/>
  <c r="A11" i="5"/>
  <c r="A9" i="5"/>
  <c r="A10" i="5"/>
  <c r="A8" i="5"/>
  <c r="A4" i="5"/>
  <c r="A7" i="5"/>
  <c r="A3" i="5"/>
  <c r="A6" i="5"/>
  <c r="A5" i="5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2" i="18"/>
  <c r="L2" i="18"/>
  <c r="K3" i="18"/>
  <c r="K41" i="18"/>
  <c r="L41" i="18"/>
  <c r="K42" i="18"/>
  <c r="L42" i="18"/>
  <c r="K43" i="18"/>
  <c r="L43" i="18"/>
  <c r="K44" i="18"/>
  <c r="L44" i="18"/>
  <c r="K45" i="18"/>
  <c r="L45" i="18"/>
  <c r="K46" i="18"/>
  <c r="L46" i="18"/>
  <c r="K47" i="18"/>
  <c r="L47" i="18"/>
  <c r="K48" i="18"/>
  <c r="L48" i="18"/>
  <c r="K49" i="18"/>
  <c r="L49" i="18"/>
  <c r="K4" i="5" l="1"/>
  <c r="K5" i="5"/>
  <c r="K6" i="5"/>
  <c r="K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L3" i="5"/>
  <c r="L4" i="13" l="1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L3" i="13"/>
  <c r="K3" i="13"/>
  <c r="L3" i="6"/>
  <c r="K3" i="6"/>
  <c r="C8" i="29" l="1"/>
  <c r="D8" i="29"/>
  <c r="E8" i="29"/>
  <c r="F8" i="29"/>
  <c r="G8" i="29"/>
  <c r="H8" i="29"/>
  <c r="I8" i="29"/>
  <c r="J8" i="29"/>
  <c r="C6" i="29"/>
  <c r="C4" i="29"/>
  <c r="D8" i="28"/>
  <c r="E8" i="28"/>
  <c r="F8" i="28"/>
  <c r="G8" i="28"/>
  <c r="H8" i="28"/>
  <c r="I8" i="28"/>
  <c r="J8" i="28"/>
  <c r="D6" i="28"/>
  <c r="E6" i="28"/>
  <c r="F6" i="28"/>
  <c r="D4" i="28"/>
  <c r="E4" i="28"/>
  <c r="F4" i="28"/>
  <c r="C8" i="28"/>
  <c r="C6" i="28"/>
  <c r="C4" i="28"/>
  <c r="D8" i="27"/>
  <c r="E8" i="27"/>
  <c r="F8" i="27"/>
  <c r="D6" i="27"/>
  <c r="E6" i="27"/>
  <c r="F6" i="27"/>
  <c r="C6" i="27"/>
  <c r="C4" i="27"/>
  <c r="D8" i="26"/>
  <c r="E8" i="26"/>
  <c r="F8" i="26"/>
  <c r="D6" i="26"/>
  <c r="E6" i="26"/>
  <c r="F6" i="26"/>
  <c r="D4" i="26"/>
  <c r="E4" i="26"/>
  <c r="F4" i="26"/>
  <c r="C8" i="26"/>
  <c r="C6" i="26"/>
  <c r="C4" i="26"/>
  <c r="D8" i="23"/>
  <c r="E8" i="23"/>
  <c r="F8" i="23"/>
  <c r="D6" i="23"/>
  <c r="E6" i="23"/>
  <c r="F6" i="23"/>
  <c r="D4" i="23"/>
  <c r="E4" i="23"/>
  <c r="F4" i="23"/>
  <c r="C8" i="23"/>
  <c r="C6" i="23"/>
  <c r="C4" i="23"/>
  <c r="F8" i="22"/>
  <c r="D8" i="22"/>
  <c r="E8" i="22"/>
  <c r="D6" i="22"/>
  <c r="E6" i="22"/>
  <c r="F6" i="22"/>
  <c r="C8" i="22"/>
  <c r="C6" i="22"/>
  <c r="C4" i="22"/>
  <c r="D4" i="22"/>
  <c r="E4" i="22"/>
  <c r="F4" i="22"/>
  <c r="D6" i="29" l="1"/>
  <c r="E6" i="29"/>
  <c r="F6" i="29"/>
  <c r="D4" i="29"/>
  <c r="E4" i="29"/>
  <c r="F4" i="29"/>
  <c r="C8" i="27"/>
  <c r="D4" i="27"/>
  <c r="E4" i="27"/>
  <c r="F4" i="27"/>
  <c r="L2" i="13" l="1"/>
  <c r="K2" i="13"/>
  <c r="K3" i="9" l="1"/>
  <c r="L3" i="9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L4" i="9"/>
  <c r="K4" i="9"/>
  <c r="A9" i="9" l="1"/>
  <c r="A6" i="9"/>
  <c r="A11" i="9"/>
  <c r="A10" i="9"/>
  <c r="A7" i="9"/>
  <c r="A4" i="9"/>
  <c r="A8" i="9"/>
  <c r="A5" i="9"/>
  <c r="L11" i="17"/>
  <c r="K4" i="17" l="1"/>
  <c r="L4" i="17"/>
  <c r="K5" i="17"/>
  <c r="L5" i="17"/>
  <c r="K6" i="17"/>
  <c r="L6" i="17"/>
  <c r="K7" i="17"/>
  <c r="L7" i="17"/>
  <c r="K8" i="17"/>
  <c r="L8" i="17"/>
  <c r="K9" i="17"/>
  <c r="L9" i="17"/>
  <c r="K10" i="17"/>
  <c r="L10" i="17"/>
  <c r="K11" i="17"/>
  <c r="K12" i="17"/>
  <c r="L12" i="17"/>
  <c r="K13" i="17"/>
  <c r="L13" i="17"/>
  <c r="K14" i="17"/>
  <c r="L14" i="17"/>
  <c r="K15" i="17"/>
  <c r="L15" i="17"/>
  <c r="K16" i="17"/>
  <c r="L16" i="17"/>
  <c r="K17" i="17"/>
  <c r="L17" i="17"/>
  <c r="K18" i="17"/>
  <c r="L18" i="17"/>
  <c r="K19" i="17"/>
  <c r="L19" i="17"/>
  <c r="K20" i="17"/>
  <c r="L20" i="17"/>
  <c r="K21" i="17"/>
  <c r="L21" i="17"/>
  <c r="K22" i="17"/>
  <c r="L22" i="17"/>
  <c r="K23" i="17"/>
  <c r="L23" i="17"/>
  <c r="K24" i="17"/>
  <c r="L24" i="17"/>
  <c r="L3" i="17"/>
  <c r="K3" i="17"/>
  <c r="K4" i="16"/>
  <c r="L4" i="16"/>
  <c r="K5" i="16"/>
  <c r="L5" i="16"/>
  <c r="K6" i="16"/>
  <c r="L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L3" i="16"/>
  <c r="K3" i="16"/>
  <c r="K4" i="14"/>
  <c r="L4" i="14"/>
  <c r="K5" i="14"/>
  <c r="L5" i="14"/>
  <c r="K6" i="14"/>
  <c r="L6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L13" i="14"/>
  <c r="K14" i="14"/>
  <c r="L14" i="14"/>
  <c r="K15" i="14"/>
  <c r="L15" i="14"/>
  <c r="K16" i="14"/>
  <c r="L16" i="14"/>
  <c r="L3" i="14"/>
  <c r="K3" i="14"/>
  <c r="L4" i="12"/>
  <c r="L5" i="12"/>
  <c r="L6" i="12"/>
  <c r="L7" i="12"/>
  <c r="L8" i="12"/>
  <c r="K4" i="12"/>
  <c r="K5" i="12"/>
  <c r="K6" i="12"/>
  <c r="K7" i="12"/>
  <c r="K8" i="12"/>
  <c r="L3" i="12"/>
  <c r="K3" i="12"/>
  <c r="K4" i="11"/>
  <c r="L4" i="11"/>
  <c r="L5" i="11"/>
  <c r="L6" i="11"/>
  <c r="L7" i="11"/>
  <c r="K5" i="11"/>
  <c r="K6" i="11"/>
  <c r="K7" i="11"/>
  <c r="L3" i="11"/>
  <c r="K3" i="1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L3" i="10"/>
  <c r="K3" i="10"/>
  <c r="L4" i="8" l="1"/>
  <c r="L5" i="8"/>
  <c r="L6" i="8"/>
  <c r="L7" i="8"/>
  <c r="L8" i="8"/>
  <c r="K4" i="8"/>
  <c r="K5" i="8"/>
  <c r="K6" i="8"/>
  <c r="K7" i="8"/>
  <c r="K8" i="8"/>
  <c r="L3" i="8"/>
  <c r="K3" i="8"/>
  <c r="O14" i="13"/>
  <c r="O3" i="16"/>
  <c r="N7" i="16" l="1"/>
  <c r="N5" i="16"/>
  <c r="O5" i="16" s="1"/>
  <c r="N6" i="16"/>
  <c r="O6" i="16" s="1"/>
  <c r="N8" i="16"/>
  <c r="O8" i="16" s="1"/>
  <c r="N4" i="16"/>
  <c r="O4" i="16" s="1"/>
</calcChain>
</file>

<file path=xl/sharedStrings.xml><?xml version="1.0" encoding="utf-8"?>
<sst xmlns="http://schemas.openxmlformats.org/spreadsheetml/2006/main" count="2725" uniqueCount="332">
  <si>
    <t>タイムスタンプ</t>
  </si>
  <si>
    <t>性別</t>
  </si>
  <si>
    <t>参加者</t>
  </si>
  <si>
    <t>学年/卒業年度</t>
  </si>
  <si>
    <t>学科</t>
  </si>
  <si>
    <t>種目①</t>
  </si>
  <si>
    <t>エントリーエントリータイム①</t>
  </si>
  <si>
    <t>種目②</t>
  </si>
  <si>
    <t>エントリータイム②</t>
  </si>
  <si>
    <t>種目③</t>
  </si>
  <si>
    <t>エントリータイム③</t>
  </si>
  <si>
    <t>ご意見・ご要望</t>
  </si>
  <si>
    <t>距離</t>
  </si>
  <si>
    <t>種目</t>
  </si>
  <si>
    <t>種目数</t>
  </si>
  <si>
    <t>メールアドレス（任意）</t>
  </si>
  <si>
    <t>メールアドレス</t>
  </si>
  <si>
    <t>男性</t>
  </si>
  <si>
    <t>竹尾 匡貴</t>
  </si>
  <si>
    <t>情報</t>
  </si>
  <si>
    <t>100ｍ個人メドレー</t>
  </si>
  <si>
    <t>25mバタフライ</t>
  </si>
  <si>
    <t>50m自由形</t>
  </si>
  <si>
    <t>100mでも泳いでやらあ</t>
  </si>
  <si>
    <t>Fly, Fr</t>
  </si>
  <si>
    <t>4種目まで出てもいい</t>
  </si>
  <si>
    <t>寺下宗孝</t>
  </si>
  <si>
    <t>機械</t>
  </si>
  <si>
    <t>25m自由形</t>
  </si>
  <si>
    <t>100m個人メドレー</t>
  </si>
  <si>
    <t>50mまではがんばる</t>
  </si>
  <si>
    <t>Fly, Ba</t>
  </si>
  <si>
    <t>1種目で勘弁</t>
  </si>
  <si>
    <t>女性</t>
  </si>
  <si>
    <t>林 真由</t>
  </si>
  <si>
    <t>MG</t>
  </si>
  <si>
    <t>木村茉奈</t>
  </si>
  <si>
    <t>物質科学</t>
  </si>
  <si>
    <t>縄手祥希</t>
  </si>
  <si>
    <t>100ｍ自由形</t>
  </si>
  <si>
    <t>50m平泳ぎ</t>
  </si>
  <si>
    <t>山﨑心</t>
  </si>
  <si>
    <t>しんどいので勘弁してください</t>
  </si>
  <si>
    <t>渡邉ひとみ</t>
  </si>
  <si>
    <t>Fr</t>
  </si>
  <si>
    <t>2種目までなら</t>
  </si>
  <si>
    <t>南 麟太朗</t>
  </si>
  <si>
    <t>電気</t>
  </si>
  <si>
    <t>なんでも泳いでやらあ</t>
  </si>
  <si>
    <t>全部出てやる</t>
  </si>
  <si>
    <t>平井真夢</t>
  </si>
  <si>
    <t>松内　秀直</t>
  </si>
  <si>
    <t>25m背泳ぎ</t>
  </si>
  <si>
    <t>50m背泳ぎ</t>
  </si>
  <si>
    <t>100m背泳ぎ</t>
  </si>
  <si>
    <t>エントリータイムは覚えてる範囲で小数点以下は適当です。25mは測ったことがないので完全に適当です。</t>
  </si>
  <si>
    <t>西前太郎</t>
  </si>
  <si>
    <t>50mバタフライ</t>
  </si>
  <si>
    <t>大垣佑介</t>
  </si>
  <si>
    <t>電子制御</t>
  </si>
  <si>
    <t>25ｍ背泳ぎ</t>
  </si>
  <si>
    <t>お盆休みはフル出勤なので8月12日は不参加です。9月開催になった場合のみ参加します。</t>
  </si>
  <si>
    <t>3種目までがんばる</t>
  </si>
  <si>
    <t>福岡万優</t>
  </si>
  <si>
    <t>村上達郎</t>
  </si>
  <si>
    <t>100ｍ平泳ぎ</t>
  </si>
  <si>
    <t>Br</t>
  </si>
  <si>
    <t>谷奥稔</t>
  </si>
  <si>
    <t>100m自由形</t>
  </si>
  <si>
    <t>河﨑伸太朗</t>
  </si>
  <si>
    <t>谷山 雄亮</t>
  </si>
  <si>
    <t>100mバタフライ</t>
  </si>
  <si>
    <t>鈴木 誠二郎</t>
  </si>
  <si>
    <t>小山遼</t>
  </si>
  <si>
    <t>堀田 壮馬</t>
  </si>
  <si>
    <t>北野ゆうと</t>
  </si>
  <si>
    <t>井上水輝</t>
  </si>
  <si>
    <t>神原奈央</t>
  </si>
  <si>
    <t>申し訳ありませんが当日はお昼頃帰らせて頂きます。よろしくお願いします。ちなみに、「ぶっしつかがく」は「化」学です。</t>
  </si>
  <si>
    <t>中辻賢人</t>
  </si>
  <si>
    <t>物質化学</t>
  </si>
  <si>
    <t>Fly, Ba, Br, Fr, なんでも泳いでやらあ</t>
  </si>
  <si>
    <t>大西祥太</t>
  </si>
  <si>
    <t>井上優希</t>
  </si>
  <si>
    <t>米谷弘輝</t>
  </si>
  <si>
    <t>冨永杏一</t>
  </si>
  <si>
    <t>未計測</t>
  </si>
  <si>
    <t>大学編入学の合否状況によって参加できるかが変わります...</t>
  </si>
  <si>
    <t>25mまでにして...</t>
  </si>
  <si>
    <t>Br, Fr</t>
  </si>
  <si>
    <t>水谷早苗</t>
  </si>
  <si>
    <t>玉井優策</t>
  </si>
  <si>
    <t>石原 一志</t>
  </si>
  <si>
    <t>分かりません</t>
  </si>
  <si>
    <t>分かりません。</t>
  </si>
  <si>
    <t>冨岡 育輝</t>
  </si>
  <si>
    <t>お願いします</t>
  </si>
  <si>
    <t>眞方大凱</t>
  </si>
  <si>
    <t>25m平泳ぎ</t>
  </si>
  <si>
    <t>現役に土下座させます</t>
  </si>
  <si>
    <t>熊内雄飛</t>
  </si>
  <si>
    <t>たけおさん、800m個人メドレー泳いで下さい</t>
  </si>
  <si>
    <t>吉村 拓司</t>
  </si>
  <si>
    <t>井上恵理子</t>
  </si>
  <si>
    <t>平松詢也</t>
  </si>
  <si>
    <t>遅くなってごめんなさい！！！！！！！！！頑張りたいと思っています！</t>
  </si>
  <si>
    <t>榊和馬</t>
  </si>
  <si>
    <t>小田根徹</t>
  </si>
  <si>
    <t>測定してないです。</t>
  </si>
  <si>
    <t>tetsu09030121@gmail.com</t>
  </si>
  <si>
    <t/>
  </si>
  <si>
    <t>高木 秀</t>
  </si>
  <si>
    <t>遅れて申し訳ない...</t>
  </si>
  <si>
    <t>n.c.shutakagi@gmail.com</t>
  </si>
  <si>
    <t>頭鬼 崚真</t>
  </si>
  <si>
    <t>荒瀬 侑幸</t>
  </si>
  <si>
    <t>Ba, Fr</t>
  </si>
  <si>
    <t>ui3470@yahoo.co.jp</t>
  </si>
  <si>
    <t>新田章圭</t>
  </si>
  <si>
    <t>akiyoshi187@icloud.com</t>
  </si>
  <si>
    <t>髙岸 佑紀</t>
  </si>
  <si>
    <t>初田玲音</t>
  </si>
  <si>
    <t>hatsudaaa@gmail.com</t>
  </si>
  <si>
    <t>黒崎 澪</t>
  </si>
  <si>
    <t>always_calpisxxx@yahoo.co.jp</t>
  </si>
  <si>
    <t>内田啓太</t>
  </si>
  <si>
    <t>tige1215.technic@gmail.com</t>
  </si>
  <si>
    <t>堀木雄介</t>
  </si>
  <si>
    <t>swimwallenstein@gmail.com</t>
  </si>
  <si>
    <t>瓜生 佳穂</t>
  </si>
  <si>
    <t>kxxx24@gmail.com</t>
  </si>
  <si>
    <t>井上 創作</t>
  </si>
  <si>
    <t>松本仁</t>
  </si>
  <si>
    <t>熊木 孝真</t>
  </si>
  <si>
    <t>Fly</t>
  </si>
  <si>
    <t>daykumaki@gmail.com</t>
  </si>
  <si>
    <t>M</t>
    <phoneticPr fontId="2"/>
  </si>
  <si>
    <t>E</t>
    <phoneticPr fontId="2"/>
  </si>
  <si>
    <t>S</t>
    <phoneticPr fontId="2"/>
  </si>
  <si>
    <t>C</t>
    <phoneticPr fontId="2"/>
  </si>
  <si>
    <t>I</t>
    <phoneticPr fontId="2"/>
  </si>
  <si>
    <r>
      <t>25m</t>
    </r>
    <r>
      <rPr>
        <sz val="10"/>
        <rFont val="ＭＳ ゴシック"/>
        <family val="3"/>
        <charset val="128"/>
      </rPr>
      <t>バタフライ</t>
    </r>
    <phoneticPr fontId="2"/>
  </si>
  <si>
    <r>
      <t>25m</t>
    </r>
    <r>
      <rPr>
        <sz val="10"/>
        <rFont val="ＭＳ ゴシック"/>
        <family val="3"/>
        <charset val="128"/>
      </rPr>
      <t>背泳ぎ</t>
    </r>
    <phoneticPr fontId="2"/>
  </si>
  <si>
    <t>エントリータイム①</t>
    <phoneticPr fontId="2"/>
  </si>
  <si>
    <t>&lt;不参加&gt;</t>
    <rPh sb="1" eb="4">
      <t>フサンカ</t>
    </rPh>
    <phoneticPr fontId="2"/>
  </si>
  <si>
    <t>OB1</t>
  </si>
  <si>
    <t>OB1</t>
    <phoneticPr fontId="2"/>
  </si>
  <si>
    <t>OB3</t>
  </si>
  <si>
    <t>OB2</t>
  </si>
  <si>
    <t>OB2</t>
    <phoneticPr fontId="2"/>
  </si>
  <si>
    <t>OB3</t>
    <phoneticPr fontId="2"/>
  </si>
  <si>
    <t>OB5</t>
    <phoneticPr fontId="2"/>
  </si>
  <si>
    <t>OB6</t>
    <phoneticPr fontId="2"/>
  </si>
  <si>
    <t>OB8</t>
    <phoneticPr fontId="2"/>
  </si>
  <si>
    <t>OB9</t>
    <phoneticPr fontId="2"/>
  </si>
  <si>
    <t>OB10</t>
    <phoneticPr fontId="2"/>
  </si>
  <si>
    <t>OB11</t>
    <phoneticPr fontId="2"/>
  </si>
  <si>
    <t>OB12</t>
    <phoneticPr fontId="2"/>
  </si>
  <si>
    <r>
      <t>100m</t>
    </r>
    <r>
      <rPr>
        <sz val="10"/>
        <rFont val="ＭＳ ゴシック"/>
        <family val="3"/>
        <charset val="128"/>
      </rPr>
      <t>個人メドレー</t>
    </r>
    <phoneticPr fontId="2"/>
  </si>
  <si>
    <r>
      <t>100m</t>
    </r>
    <r>
      <rPr>
        <sz val="10"/>
        <rFont val="ＭＳ ゴシック"/>
        <family val="3"/>
        <charset val="128"/>
      </rPr>
      <t>平泳ぎ</t>
    </r>
    <phoneticPr fontId="2"/>
  </si>
  <si>
    <t>年</t>
    <rPh sb="0" eb="1">
      <t>ネン</t>
    </rPh>
    <phoneticPr fontId="2"/>
  </si>
  <si>
    <t>科</t>
    <rPh sb="0" eb="1">
      <t>カ</t>
    </rPh>
    <phoneticPr fontId="2"/>
  </si>
  <si>
    <t>種目①</t>
    <rPh sb="0" eb="2">
      <t>シュモク</t>
    </rPh>
    <phoneticPr fontId="2"/>
  </si>
  <si>
    <t>種目②</t>
    <rPh sb="0" eb="2">
      <t>シュモク</t>
    </rPh>
    <phoneticPr fontId="2"/>
  </si>
  <si>
    <t>種目③</t>
    <rPh sb="0" eb="2">
      <t>シュモク</t>
    </rPh>
    <phoneticPr fontId="2"/>
  </si>
  <si>
    <r>
      <t>100m</t>
    </r>
    <r>
      <rPr>
        <sz val="10"/>
        <rFont val="ＭＳ ゴシック"/>
        <family val="3"/>
        <charset val="128"/>
      </rPr>
      <t>自由形</t>
    </r>
    <phoneticPr fontId="2"/>
  </si>
  <si>
    <r>
      <t>100</t>
    </r>
    <r>
      <rPr>
        <sz val="10"/>
        <rFont val="Arial"/>
        <family val="3"/>
      </rPr>
      <t>m</t>
    </r>
    <r>
      <rPr>
        <sz val="10"/>
        <rFont val="ＭＳ ゴシック"/>
        <family val="3"/>
        <charset val="128"/>
      </rPr>
      <t>自由形</t>
    </r>
    <phoneticPr fontId="2"/>
  </si>
  <si>
    <t>No.</t>
    <phoneticPr fontId="2"/>
  </si>
  <si>
    <t>組数</t>
    <rPh sb="0" eb="2">
      <t>クミスウ</t>
    </rPh>
    <phoneticPr fontId="2"/>
  </si>
  <si>
    <t>予定時刻</t>
    <rPh sb="0" eb="2">
      <t>ヨテイ</t>
    </rPh>
    <rPh sb="2" eb="4">
      <t>ジコク</t>
    </rPh>
    <phoneticPr fontId="2"/>
  </si>
  <si>
    <t>MG</t>
    <phoneticPr fontId="2"/>
  </si>
  <si>
    <t>ゲーム種目①</t>
    <rPh sb="3" eb="5">
      <t>シュモク</t>
    </rPh>
    <phoneticPr fontId="2"/>
  </si>
  <si>
    <t>ゲーム種目②</t>
    <rPh sb="3" eb="5">
      <t>シュモク</t>
    </rPh>
    <phoneticPr fontId="2"/>
  </si>
  <si>
    <r>
      <t>50m</t>
    </r>
    <r>
      <rPr>
        <sz val="10"/>
        <rFont val="ＭＳ ゴシック"/>
        <family val="3"/>
        <charset val="128"/>
      </rPr>
      <t>バタフライ</t>
    </r>
    <phoneticPr fontId="2"/>
  </si>
  <si>
    <r>
      <t>50m</t>
    </r>
    <r>
      <rPr>
        <sz val="10"/>
        <rFont val="ＭＳ ゴシック"/>
        <family val="3"/>
        <charset val="128"/>
      </rPr>
      <t>背泳ぎ</t>
    </r>
    <phoneticPr fontId="2"/>
  </si>
  <si>
    <r>
      <t>50m</t>
    </r>
    <r>
      <rPr>
        <sz val="10"/>
        <rFont val="ＭＳ ゴシック"/>
        <family val="3"/>
        <charset val="128"/>
      </rPr>
      <t>平泳ぎ</t>
    </r>
    <phoneticPr fontId="2"/>
  </si>
  <si>
    <r>
      <t>50m</t>
    </r>
    <r>
      <rPr>
        <sz val="10"/>
        <rFont val="ＭＳ ゴシック"/>
        <family val="3"/>
        <charset val="128"/>
      </rPr>
      <t>自由形</t>
    </r>
    <phoneticPr fontId="2"/>
  </si>
  <si>
    <t>昼休憩</t>
    <phoneticPr fontId="2"/>
  </si>
  <si>
    <t>オープンリレー</t>
    <phoneticPr fontId="2"/>
  </si>
  <si>
    <r>
      <rPr>
        <sz val="10"/>
        <color rgb="FF000000"/>
        <rFont val="ＭＳ Ｐゴシック"/>
        <family val="3"/>
        <charset val="128"/>
      </rPr>
      <t>種目</t>
    </r>
    <rPh sb="0" eb="2">
      <t>シュモク</t>
    </rPh>
    <phoneticPr fontId="2"/>
  </si>
  <si>
    <r>
      <t>200m</t>
    </r>
    <r>
      <rPr>
        <sz val="10"/>
        <rFont val="Yu Gothic"/>
        <family val="2"/>
        <charset val="128"/>
      </rPr>
      <t>フリーリ</t>
    </r>
    <r>
      <rPr>
        <sz val="10"/>
        <rFont val="ＭＳ ゴシック"/>
        <family val="3"/>
        <charset val="128"/>
      </rPr>
      <t>レー</t>
    </r>
    <phoneticPr fontId="2"/>
  </si>
  <si>
    <r>
      <t>100m</t>
    </r>
    <r>
      <rPr>
        <sz val="10"/>
        <rFont val="ＭＳ ゴシック"/>
        <family val="3"/>
        <charset val="128"/>
      </rPr>
      <t>フリーリレー</t>
    </r>
    <phoneticPr fontId="2"/>
  </si>
  <si>
    <r>
      <t>400m</t>
    </r>
    <r>
      <rPr>
        <sz val="10"/>
        <rFont val="ＭＳ ゴシック"/>
        <family val="3"/>
        <charset val="128"/>
      </rPr>
      <t>フリーリレー</t>
    </r>
    <phoneticPr fontId="2"/>
  </si>
  <si>
    <r>
      <t>200m</t>
    </r>
    <r>
      <rPr>
        <sz val="10"/>
        <rFont val="ＭＳ Ｐゴシック"/>
        <family val="2"/>
        <charset val="128"/>
      </rPr>
      <t>メドレー</t>
    </r>
    <r>
      <rPr>
        <sz val="10"/>
        <rFont val="ＭＳ ゴシック"/>
        <family val="3"/>
        <charset val="128"/>
      </rPr>
      <t>リレー</t>
    </r>
    <phoneticPr fontId="2"/>
  </si>
  <si>
    <r>
      <t>100m</t>
    </r>
    <r>
      <rPr>
        <sz val="10"/>
        <rFont val="ＭＳ ゴシック"/>
        <family val="3"/>
        <charset val="128"/>
      </rPr>
      <t>メドレーリレー</t>
    </r>
    <phoneticPr fontId="2"/>
  </si>
  <si>
    <r>
      <t>400m</t>
    </r>
    <r>
      <rPr>
        <sz val="10"/>
        <rFont val="ＭＳ ゴシック"/>
        <family val="3"/>
        <charset val="128"/>
      </rPr>
      <t>メドレーリレー</t>
    </r>
    <phoneticPr fontId="2"/>
  </si>
  <si>
    <t>氏名</t>
    <rPh sb="0" eb="2">
      <t>シメイ</t>
    </rPh>
    <phoneticPr fontId="2"/>
  </si>
  <si>
    <r>
      <t>1</t>
    </r>
    <r>
      <rPr>
        <sz val="10"/>
        <color rgb="FF000000"/>
        <rFont val="ＭＳ Ｐゴシック"/>
        <family val="3"/>
        <charset val="128"/>
      </rPr>
      <t>組</t>
    </r>
    <rPh sb="1" eb="2">
      <t>クミ</t>
    </rPh>
    <phoneticPr fontId="2"/>
  </si>
  <si>
    <r>
      <t>2</t>
    </r>
    <r>
      <rPr>
        <sz val="10"/>
        <color rgb="FF000000"/>
        <rFont val="ＭＳ Ｐゴシック"/>
        <family val="3"/>
        <charset val="128"/>
      </rPr>
      <t>組</t>
    </r>
    <rPh sb="1" eb="2">
      <t>クミ</t>
    </rPh>
    <phoneticPr fontId="2"/>
  </si>
  <si>
    <r>
      <t>50m</t>
    </r>
    <r>
      <rPr>
        <sz val="10"/>
        <rFont val="ＭＳ ゴシック"/>
        <family val="3"/>
        <charset val="128"/>
      </rPr>
      <t>バタフライ</t>
    </r>
    <phoneticPr fontId="2"/>
  </si>
  <si>
    <r>
      <rPr>
        <sz val="10"/>
        <color rgb="FF000000"/>
        <rFont val="Arial"/>
        <family val="2"/>
      </rPr>
      <t>2</t>
    </r>
    <r>
      <rPr>
        <sz val="10"/>
        <color rgb="FF000000"/>
        <rFont val="ＭＳ Ｐゴシック"/>
        <family val="3"/>
        <charset val="128"/>
      </rPr>
      <t>組</t>
    </r>
    <rPh sb="1" eb="2">
      <t>クミ</t>
    </rPh>
    <phoneticPr fontId="2"/>
  </si>
  <si>
    <r>
      <t>3</t>
    </r>
    <r>
      <rPr>
        <sz val="10"/>
        <color rgb="FF000000"/>
        <rFont val="ＭＳ Ｐゴシック"/>
        <family val="3"/>
        <charset val="128"/>
      </rPr>
      <t>組</t>
    </r>
    <rPh sb="1" eb="2">
      <t>クミ</t>
    </rPh>
    <phoneticPr fontId="2"/>
  </si>
  <si>
    <r>
      <t>1</t>
    </r>
    <r>
      <rPr>
        <sz val="10"/>
        <color rgb="FF000000"/>
        <rFont val="ＭＳ Ｐゴシック"/>
        <family val="3"/>
        <charset val="128"/>
      </rPr>
      <t>組</t>
    </r>
    <rPh sb="1" eb="2">
      <t>クミ</t>
    </rPh>
    <phoneticPr fontId="2"/>
  </si>
  <si>
    <r>
      <t>2</t>
    </r>
    <r>
      <rPr>
        <sz val="10"/>
        <color rgb="FF000000"/>
        <rFont val="ＭＳ Ｐゴシック"/>
        <family val="3"/>
        <charset val="128"/>
      </rPr>
      <t>組</t>
    </r>
    <rPh sb="1" eb="2">
      <t>クミ</t>
    </rPh>
    <phoneticPr fontId="2"/>
  </si>
  <si>
    <r>
      <t>3</t>
    </r>
    <r>
      <rPr>
        <sz val="10"/>
        <color rgb="FF000000"/>
        <rFont val="ＭＳ Ｐゴシック"/>
        <family val="3"/>
        <charset val="128"/>
      </rPr>
      <t>組</t>
    </r>
    <rPh sb="1" eb="2">
      <t>クミ</t>
    </rPh>
    <phoneticPr fontId="2"/>
  </si>
  <si>
    <r>
      <t>4</t>
    </r>
    <r>
      <rPr>
        <sz val="10"/>
        <color rgb="FF000000"/>
        <rFont val="ＭＳ Ｐゴシック"/>
        <family val="3"/>
        <charset val="128"/>
      </rPr>
      <t>組</t>
    </r>
    <rPh sb="1" eb="2">
      <t>クミ</t>
    </rPh>
    <phoneticPr fontId="2"/>
  </si>
  <si>
    <t>なんでも泳いでやらあ</t>
    <phoneticPr fontId="2"/>
  </si>
  <si>
    <t>なんでも泳いでやらあ</t>
    <phoneticPr fontId="2"/>
  </si>
  <si>
    <r>
      <t>100m</t>
    </r>
    <r>
      <rPr>
        <sz val="10"/>
        <rFont val="ＭＳ ゴシック"/>
        <family val="3"/>
        <charset val="128"/>
      </rPr>
      <t>でも泳いでやらあ</t>
    </r>
    <phoneticPr fontId="2"/>
  </si>
  <si>
    <r>
      <t>100m</t>
    </r>
    <r>
      <rPr>
        <sz val="10"/>
        <rFont val="ＭＳ ゴシック"/>
        <family val="3"/>
        <charset val="128"/>
      </rPr>
      <t>でも泳いでやらあ</t>
    </r>
    <phoneticPr fontId="2"/>
  </si>
  <si>
    <r>
      <t>100m</t>
    </r>
    <r>
      <rPr>
        <sz val="10"/>
        <color rgb="FF000000"/>
        <rFont val="ＭＳ Ｐゴシック"/>
        <family val="2"/>
        <charset val="128"/>
      </rPr>
      <t>自由形</t>
    </r>
    <phoneticPr fontId="2"/>
  </si>
  <si>
    <r>
      <t>100m</t>
    </r>
    <r>
      <rPr>
        <sz val="10"/>
        <rFont val="ＭＳ Ｐゴシック"/>
        <family val="2"/>
        <charset val="128"/>
      </rPr>
      <t>自由形</t>
    </r>
    <phoneticPr fontId="2"/>
  </si>
  <si>
    <r>
      <t>200m</t>
    </r>
    <r>
      <rPr>
        <sz val="10"/>
        <color rgb="FF000000"/>
        <rFont val="ＭＳ Ｐゴシック"/>
        <family val="3"/>
        <charset val="128"/>
      </rPr>
      <t>フリーリレー</t>
    </r>
    <phoneticPr fontId="2"/>
  </si>
  <si>
    <t>A</t>
    <phoneticPr fontId="2"/>
  </si>
  <si>
    <t>B</t>
    <phoneticPr fontId="2"/>
  </si>
  <si>
    <t>種目</t>
    <rPh sb="0" eb="2">
      <t>シュモク</t>
    </rPh>
    <phoneticPr fontId="2"/>
  </si>
  <si>
    <t>グループ</t>
    <phoneticPr fontId="2"/>
  </si>
  <si>
    <t>~11:30</t>
    <phoneticPr fontId="2"/>
  </si>
  <si>
    <r>
      <t>100m</t>
    </r>
    <r>
      <rPr>
        <sz val="10"/>
        <rFont val="ＭＳ ゴシック"/>
        <family val="3"/>
        <charset val="128"/>
      </rPr>
      <t>背泳ぎ</t>
    </r>
    <r>
      <rPr>
        <sz val="10"/>
        <rFont val="Arial"/>
        <family val="2"/>
      </rPr>
      <t>,</t>
    </r>
    <r>
      <rPr>
        <sz val="10"/>
        <rFont val="Yu Gothic"/>
        <family val="2"/>
        <charset val="128"/>
      </rPr>
      <t>平泳ぎ</t>
    </r>
    <rPh sb="8" eb="10">
      <t>ヒラオヨ</t>
    </rPh>
    <phoneticPr fontId="2"/>
  </si>
  <si>
    <r>
      <t>200m</t>
    </r>
    <r>
      <rPr>
        <sz val="10"/>
        <color rgb="FF000000"/>
        <rFont val="ＭＳ Ｐゴシック"/>
        <family val="2"/>
        <charset val="128"/>
      </rPr>
      <t>メドレー</t>
    </r>
    <r>
      <rPr>
        <sz val="10"/>
        <color rgb="FF000000"/>
        <rFont val="ＭＳ Ｐゴシック"/>
        <family val="3"/>
        <charset val="128"/>
      </rPr>
      <t>リレー</t>
    </r>
    <phoneticPr fontId="2"/>
  </si>
  <si>
    <r>
      <t>100m</t>
    </r>
    <r>
      <rPr>
        <sz val="10"/>
        <color rgb="FF000000"/>
        <rFont val="ＭＳ ゴシック"/>
        <family val="3"/>
        <charset val="128"/>
      </rPr>
      <t>フリーリレー</t>
    </r>
    <phoneticPr fontId="2"/>
  </si>
  <si>
    <r>
      <t>100m</t>
    </r>
    <r>
      <rPr>
        <sz val="10"/>
        <color rgb="FF000000"/>
        <rFont val="ＭＳ ゴシック"/>
        <family val="3"/>
        <charset val="128"/>
      </rPr>
      <t>メドレーリレー</t>
    </r>
    <phoneticPr fontId="2"/>
  </si>
  <si>
    <r>
      <t>400m</t>
    </r>
    <r>
      <rPr>
        <sz val="10"/>
        <color rgb="FF000000"/>
        <rFont val="ＭＳ ゴシック"/>
        <family val="3"/>
        <charset val="128"/>
      </rPr>
      <t>フリーリレー</t>
    </r>
    <phoneticPr fontId="2"/>
  </si>
  <si>
    <r>
      <t>400m</t>
    </r>
    <r>
      <rPr>
        <sz val="10"/>
        <color rgb="FF000000"/>
        <rFont val="ＭＳ ゴシック"/>
        <family val="3"/>
        <charset val="128"/>
      </rPr>
      <t>メドレーリレー</t>
    </r>
    <phoneticPr fontId="2"/>
  </si>
  <si>
    <r>
      <t>25m</t>
    </r>
    <r>
      <rPr>
        <sz val="10"/>
        <rFont val="ＭＳ ゴシック"/>
        <family val="2"/>
        <charset val="128"/>
      </rPr>
      <t>自由形</t>
    </r>
    <phoneticPr fontId="2"/>
  </si>
  <si>
    <r>
      <t>25m</t>
    </r>
    <r>
      <rPr>
        <sz val="10"/>
        <color rgb="FF000000"/>
        <rFont val="ＭＳ ゴシック"/>
        <family val="2"/>
        <charset val="128"/>
      </rPr>
      <t>自由形</t>
    </r>
    <phoneticPr fontId="2"/>
  </si>
  <si>
    <t>橋本悠希</t>
    <rPh sb="0" eb="2">
      <t>ハシモト</t>
    </rPh>
    <rPh sb="2" eb="4">
      <t>ユウキ</t>
    </rPh>
    <phoneticPr fontId="2"/>
  </si>
  <si>
    <t>M</t>
    <phoneticPr fontId="2"/>
  </si>
  <si>
    <t>I</t>
    <phoneticPr fontId="2"/>
  </si>
  <si>
    <t>E</t>
    <phoneticPr fontId="2"/>
  </si>
  <si>
    <t>S</t>
    <phoneticPr fontId="2"/>
  </si>
  <si>
    <t>C</t>
    <phoneticPr fontId="2"/>
  </si>
  <si>
    <r>
      <t>OBC</t>
    </r>
    <r>
      <rPr>
        <sz val="10"/>
        <color rgb="FF000000"/>
        <rFont val="Yu Gothic"/>
        <family val="2"/>
        <charset val="128"/>
      </rPr>
      <t>チーム</t>
    </r>
    <phoneticPr fontId="2"/>
  </si>
  <si>
    <r>
      <rPr>
        <sz val="10"/>
        <color rgb="FF000000"/>
        <rFont val="Yu Gothic"/>
        <family val="2"/>
        <charset val="128"/>
      </rPr>
      <t>現役</t>
    </r>
    <r>
      <rPr>
        <sz val="10"/>
        <color rgb="FF000000"/>
        <rFont val="Arial"/>
        <family val="2"/>
      </rPr>
      <t>C</t>
    </r>
    <r>
      <rPr>
        <sz val="10"/>
        <color rgb="FF000000"/>
        <rFont val="Yu Gothic"/>
        <family val="2"/>
        <charset val="128"/>
      </rPr>
      <t>チーム</t>
    </r>
    <rPh sb="0" eb="2">
      <t>ゲンエキ</t>
    </rPh>
    <phoneticPr fontId="2"/>
  </si>
  <si>
    <r>
      <rPr>
        <sz val="10"/>
        <color rgb="FF000000"/>
        <rFont val="Yu Gothic"/>
        <family val="2"/>
        <charset val="128"/>
      </rPr>
      <t>現役</t>
    </r>
    <r>
      <rPr>
        <sz val="10"/>
        <color rgb="FF000000"/>
        <rFont val="Arial"/>
        <family val="2"/>
      </rPr>
      <t>A</t>
    </r>
    <r>
      <rPr>
        <sz val="10"/>
        <color rgb="FF000000"/>
        <rFont val="Yu Gothic"/>
        <family val="2"/>
        <charset val="128"/>
      </rPr>
      <t>チーム</t>
    </r>
    <rPh sb="0" eb="2">
      <t>ゲンエキ</t>
    </rPh>
    <phoneticPr fontId="2"/>
  </si>
  <si>
    <r>
      <rPr>
        <sz val="10"/>
        <color rgb="FF000000"/>
        <rFont val="Arial"/>
        <family val="2"/>
      </rPr>
      <t>OBA</t>
    </r>
    <r>
      <rPr>
        <sz val="10"/>
        <color rgb="FF000000"/>
        <rFont val="Yu Gothic"/>
        <family val="2"/>
        <charset val="128"/>
      </rPr>
      <t>チーム</t>
    </r>
    <phoneticPr fontId="2"/>
  </si>
  <si>
    <r>
      <rPr>
        <sz val="10"/>
        <color rgb="FF000000"/>
        <rFont val="Yu Gothic"/>
        <family val="2"/>
        <charset val="128"/>
      </rPr>
      <t>現役</t>
    </r>
    <r>
      <rPr>
        <sz val="10"/>
        <color rgb="FF000000"/>
        <rFont val="Arial"/>
        <family val="2"/>
      </rPr>
      <t>B</t>
    </r>
    <r>
      <rPr>
        <sz val="10"/>
        <color rgb="FF000000"/>
        <rFont val="Yu Gothic"/>
        <family val="2"/>
        <charset val="128"/>
      </rPr>
      <t>チーム</t>
    </r>
    <rPh sb="0" eb="2">
      <t>ゲンエキ</t>
    </rPh>
    <phoneticPr fontId="2"/>
  </si>
  <si>
    <r>
      <t>OBB</t>
    </r>
    <r>
      <rPr>
        <sz val="10"/>
        <color rgb="FF000000"/>
        <rFont val="Yu Gothic"/>
        <family val="2"/>
        <charset val="128"/>
      </rPr>
      <t>チーム</t>
    </r>
    <phoneticPr fontId="2"/>
  </si>
  <si>
    <t>後藤月望</t>
    <rPh sb="0" eb="2">
      <t>ゴトウ</t>
    </rPh>
    <rPh sb="2" eb="3">
      <t>ツキ</t>
    </rPh>
    <rPh sb="3" eb="4">
      <t>ボウ</t>
    </rPh>
    <phoneticPr fontId="2"/>
  </si>
  <si>
    <t>廣田千歩</t>
    <rPh sb="0" eb="2">
      <t>ヒロタ</t>
    </rPh>
    <rPh sb="2" eb="3">
      <t>セン</t>
    </rPh>
    <rPh sb="3" eb="4">
      <t>アル</t>
    </rPh>
    <phoneticPr fontId="2"/>
  </si>
  <si>
    <t>順位</t>
    <rPh sb="0" eb="2">
      <t>ジュンイ</t>
    </rPh>
    <phoneticPr fontId="2"/>
  </si>
  <si>
    <t>ポイント数</t>
    <rPh sb="4" eb="5">
      <t>スウ</t>
    </rPh>
    <phoneticPr fontId="2"/>
  </si>
  <si>
    <t>個人種目</t>
    <rPh sb="0" eb="2">
      <t>コジン</t>
    </rPh>
    <rPh sb="2" eb="4">
      <t>シュモク</t>
    </rPh>
    <phoneticPr fontId="2"/>
  </si>
  <si>
    <t>団体種目</t>
    <rPh sb="0" eb="2">
      <t>ダンタイ</t>
    </rPh>
    <rPh sb="2" eb="4">
      <t>シュモク</t>
    </rPh>
    <phoneticPr fontId="2"/>
  </si>
  <si>
    <t>寺下宗孝</t>
    <phoneticPr fontId="2"/>
  </si>
  <si>
    <r>
      <t>25m</t>
    </r>
    <r>
      <rPr>
        <sz val="10"/>
        <rFont val="ＭＳ Ｐゴシック"/>
        <family val="2"/>
        <charset val="128"/>
      </rPr>
      <t>自由形</t>
    </r>
    <phoneticPr fontId="2"/>
  </si>
  <si>
    <r>
      <t>4</t>
    </r>
    <r>
      <rPr>
        <sz val="10"/>
        <color rgb="FF000000"/>
        <rFont val="ＭＳ Ｐゴシック"/>
        <family val="2"/>
        <charset val="128"/>
      </rPr>
      <t>組</t>
    </r>
    <rPh sb="1" eb="2">
      <t>クミ</t>
    </rPh>
    <phoneticPr fontId="2"/>
  </si>
  <si>
    <t>廣田千歩</t>
    <rPh sb="0" eb="2">
      <t>ヒロタ</t>
    </rPh>
    <rPh sb="2" eb="3">
      <t>セン</t>
    </rPh>
    <rPh sb="3" eb="4">
      <t>ポ</t>
    </rPh>
    <phoneticPr fontId="2"/>
  </si>
  <si>
    <t>I</t>
    <phoneticPr fontId="2"/>
  </si>
  <si>
    <r>
      <t>100m</t>
    </r>
    <r>
      <rPr>
        <sz val="10"/>
        <rFont val="ＭＳ ゴシック"/>
        <family val="3"/>
        <charset val="128"/>
      </rPr>
      <t>バタフライ</t>
    </r>
    <phoneticPr fontId="2"/>
  </si>
  <si>
    <t>石原 一志</t>
    <phoneticPr fontId="2"/>
  </si>
  <si>
    <t>25m自由形</t>
    <phoneticPr fontId="2"/>
  </si>
  <si>
    <t>50m平泳ぎ</t>
    <phoneticPr fontId="2"/>
  </si>
  <si>
    <t>25m背泳ぎ</t>
    <phoneticPr fontId="2"/>
  </si>
  <si>
    <t>100m個人メドレー</t>
    <phoneticPr fontId="2"/>
  </si>
  <si>
    <t>大西祥太</t>
    <phoneticPr fontId="2"/>
  </si>
  <si>
    <t>100IM</t>
    <phoneticPr fontId="2"/>
  </si>
  <si>
    <t>組</t>
    <rPh sb="0" eb="1">
      <t>クミ</t>
    </rPh>
    <phoneticPr fontId="2"/>
  </si>
  <si>
    <t>100Fly,Ba</t>
    <phoneticPr fontId="2"/>
  </si>
  <si>
    <t>100Br</t>
    <phoneticPr fontId="2"/>
  </si>
  <si>
    <t>100Fr</t>
    <phoneticPr fontId="2"/>
  </si>
  <si>
    <t>25Fly</t>
    <phoneticPr fontId="2"/>
  </si>
  <si>
    <t>25Ba</t>
    <phoneticPr fontId="2"/>
  </si>
  <si>
    <t>25Br</t>
    <phoneticPr fontId="2"/>
  </si>
  <si>
    <t>25Fr</t>
    <phoneticPr fontId="2"/>
  </si>
  <si>
    <t>50Fly</t>
    <phoneticPr fontId="2"/>
  </si>
  <si>
    <t>50Ba</t>
    <phoneticPr fontId="2"/>
  </si>
  <si>
    <t>50Br</t>
    <phoneticPr fontId="2"/>
  </si>
  <si>
    <t>50Fr</t>
    <phoneticPr fontId="2"/>
  </si>
  <si>
    <t>以上31名</t>
    <rPh sb="0" eb="2">
      <t>イジョウ</t>
    </rPh>
    <rPh sb="4" eb="5">
      <t>メイ</t>
    </rPh>
    <phoneticPr fontId="2"/>
  </si>
  <si>
    <r>
      <t>50m</t>
    </r>
    <r>
      <rPr>
        <sz val="10"/>
        <rFont val="ＭＳ ゴシック"/>
        <family val="3"/>
        <charset val="128"/>
      </rPr>
      <t>自由形</t>
    </r>
    <phoneticPr fontId="2"/>
  </si>
  <si>
    <t>平井真夢</t>
    <rPh sb="0" eb="2">
      <t>ヒライ</t>
    </rPh>
    <rPh sb="2" eb="3">
      <t>マ</t>
    </rPh>
    <rPh sb="3" eb="4">
      <t>ユメ</t>
    </rPh>
    <phoneticPr fontId="2"/>
  </si>
  <si>
    <t>OB1</t>
    <phoneticPr fontId="2"/>
  </si>
  <si>
    <t>M</t>
    <phoneticPr fontId="2"/>
  </si>
  <si>
    <r>
      <t>5</t>
    </r>
    <r>
      <rPr>
        <sz val="10"/>
        <color rgb="FF000000"/>
        <rFont val="Yu Gothic"/>
        <charset val="128"/>
      </rPr>
      <t>組</t>
    </r>
    <rPh sb="1" eb="2">
      <t>クミ</t>
    </rPh>
    <phoneticPr fontId="2"/>
  </si>
  <si>
    <t>順位</t>
    <rPh sb="0" eb="2">
      <t>ジュンイ</t>
    </rPh>
    <phoneticPr fontId="2"/>
  </si>
  <si>
    <t>得点</t>
    <rPh sb="0" eb="2">
      <t>トクテン</t>
    </rPh>
    <phoneticPr fontId="2"/>
  </si>
  <si>
    <t>タイム[秒]</t>
    <rPh sb="4" eb="5">
      <t>ビョウ</t>
    </rPh>
    <phoneticPr fontId="2"/>
  </si>
  <si>
    <t>氏名</t>
    <rPh sb="0" eb="2">
      <t>シメイ</t>
    </rPh>
    <phoneticPr fontId="2"/>
  </si>
  <si>
    <t>科</t>
    <rPh sb="0" eb="1">
      <t>カ</t>
    </rPh>
    <phoneticPr fontId="2"/>
  </si>
  <si>
    <t>エントリータイム</t>
    <phoneticPr fontId="2"/>
  </si>
  <si>
    <t>記録</t>
    <rPh sb="0" eb="2">
      <t>キロク</t>
    </rPh>
    <phoneticPr fontId="2"/>
  </si>
  <si>
    <t>石飛 学</t>
    <rPh sb="0" eb="2">
      <t>イシトビ</t>
    </rPh>
    <rPh sb="3" eb="4">
      <t>ガク</t>
    </rPh>
    <phoneticPr fontId="2"/>
  </si>
  <si>
    <t>Br or Fly</t>
    <phoneticPr fontId="2"/>
  </si>
  <si>
    <t>Fr or Br</t>
    <phoneticPr fontId="2"/>
  </si>
  <si>
    <t>個人種目は無し</t>
    <rPh sb="0" eb="2">
      <t>コジン</t>
    </rPh>
    <rPh sb="2" eb="4">
      <t>シュモク</t>
    </rPh>
    <rPh sb="5" eb="6">
      <t>ナ</t>
    </rPh>
    <phoneticPr fontId="2"/>
  </si>
  <si>
    <r>
      <t>Br</t>
    </r>
    <r>
      <rPr>
        <sz val="10"/>
        <rFont val="ＭＳ Ｐゴシック"/>
        <family val="2"/>
        <charset val="128"/>
      </rPr>
      <t>リレーがしたい</t>
    </r>
    <phoneticPr fontId="2"/>
  </si>
  <si>
    <r>
      <rPr>
        <sz val="10"/>
        <rFont val="ＭＳ Ｐゴシック"/>
        <family val="2"/>
        <charset val="128"/>
      </rPr>
      <t>橋爪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2"/>
        <charset val="128"/>
      </rPr>
      <t>進</t>
    </r>
    <rPh sb="0" eb="2">
      <t>ハシヅメ</t>
    </rPh>
    <rPh sb="3" eb="4">
      <t>ススム</t>
    </rPh>
    <phoneticPr fontId="2"/>
  </si>
  <si>
    <t>松村 寿枝</t>
    <rPh sb="0" eb="2">
      <t>マツムラ</t>
    </rPh>
    <rPh sb="3" eb="4">
      <t>コトブキ</t>
    </rPh>
    <rPh sb="4" eb="5">
      <t>エダ</t>
    </rPh>
    <phoneticPr fontId="2"/>
  </si>
  <si>
    <t>廣 和樹</t>
    <rPh sb="0" eb="1">
      <t>ヒロ</t>
    </rPh>
    <rPh sb="2" eb="4">
      <t>カズキ</t>
    </rPh>
    <phoneticPr fontId="2"/>
  </si>
  <si>
    <t>泳がない</t>
    <rPh sb="0" eb="1">
      <t>オヨ</t>
    </rPh>
    <phoneticPr fontId="2"/>
  </si>
  <si>
    <r>
      <rPr>
        <sz val="10"/>
        <rFont val="ＭＳ Ｐゴシック"/>
        <family val="2"/>
        <charset val="128"/>
      </rPr>
      <t>どうしてもなら</t>
    </r>
    <r>
      <rPr>
        <sz val="10"/>
        <rFont val="Arial"/>
        <family val="2"/>
      </rPr>
      <t>Fr or Br</t>
    </r>
    <phoneticPr fontId="2"/>
  </si>
  <si>
    <t>島岡 三義</t>
    <rPh sb="0" eb="2">
      <t>シマオカ</t>
    </rPh>
    <rPh sb="3" eb="5">
      <t>ミツヨシ</t>
    </rPh>
    <phoneticPr fontId="2"/>
  </si>
  <si>
    <t>S</t>
    <phoneticPr fontId="2"/>
  </si>
  <si>
    <t>学科対抗</t>
    <rPh sb="0" eb="2">
      <t>ガッカ</t>
    </rPh>
    <rPh sb="2" eb="4">
      <t>タイコウ</t>
    </rPh>
    <phoneticPr fontId="2"/>
  </si>
  <si>
    <t>個人種目累計距離</t>
    <rPh sb="0" eb="2">
      <t>コジン</t>
    </rPh>
    <rPh sb="2" eb="4">
      <t>シュモク</t>
    </rPh>
    <rPh sb="4" eb="6">
      <t>ルイケイ</t>
    </rPh>
    <rPh sb="6" eb="8">
      <t>キョリ</t>
    </rPh>
    <phoneticPr fontId="2"/>
  </si>
  <si>
    <t>200Fr</t>
    <phoneticPr fontId="2"/>
  </si>
  <si>
    <t>200IM</t>
    <phoneticPr fontId="2"/>
  </si>
  <si>
    <t>400Fr</t>
    <phoneticPr fontId="2"/>
  </si>
  <si>
    <t>400IM</t>
    <phoneticPr fontId="2"/>
  </si>
  <si>
    <t>リレー種目累計距離</t>
    <rPh sb="3" eb="5">
      <t>シュモク</t>
    </rPh>
    <rPh sb="5" eb="7">
      <t>ルイケイ</t>
    </rPh>
    <rPh sb="7" eb="9">
      <t>キョリ</t>
    </rPh>
    <phoneticPr fontId="2"/>
  </si>
  <si>
    <t>アイアンマン</t>
    <phoneticPr fontId="2"/>
  </si>
  <si>
    <t>学年</t>
  </si>
  <si>
    <t>以上23名</t>
    <rPh sb="0" eb="2">
      <t>イジョウ</t>
    </rPh>
    <rPh sb="4" eb="5">
      <t>メイ</t>
    </rPh>
    <phoneticPr fontId="2"/>
  </si>
  <si>
    <t>順位</t>
    <rPh sb="0" eb="2">
      <t>ジュンイ</t>
    </rPh>
    <phoneticPr fontId="2"/>
  </si>
  <si>
    <t>氏名</t>
    <rPh sb="0" eb="2">
      <t>シメイ</t>
    </rPh>
    <phoneticPr fontId="2"/>
  </si>
  <si>
    <t>エントリータイム</t>
    <phoneticPr fontId="2"/>
  </si>
  <si>
    <t>年</t>
    <rPh sb="0" eb="1">
      <t>ネン</t>
    </rPh>
    <phoneticPr fontId="2"/>
  </si>
  <si>
    <t>科</t>
    <rPh sb="0" eb="1">
      <t>カ</t>
    </rPh>
    <phoneticPr fontId="2"/>
  </si>
  <si>
    <t>記録</t>
    <rPh sb="0" eb="2">
      <t>キロク</t>
    </rPh>
    <phoneticPr fontId="2"/>
  </si>
  <si>
    <t>学科</t>
    <rPh sb="0" eb="2">
      <t>ガッカ</t>
    </rPh>
    <phoneticPr fontId="2"/>
  </si>
  <si>
    <t>得点</t>
    <rPh sb="0" eb="2">
      <t>トクテン</t>
    </rPh>
    <phoneticPr fontId="2"/>
  </si>
  <si>
    <t>記録</t>
    <rPh sb="0" eb="2">
      <t>キロク</t>
    </rPh>
    <phoneticPr fontId="2"/>
  </si>
  <si>
    <t>順位</t>
    <rPh sb="0" eb="2">
      <t>ジュンイ</t>
    </rPh>
    <phoneticPr fontId="2"/>
  </si>
  <si>
    <t>縄手祥希</t>
    <phoneticPr fontId="2"/>
  </si>
  <si>
    <t>E</t>
    <phoneticPr fontId="2"/>
  </si>
  <si>
    <t>石飛学</t>
    <rPh sb="0" eb="2">
      <t>イシトビ</t>
    </rPh>
    <rPh sb="2" eb="3">
      <t>マナブ</t>
    </rPh>
    <phoneticPr fontId="2"/>
  </si>
  <si>
    <t>中辻賢人</t>
    <phoneticPr fontId="2"/>
  </si>
  <si>
    <t>新田章圭</t>
    <phoneticPr fontId="2"/>
  </si>
  <si>
    <t>玉井優策</t>
    <phoneticPr fontId="2"/>
  </si>
  <si>
    <t>眞方大凱</t>
    <phoneticPr fontId="2"/>
  </si>
  <si>
    <t>松内　秀直</t>
    <phoneticPr fontId="2"/>
  </si>
  <si>
    <t>米谷弘輝</t>
    <phoneticPr fontId="2"/>
  </si>
  <si>
    <t>榊和馬</t>
    <phoneticPr fontId="2"/>
  </si>
  <si>
    <r>
      <rPr>
        <sz val="10"/>
        <color rgb="FF000000"/>
        <rFont val="ＭＳ Ｐゴシック"/>
        <family val="3"/>
        <charset val="128"/>
      </rPr>
      <t>竹尾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ＭＳ Ｐゴシック"/>
        <family val="3"/>
        <charset val="128"/>
      </rPr>
      <t>匡貴</t>
    </r>
    <phoneticPr fontId="2"/>
  </si>
  <si>
    <r>
      <rPr>
        <sz val="10"/>
        <color rgb="FF000000"/>
        <rFont val="ＭＳ Ｐゴシック"/>
        <family val="3"/>
        <charset val="128"/>
      </rPr>
      <t>熊木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ＭＳ Ｐゴシック"/>
        <family val="3"/>
        <charset val="128"/>
      </rPr>
      <t>孝真</t>
    </r>
    <phoneticPr fontId="2"/>
  </si>
  <si>
    <r>
      <rPr>
        <sz val="10"/>
        <color rgb="FF000000"/>
        <rFont val="ＭＳ Ｐゴシック"/>
        <family val="3"/>
        <charset val="128"/>
      </rPr>
      <t>荒瀬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ＭＳ Ｐゴシック"/>
        <family val="3"/>
        <charset val="128"/>
      </rPr>
      <t>侑幸</t>
    </r>
    <phoneticPr fontId="2"/>
  </si>
  <si>
    <t>榊和馬</t>
    <rPh sb="0" eb="1">
      <t>サカキ</t>
    </rPh>
    <rPh sb="1" eb="3">
      <t>カズマ</t>
    </rPh>
    <phoneticPr fontId="2"/>
  </si>
  <si>
    <t>寺下宗孝</t>
    <rPh sb="0" eb="2">
      <t>テラシタ</t>
    </rPh>
    <rPh sb="2" eb="4">
      <t>ムネタカ</t>
    </rPh>
    <phoneticPr fontId="2"/>
  </si>
  <si>
    <t>玉井優策</t>
    <rPh sb="0" eb="2">
      <t>タマイ</t>
    </rPh>
    <rPh sb="2" eb="4">
      <t>ユウサク</t>
    </rPh>
    <phoneticPr fontId="2"/>
  </si>
  <si>
    <t>南 麟太朗</t>
    <phoneticPr fontId="2"/>
  </si>
  <si>
    <t>山﨑心</t>
    <rPh sb="0" eb="2">
      <t>ヤマザキ</t>
    </rPh>
    <rPh sb="2" eb="3">
      <t>ココロ</t>
    </rPh>
    <phoneticPr fontId="2"/>
  </si>
  <si>
    <t>井上水輝</t>
    <rPh sb="0" eb="2">
      <t>イノウエ</t>
    </rPh>
    <rPh sb="2" eb="4">
      <t>ミズキ</t>
    </rPh>
    <phoneticPr fontId="2"/>
  </si>
  <si>
    <t>小山遼</t>
    <rPh sb="0" eb="2">
      <t>コヤマ</t>
    </rPh>
    <rPh sb="2" eb="3">
      <t>リョウ</t>
    </rPh>
    <phoneticPr fontId="2"/>
  </si>
  <si>
    <t>熊内雄飛</t>
    <rPh sb="0" eb="2">
      <t>クマウチ</t>
    </rPh>
    <rPh sb="2" eb="3">
      <t>ユウ</t>
    </rPh>
    <rPh sb="3" eb="4">
      <t>ヒ</t>
    </rPh>
    <phoneticPr fontId="2"/>
  </si>
  <si>
    <t>得点</t>
    <rPh sb="0" eb="2">
      <t>トクテン</t>
    </rPh>
    <phoneticPr fontId="2"/>
  </si>
  <si>
    <t>吉村 弘貴</t>
    <rPh sb="3" eb="4">
      <t>ヒロ</t>
    </rPh>
    <rPh sb="4" eb="5">
      <t>キ</t>
    </rPh>
    <phoneticPr fontId="2"/>
  </si>
  <si>
    <t>嶋本 健人</t>
    <rPh sb="0" eb="2">
      <t>シマモト</t>
    </rPh>
    <rPh sb="3" eb="5">
      <t>ケント</t>
    </rPh>
    <phoneticPr fontId="2"/>
  </si>
  <si>
    <t>石飛 学</t>
    <rPh sb="0" eb="2">
      <t>イシトビ</t>
    </rPh>
    <rPh sb="3" eb="4">
      <t>マナブ</t>
    </rPh>
    <phoneticPr fontId="2"/>
  </si>
  <si>
    <t>オープン➤</t>
    <phoneticPr fontId="2"/>
  </si>
  <si>
    <r>
      <rPr>
        <sz val="10"/>
        <rFont val="Arial"/>
        <family val="2"/>
      </rPr>
      <t>50m</t>
    </r>
    <r>
      <rPr>
        <sz val="10"/>
        <rFont val="ＭＳ ゴシック"/>
        <family val="3"/>
        <charset val="128"/>
      </rPr>
      <t>自由形</t>
    </r>
    <phoneticPr fontId="2"/>
  </si>
  <si>
    <r>
      <t>100</t>
    </r>
    <r>
      <rPr>
        <sz val="10"/>
        <rFont val="ＭＳ ゴシック"/>
        <family val="3"/>
        <charset val="128"/>
      </rPr>
      <t>ｍ個人メドレー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</si>
</sst>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23">
    <font>
      <sz val="10"/>
      <color rgb="FF000000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Arial"/>
      <family val="3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10"/>
      <color rgb="FF000000"/>
      <name val="ＭＳ Ｐゴシック"/>
      <family val="3"/>
      <charset val="128"/>
    </font>
    <font>
      <sz val="10"/>
      <name val="Yu Gothic"/>
      <family val="2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ＭＳ ゴシック"/>
      <family val="3"/>
      <charset val="128"/>
    </font>
    <font>
      <sz val="10"/>
      <name val="ＭＳ ゴシック"/>
      <family val="2"/>
      <charset val="128"/>
    </font>
    <font>
      <sz val="10"/>
      <color rgb="FF000000"/>
      <name val="ＭＳ ゴシック"/>
      <family val="2"/>
      <charset val="128"/>
    </font>
    <font>
      <sz val="10"/>
      <color rgb="FF000000"/>
      <name val="Yu Gothic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Yu Gothic"/>
      <charset val="128"/>
    </font>
    <font>
      <sz val="10"/>
      <name val="Arial"/>
      <family val="2"/>
      <charset val="128"/>
    </font>
    <font>
      <sz val="11"/>
      <color theme="1"/>
      <name val="游ゴシック"/>
      <charset val="128"/>
      <scheme val="minor"/>
    </font>
    <font>
      <sz val="10"/>
      <color rgb="FF000000"/>
      <name val="Arial"/>
      <family val="3"/>
    </font>
    <font>
      <sz val="10"/>
      <color rgb="FF000000"/>
      <name val="Arial"/>
      <family val="3"/>
      <charset val="128"/>
    </font>
    <font>
      <sz val="10"/>
      <color rgb="FF000000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auto="1"/>
      </diagonal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9" fillId="0" borderId="0">
      <alignment vertical="center"/>
    </xf>
  </cellStyleXfs>
  <cellXfs count="17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/>
    <xf numFmtId="0" fontId="6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2" xfId="0" applyFont="1" applyBorder="1" applyAlignment="1"/>
    <xf numFmtId="0" fontId="5" fillId="0" borderId="1" xfId="0" applyFont="1" applyBorder="1" applyAlignment="1"/>
    <xf numFmtId="0" fontId="5" fillId="0" borderId="3" xfId="0" applyFont="1" applyBorder="1" applyAlignment="1"/>
    <xf numFmtId="0" fontId="4" fillId="0" borderId="3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20" fontId="0" fillId="0" borderId="1" xfId="0" applyNumberFormat="1" applyFont="1" applyBorder="1" applyAlignment="1">
      <alignment horizontal="center"/>
    </xf>
    <xf numFmtId="20" fontId="6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20" fontId="0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6" fillId="0" borderId="0" xfId="0" applyFont="1" applyAlignment="1"/>
    <xf numFmtId="0" fontId="6" fillId="0" borderId="0" xfId="0" quotePrefix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1" xfId="0" applyFont="1" applyBorder="1" applyAlignment="1"/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7" fillId="0" borderId="0" xfId="0" applyFont="1" applyBorder="1" applyAlignment="1"/>
    <xf numFmtId="0" fontId="6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3" xfId="0" applyFont="1" applyBorder="1" applyAlignment="1"/>
    <xf numFmtId="0" fontId="5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8" fillId="0" borderId="3" xfId="0" applyFont="1" applyBorder="1" applyAlignment="1"/>
    <xf numFmtId="0" fontId="8" fillId="0" borderId="1" xfId="0" applyFont="1" applyBorder="1" applyAlignment="1"/>
    <xf numFmtId="0" fontId="1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>
      <alignment horizontal="left"/>
    </xf>
    <xf numFmtId="0" fontId="0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22" xfId="0" applyFont="1" applyBorder="1" applyAlignment="1"/>
    <xf numFmtId="0" fontId="0" fillId="0" borderId="22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3" xfId="0" applyFont="1" applyBorder="1" applyAlignment="1"/>
    <xf numFmtId="0" fontId="0" fillId="0" borderId="25" xfId="0" applyFont="1" applyBorder="1" applyAlignment="1"/>
    <xf numFmtId="0" fontId="0" fillId="0" borderId="27" xfId="0" applyFont="1" applyBorder="1" applyAlignment="1"/>
    <xf numFmtId="0" fontId="0" fillId="0" borderId="26" xfId="0" applyFont="1" applyBorder="1" applyAlignment="1"/>
    <xf numFmtId="0" fontId="7" fillId="0" borderId="28" xfId="0" applyFont="1" applyBorder="1" applyAlignment="1">
      <alignment horizontal="center"/>
    </xf>
    <xf numFmtId="0" fontId="7" fillId="0" borderId="28" xfId="0" applyFont="1" applyBorder="1" applyAlignment="1"/>
    <xf numFmtId="0" fontId="0" fillId="0" borderId="28" xfId="0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21" xfId="0" applyFont="1" applyBorder="1" applyAlignment="1"/>
    <xf numFmtId="0" fontId="0" fillId="0" borderId="29" xfId="0" applyFont="1" applyBorder="1" applyAlignment="1"/>
    <xf numFmtId="0" fontId="0" fillId="0" borderId="21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22" xfId="0" applyFont="1" applyFill="1" applyBorder="1" applyAlignment="1"/>
    <xf numFmtId="0" fontId="0" fillId="0" borderId="29" xfId="0" applyFont="1" applyFill="1" applyBorder="1" applyAlignment="1"/>
    <xf numFmtId="0" fontId="3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applyFont="1" applyBorder="1" applyAlignment="1"/>
    <xf numFmtId="0" fontId="3" fillId="0" borderId="0" xfId="0" applyFont="1" applyBorder="1" applyAlignment="1"/>
    <xf numFmtId="0" fontId="9" fillId="0" borderId="30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Border="1" applyAlignment="1"/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21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2" fillId="0" borderId="0" xfId="0" applyFont="1" applyAlignment="1"/>
    <xf numFmtId="0" fontId="0" fillId="0" borderId="0" xfId="0" applyFont="1" applyFill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</cellXfs>
  <cellStyles count="2">
    <cellStyle name="標準" xfId="0" builtinId="0"/>
    <cellStyle name="標準 2" xfId="1" xr:uid="{718F7EE5-D300-4139-A936-C6BDF9592E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153"/>
  <sheetViews>
    <sheetView tabSelected="1" zoomScaleNormal="100" workbookViewId="0">
      <pane ySplit="1" topLeftCell="A44" activePane="bottomLeft" state="frozen"/>
      <selection pane="bottomLeft" activeCell="C57" sqref="C57"/>
    </sheetView>
  </sheetViews>
  <sheetFormatPr defaultColWidth="14.453125" defaultRowHeight="15.75" customHeight="1"/>
  <cols>
    <col min="1" max="1" width="21.54296875" customWidth="1"/>
    <col min="2" max="2" width="4.90625" customWidth="1"/>
    <col min="3" max="3" width="11" customWidth="1"/>
    <col min="4" max="4" width="12.90625" customWidth="1"/>
    <col min="5" max="5" width="8.54296875" customWidth="1"/>
    <col min="6" max="6" width="21.54296875" customWidth="1"/>
    <col min="7" max="7" width="17.90625" customWidth="1"/>
    <col min="8" max="8" width="21.54296875" customWidth="1"/>
    <col min="9" max="9" width="17.90625" customWidth="1"/>
    <col min="10" max="10" width="21.54296875" customWidth="1"/>
    <col min="11" max="11" width="17.90625" customWidth="1"/>
    <col min="12" max="12" width="31.08984375" customWidth="1"/>
    <col min="13" max="23" width="21.54296875" customWidth="1"/>
  </cols>
  <sheetData>
    <row r="1" spans="1:17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2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s="3" t="s">
        <v>16</v>
      </c>
    </row>
    <row r="2" spans="1:17" ht="15.75" customHeight="1">
      <c r="A2" s="4">
        <v>43615.495418009261</v>
      </c>
      <c r="B2" s="3" t="s">
        <v>17</v>
      </c>
      <c r="C2" s="3" t="s">
        <v>18</v>
      </c>
      <c r="D2" s="3">
        <v>4</v>
      </c>
      <c r="E2" s="3" t="s">
        <v>19</v>
      </c>
      <c r="F2" s="7" t="s">
        <v>331</v>
      </c>
      <c r="G2" s="1">
        <v>73.23</v>
      </c>
      <c r="H2" s="3" t="s">
        <v>21</v>
      </c>
      <c r="I2" s="1">
        <v>13</v>
      </c>
      <c r="J2" s="3" t="s">
        <v>22</v>
      </c>
      <c r="K2" s="1">
        <v>27.54</v>
      </c>
      <c r="M2" s="3" t="s">
        <v>23</v>
      </c>
      <c r="N2" s="3" t="s">
        <v>24</v>
      </c>
      <c r="O2" s="3" t="s">
        <v>25</v>
      </c>
      <c r="P2" s="5"/>
      <c r="Q2" s="5"/>
    </row>
    <row r="3" spans="1:17" ht="15.75" customHeight="1">
      <c r="A3" s="4">
        <v>43615.49664326389</v>
      </c>
      <c r="B3" s="3" t="s">
        <v>17</v>
      </c>
      <c r="C3" s="3" t="s">
        <v>26</v>
      </c>
      <c r="D3" s="3">
        <v>4</v>
      </c>
      <c r="E3" s="3" t="s">
        <v>27</v>
      </c>
      <c r="F3" s="7" t="s">
        <v>330</v>
      </c>
      <c r="G3" s="1">
        <v>30</v>
      </c>
      <c r="H3" s="3" t="s">
        <v>28</v>
      </c>
      <c r="I3" s="1">
        <v>15</v>
      </c>
      <c r="J3" s="3" t="s">
        <v>29</v>
      </c>
      <c r="K3" s="2"/>
      <c r="M3" s="3" t="s">
        <v>30</v>
      </c>
      <c r="N3" s="3" t="s">
        <v>31</v>
      </c>
      <c r="O3" s="3" t="s">
        <v>32</v>
      </c>
      <c r="P3" s="5"/>
      <c r="Q3" s="5"/>
    </row>
    <row r="4" spans="1:17" ht="15.75" customHeight="1">
      <c r="A4" s="4">
        <v>43615.503007719904</v>
      </c>
      <c r="B4" s="3" t="s">
        <v>33</v>
      </c>
      <c r="C4" s="3" t="s">
        <v>34</v>
      </c>
      <c r="D4" s="3">
        <v>4</v>
      </c>
      <c r="E4" s="3" t="s">
        <v>27</v>
      </c>
      <c r="F4" s="3" t="s">
        <v>35</v>
      </c>
      <c r="G4" s="1" t="s">
        <v>35</v>
      </c>
      <c r="I4" s="2"/>
      <c r="K4" s="2"/>
    </row>
    <row r="5" spans="1:17" ht="15.75" customHeight="1">
      <c r="A5" s="4">
        <v>43615.50552554398</v>
      </c>
      <c r="B5" s="3" t="s">
        <v>33</v>
      </c>
      <c r="C5" s="3" t="s">
        <v>36</v>
      </c>
      <c r="D5" s="3">
        <v>1</v>
      </c>
      <c r="E5" s="3" t="s">
        <v>37</v>
      </c>
      <c r="F5" s="3" t="s">
        <v>35</v>
      </c>
      <c r="G5" s="1" t="s">
        <v>35</v>
      </c>
      <c r="I5" s="2"/>
      <c r="K5" s="2"/>
    </row>
    <row r="6" spans="1:17" ht="15.75" customHeight="1">
      <c r="A6" s="4">
        <v>43615.511991238425</v>
      </c>
      <c r="B6" s="3" t="s">
        <v>17</v>
      </c>
      <c r="C6" s="3" t="s">
        <v>38</v>
      </c>
      <c r="D6" s="3">
        <v>2</v>
      </c>
      <c r="E6" s="3" t="s">
        <v>37</v>
      </c>
      <c r="F6" s="3" t="s">
        <v>20</v>
      </c>
      <c r="G6" s="1">
        <v>70</v>
      </c>
      <c r="H6" s="3" t="s">
        <v>39</v>
      </c>
      <c r="I6" s="1">
        <v>63</v>
      </c>
      <c r="J6" s="3" t="s">
        <v>40</v>
      </c>
      <c r="K6" s="1">
        <v>34.5</v>
      </c>
    </row>
    <row r="7" spans="1:17" ht="15.75" customHeight="1">
      <c r="A7" s="4">
        <v>43615.526285173612</v>
      </c>
      <c r="B7" s="3" t="s">
        <v>17</v>
      </c>
      <c r="C7" s="3" t="s">
        <v>41</v>
      </c>
      <c r="D7" s="3">
        <v>4</v>
      </c>
      <c r="E7" s="3" t="s">
        <v>19</v>
      </c>
      <c r="F7" s="3" t="s">
        <v>21</v>
      </c>
      <c r="G7" s="1">
        <v>15</v>
      </c>
      <c r="H7" s="3" t="s">
        <v>22</v>
      </c>
      <c r="I7" s="1">
        <v>31</v>
      </c>
      <c r="J7" s="3" t="s">
        <v>40</v>
      </c>
      <c r="K7" s="1">
        <v>39</v>
      </c>
      <c r="M7" s="3" t="s">
        <v>42</v>
      </c>
    </row>
    <row r="8" spans="1:17" ht="15.75" customHeight="1">
      <c r="A8" s="4">
        <v>43615.526524317131</v>
      </c>
      <c r="B8" s="3" t="s">
        <v>33</v>
      </c>
      <c r="C8" s="3" t="s">
        <v>43</v>
      </c>
      <c r="D8" s="3">
        <v>4</v>
      </c>
      <c r="E8" s="3" t="s">
        <v>37</v>
      </c>
      <c r="F8" s="3" t="s">
        <v>22</v>
      </c>
      <c r="G8" s="1">
        <v>35.78</v>
      </c>
      <c r="H8" s="3" t="s">
        <v>28</v>
      </c>
      <c r="I8" s="1">
        <v>20</v>
      </c>
      <c r="K8" s="2"/>
      <c r="M8" s="3" t="s">
        <v>30</v>
      </c>
      <c r="N8" s="3" t="s">
        <v>44</v>
      </c>
      <c r="O8" s="3" t="s">
        <v>45</v>
      </c>
      <c r="P8" s="5"/>
      <c r="Q8" s="5"/>
    </row>
    <row r="9" spans="1:17" ht="15.75" customHeight="1">
      <c r="A9" s="4">
        <v>43615.540998263888</v>
      </c>
      <c r="B9" s="3" t="s">
        <v>17</v>
      </c>
      <c r="C9" s="3" t="s">
        <v>46</v>
      </c>
      <c r="D9" s="3">
        <v>4</v>
      </c>
      <c r="E9" s="3" t="s">
        <v>47</v>
      </c>
      <c r="F9" s="3" t="s">
        <v>28</v>
      </c>
      <c r="G9" s="1">
        <v>12.77</v>
      </c>
      <c r="H9" s="3" t="s">
        <v>22</v>
      </c>
      <c r="I9" s="1">
        <v>27</v>
      </c>
      <c r="J9" s="3" t="s">
        <v>40</v>
      </c>
      <c r="K9" s="1">
        <v>36</v>
      </c>
      <c r="M9" s="3" t="s">
        <v>30</v>
      </c>
      <c r="N9" s="3" t="s">
        <v>48</v>
      </c>
      <c r="O9" s="3" t="s">
        <v>49</v>
      </c>
      <c r="P9" s="5"/>
      <c r="Q9" s="5"/>
    </row>
    <row r="10" spans="1:17" ht="15.75" customHeight="1">
      <c r="A10" s="4">
        <v>43615.586869131948</v>
      </c>
      <c r="B10" s="3" t="s">
        <v>33</v>
      </c>
      <c r="C10" s="3" t="s">
        <v>50</v>
      </c>
      <c r="D10" s="3">
        <v>4</v>
      </c>
      <c r="E10" s="3" t="s">
        <v>27</v>
      </c>
      <c r="F10" s="3" t="s">
        <v>35</v>
      </c>
      <c r="G10" s="1" t="s">
        <v>35</v>
      </c>
      <c r="I10" s="2"/>
      <c r="K10" s="2"/>
      <c r="M10" s="3" t="s">
        <v>42</v>
      </c>
    </row>
    <row r="11" spans="1:17" ht="15.75" customHeight="1">
      <c r="A11" s="4">
        <v>43615.593061319443</v>
      </c>
      <c r="B11" s="3" t="s">
        <v>17</v>
      </c>
      <c r="C11" s="3" t="s">
        <v>51</v>
      </c>
      <c r="D11" s="3">
        <v>2016</v>
      </c>
      <c r="E11" s="3" t="s">
        <v>27</v>
      </c>
      <c r="F11" s="3" t="s">
        <v>52</v>
      </c>
      <c r="G11" s="1">
        <v>16.2</v>
      </c>
      <c r="H11" s="3" t="s">
        <v>53</v>
      </c>
      <c r="I11" s="1">
        <v>34.5</v>
      </c>
      <c r="J11" s="3" t="s">
        <v>54</v>
      </c>
      <c r="K11" s="1">
        <v>74.5</v>
      </c>
      <c r="L11" s="3" t="s">
        <v>55</v>
      </c>
      <c r="M11" s="3" t="s">
        <v>23</v>
      </c>
      <c r="N11" s="3" t="s">
        <v>48</v>
      </c>
      <c r="O11" s="3" t="s">
        <v>49</v>
      </c>
      <c r="P11" s="5"/>
      <c r="Q11" s="5"/>
    </row>
    <row r="12" spans="1:17" ht="15.75" customHeight="1">
      <c r="A12" s="4">
        <v>43615.594230127317</v>
      </c>
      <c r="B12" s="3" t="s">
        <v>17</v>
      </c>
      <c r="C12" s="3" t="s">
        <v>56</v>
      </c>
      <c r="D12" s="3">
        <v>2</v>
      </c>
      <c r="E12" s="3" t="s">
        <v>27</v>
      </c>
      <c r="F12" s="3" t="s">
        <v>40</v>
      </c>
      <c r="G12" s="1">
        <v>33</v>
      </c>
      <c r="H12" s="3" t="s">
        <v>22</v>
      </c>
      <c r="I12" s="1">
        <v>27.5</v>
      </c>
      <c r="J12" s="3" t="s">
        <v>57</v>
      </c>
      <c r="K12" s="1">
        <v>30</v>
      </c>
    </row>
    <row r="13" spans="1:17" ht="15.75" customHeight="1">
      <c r="A13" s="4">
        <v>43615.601791805559</v>
      </c>
      <c r="B13" s="3" t="s">
        <v>17</v>
      </c>
      <c r="C13" s="3" t="s">
        <v>58</v>
      </c>
      <c r="D13" s="3">
        <v>2009</v>
      </c>
      <c r="E13" s="3" t="s">
        <v>59</v>
      </c>
      <c r="F13" s="3" t="s">
        <v>53</v>
      </c>
      <c r="G13" s="1">
        <v>40</v>
      </c>
      <c r="H13" s="3" t="s">
        <v>60</v>
      </c>
      <c r="I13" s="1">
        <v>19</v>
      </c>
      <c r="J13" s="3" t="s">
        <v>29</v>
      </c>
      <c r="K13" s="1">
        <v>80</v>
      </c>
      <c r="L13" s="3" t="s">
        <v>61</v>
      </c>
      <c r="M13" s="3" t="s">
        <v>30</v>
      </c>
      <c r="N13" s="3" t="s">
        <v>48</v>
      </c>
      <c r="O13" s="3" t="s">
        <v>62</v>
      </c>
      <c r="P13" s="5"/>
      <c r="Q13" s="5"/>
    </row>
    <row r="14" spans="1:17" ht="15.75" customHeight="1">
      <c r="A14" s="4">
        <v>43615.607536736112</v>
      </c>
      <c r="B14" s="3" t="s">
        <v>33</v>
      </c>
      <c r="C14" s="3" t="s">
        <v>63</v>
      </c>
      <c r="D14" s="3">
        <v>2</v>
      </c>
      <c r="E14" s="3" t="s">
        <v>47</v>
      </c>
      <c r="F14" s="3" t="s">
        <v>35</v>
      </c>
      <c r="G14" s="1" t="s">
        <v>35</v>
      </c>
      <c r="I14" s="2"/>
      <c r="K14" s="2"/>
    </row>
    <row r="15" spans="1:17" ht="15.75" customHeight="1">
      <c r="A15" s="4">
        <v>43617.261565682871</v>
      </c>
      <c r="B15" s="3" t="s">
        <v>17</v>
      </c>
      <c r="C15" s="3" t="s">
        <v>64</v>
      </c>
      <c r="D15" s="3">
        <v>2010</v>
      </c>
      <c r="E15" s="3" t="s">
        <v>59</v>
      </c>
      <c r="F15" s="3" t="s">
        <v>65</v>
      </c>
      <c r="G15" s="1">
        <v>100</v>
      </c>
      <c r="H15" s="3" t="s">
        <v>40</v>
      </c>
      <c r="I15" s="1">
        <v>40</v>
      </c>
      <c r="J15" s="3" t="s">
        <v>28</v>
      </c>
      <c r="K15" s="1">
        <v>17</v>
      </c>
      <c r="M15" s="3" t="s">
        <v>30</v>
      </c>
      <c r="N15" s="3" t="s">
        <v>66</v>
      </c>
      <c r="O15" s="3" t="s">
        <v>62</v>
      </c>
      <c r="P15" s="5"/>
      <c r="Q15" s="5"/>
    </row>
    <row r="16" spans="1:17" ht="15.75" customHeight="1">
      <c r="A16" s="4">
        <v>43623.457138067126</v>
      </c>
      <c r="B16" s="3" t="s">
        <v>17</v>
      </c>
      <c r="C16" s="3" t="s">
        <v>67</v>
      </c>
      <c r="D16" s="3">
        <v>2</v>
      </c>
      <c r="E16" s="3" t="s">
        <v>19</v>
      </c>
      <c r="F16" s="3" t="s">
        <v>68</v>
      </c>
      <c r="G16" s="1">
        <v>62</v>
      </c>
      <c r="H16" s="3" t="s">
        <v>57</v>
      </c>
      <c r="I16" s="1">
        <v>31</v>
      </c>
      <c r="J16" s="3" t="s">
        <v>22</v>
      </c>
      <c r="K16" s="1">
        <v>28</v>
      </c>
    </row>
    <row r="17" spans="1:17" ht="15.75" customHeight="1">
      <c r="A17" s="4">
        <v>43624.571428067131</v>
      </c>
      <c r="B17" s="3" t="s">
        <v>17</v>
      </c>
      <c r="C17" s="3" t="s">
        <v>69</v>
      </c>
      <c r="D17" s="3">
        <v>2</v>
      </c>
      <c r="E17" s="3" t="s">
        <v>59</v>
      </c>
      <c r="F17" s="3" t="s">
        <v>22</v>
      </c>
      <c r="G17" s="1">
        <v>32</v>
      </c>
      <c r="H17" s="3" t="s">
        <v>21</v>
      </c>
      <c r="I17" s="1">
        <v>18</v>
      </c>
      <c r="J17" s="3" t="s">
        <v>28</v>
      </c>
      <c r="K17" s="1">
        <v>15</v>
      </c>
      <c r="M17" s="3" t="s">
        <v>30</v>
      </c>
      <c r="N17" s="3" t="s">
        <v>44</v>
      </c>
      <c r="O17" s="3" t="s">
        <v>45</v>
      </c>
      <c r="P17" s="5"/>
      <c r="Q17" s="5"/>
    </row>
    <row r="18" spans="1:17" ht="15.75" customHeight="1">
      <c r="A18" s="4">
        <v>43626.18134318287</v>
      </c>
      <c r="B18" s="3" t="s">
        <v>17</v>
      </c>
      <c r="C18" s="3" t="s">
        <v>70</v>
      </c>
      <c r="D18" s="3">
        <v>1</v>
      </c>
      <c r="E18" s="3" t="s">
        <v>59</v>
      </c>
      <c r="F18" s="3" t="s">
        <v>21</v>
      </c>
      <c r="G18" s="1">
        <v>15</v>
      </c>
      <c r="H18" s="3" t="s">
        <v>57</v>
      </c>
      <c r="I18" s="1">
        <v>31</v>
      </c>
      <c r="J18" s="3" t="s">
        <v>71</v>
      </c>
      <c r="K18" s="1">
        <v>75</v>
      </c>
    </row>
    <row r="19" spans="1:17" ht="12.5">
      <c r="A19" s="4">
        <v>43626.18177087963</v>
      </c>
      <c r="B19" s="3" t="s">
        <v>17</v>
      </c>
      <c r="C19" s="3" t="s">
        <v>72</v>
      </c>
      <c r="D19" s="3">
        <v>1</v>
      </c>
      <c r="E19" s="3" t="s">
        <v>47</v>
      </c>
      <c r="F19" s="3" t="s">
        <v>22</v>
      </c>
      <c r="G19" s="1">
        <v>30</v>
      </c>
      <c r="H19" s="3" t="s">
        <v>53</v>
      </c>
      <c r="I19" s="1">
        <v>45</v>
      </c>
      <c r="J19" s="3" t="s">
        <v>28</v>
      </c>
      <c r="K19" s="1">
        <v>15</v>
      </c>
    </row>
    <row r="20" spans="1:17" ht="12.5">
      <c r="A20" s="4">
        <v>43626.215279629629</v>
      </c>
      <c r="B20" s="3" t="s">
        <v>17</v>
      </c>
      <c r="C20" s="3" t="s">
        <v>73</v>
      </c>
      <c r="D20" s="3">
        <v>1</v>
      </c>
      <c r="E20" s="3" t="s">
        <v>27</v>
      </c>
      <c r="F20" s="3" t="s">
        <v>65</v>
      </c>
      <c r="G20" s="1">
        <v>83</v>
      </c>
      <c r="H20" s="3" t="s">
        <v>40</v>
      </c>
      <c r="I20" s="1">
        <v>38.5</v>
      </c>
      <c r="J20" s="3" t="s">
        <v>22</v>
      </c>
      <c r="K20" s="1">
        <v>32</v>
      </c>
    </row>
    <row r="21" spans="1:17" ht="12.5">
      <c r="A21" s="4">
        <v>43626.21644261574</v>
      </c>
      <c r="B21" s="3" t="s">
        <v>17</v>
      </c>
      <c r="C21" s="3" t="s">
        <v>74</v>
      </c>
      <c r="D21" s="3">
        <v>1</v>
      </c>
      <c r="E21" s="3" t="s">
        <v>37</v>
      </c>
      <c r="F21" s="3" t="s">
        <v>68</v>
      </c>
      <c r="G21" s="1">
        <v>62</v>
      </c>
      <c r="H21" s="3" t="s">
        <v>22</v>
      </c>
      <c r="I21" s="1">
        <v>28</v>
      </c>
      <c r="J21" s="3" t="s">
        <v>28</v>
      </c>
      <c r="K21" s="1">
        <v>13</v>
      </c>
    </row>
    <row r="22" spans="1:17" ht="12.5">
      <c r="A22" s="4">
        <v>43626.238825451393</v>
      </c>
      <c r="B22" s="3" t="s">
        <v>17</v>
      </c>
      <c r="C22" s="3" t="s">
        <v>75</v>
      </c>
      <c r="D22" s="3">
        <v>2</v>
      </c>
      <c r="E22" s="3" t="s">
        <v>27</v>
      </c>
      <c r="F22" s="3" t="s">
        <v>22</v>
      </c>
      <c r="G22" s="1">
        <v>29.5</v>
      </c>
      <c r="H22" s="3" t="s">
        <v>28</v>
      </c>
      <c r="I22" s="1">
        <v>14</v>
      </c>
      <c r="K22" s="2"/>
    </row>
    <row r="23" spans="1:17" ht="12.5">
      <c r="A23" s="4">
        <v>43626.308608796295</v>
      </c>
      <c r="B23" s="3" t="s">
        <v>17</v>
      </c>
      <c r="C23" s="3" t="s">
        <v>76</v>
      </c>
      <c r="D23" s="3">
        <v>2</v>
      </c>
      <c r="E23" s="3" t="s">
        <v>47</v>
      </c>
      <c r="F23" s="3" t="s">
        <v>22</v>
      </c>
      <c r="G23" s="1">
        <v>33.4</v>
      </c>
      <c r="H23" s="3" t="s">
        <v>39</v>
      </c>
      <c r="I23" s="2"/>
      <c r="K23" s="2"/>
    </row>
    <row r="24" spans="1:17" ht="12.5">
      <c r="A24" s="4">
        <v>43626.376493761578</v>
      </c>
      <c r="B24" s="3" t="s">
        <v>33</v>
      </c>
      <c r="C24" s="3" t="s">
        <v>77</v>
      </c>
      <c r="D24" s="3">
        <v>2012</v>
      </c>
      <c r="E24" s="3" t="s">
        <v>37</v>
      </c>
      <c r="F24" s="3" t="s">
        <v>22</v>
      </c>
      <c r="G24" s="1">
        <v>35</v>
      </c>
      <c r="H24" s="3" t="s">
        <v>28</v>
      </c>
      <c r="I24" s="1">
        <v>15</v>
      </c>
      <c r="K24" s="2"/>
      <c r="L24" s="3" t="s">
        <v>78</v>
      </c>
      <c r="M24" s="3" t="s">
        <v>42</v>
      </c>
      <c r="N24" s="3" t="s">
        <v>42</v>
      </c>
      <c r="O24" s="3" t="s">
        <v>42</v>
      </c>
      <c r="P24" s="5"/>
      <c r="Q24" s="5"/>
    </row>
    <row r="25" spans="1:17" ht="12.5">
      <c r="A25" s="4">
        <v>43627.426239097222</v>
      </c>
      <c r="B25" s="3" t="s">
        <v>17</v>
      </c>
      <c r="C25" s="3" t="s">
        <v>79</v>
      </c>
      <c r="D25" s="3">
        <v>4</v>
      </c>
      <c r="E25" s="3" t="s">
        <v>80</v>
      </c>
      <c r="F25" s="3" t="s">
        <v>20</v>
      </c>
      <c r="G25" s="1">
        <v>70</v>
      </c>
      <c r="H25" s="3" t="s">
        <v>53</v>
      </c>
      <c r="I25" s="1">
        <v>28</v>
      </c>
      <c r="J25" s="3" t="s">
        <v>21</v>
      </c>
      <c r="K25" s="1">
        <v>15</v>
      </c>
      <c r="M25" s="3" t="s">
        <v>23</v>
      </c>
      <c r="N25" s="3" t="s">
        <v>81</v>
      </c>
      <c r="O25" s="3" t="s">
        <v>49</v>
      </c>
      <c r="P25" s="5"/>
      <c r="Q25" s="5"/>
    </row>
    <row r="26" spans="1:17" ht="12.5">
      <c r="A26" s="4">
        <v>43628.136694814813</v>
      </c>
      <c r="B26" s="3" t="s">
        <v>17</v>
      </c>
      <c r="C26" s="3" t="s">
        <v>82</v>
      </c>
      <c r="D26" s="3">
        <v>1</v>
      </c>
      <c r="E26" s="3" t="s">
        <v>80</v>
      </c>
      <c r="F26" s="3" t="s">
        <v>40</v>
      </c>
      <c r="G26" s="1">
        <v>44.52</v>
      </c>
      <c r="H26" s="3" t="s">
        <v>29</v>
      </c>
      <c r="I26" s="1">
        <v>94</v>
      </c>
      <c r="K26" s="2"/>
    </row>
    <row r="27" spans="1:17" ht="12.5">
      <c r="A27" s="4">
        <v>43628.247636944448</v>
      </c>
      <c r="B27" s="3" t="s">
        <v>17</v>
      </c>
      <c r="C27" s="3" t="s">
        <v>83</v>
      </c>
      <c r="D27" s="3">
        <v>3</v>
      </c>
      <c r="E27" s="3" t="s">
        <v>80</v>
      </c>
      <c r="F27" s="3" t="s">
        <v>22</v>
      </c>
      <c r="G27" s="1">
        <v>26</v>
      </c>
      <c r="H27" s="3" t="s">
        <v>57</v>
      </c>
      <c r="I27" s="1">
        <v>28</v>
      </c>
      <c r="J27" s="3" t="s">
        <v>29</v>
      </c>
      <c r="K27" s="1">
        <v>70</v>
      </c>
      <c r="M27" s="3" t="s">
        <v>23</v>
      </c>
      <c r="N27" s="3" t="s">
        <v>48</v>
      </c>
      <c r="O27" s="3" t="s">
        <v>62</v>
      </c>
      <c r="P27" s="5"/>
      <c r="Q27" s="5"/>
    </row>
    <row r="28" spans="1:17" ht="12.5">
      <c r="A28" s="4">
        <v>43629.606503622686</v>
      </c>
      <c r="B28" s="3" t="s">
        <v>17</v>
      </c>
      <c r="C28" s="3" t="s">
        <v>84</v>
      </c>
      <c r="D28" s="3">
        <v>5</v>
      </c>
      <c r="E28" s="3" t="s">
        <v>27</v>
      </c>
      <c r="F28" s="3" t="s">
        <v>22</v>
      </c>
      <c r="G28" s="1">
        <v>31</v>
      </c>
      <c r="H28" s="3" t="s">
        <v>57</v>
      </c>
      <c r="I28" s="1">
        <v>32</v>
      </c>
      <c r="J28" s="3" t="s">
        <v>39</v>
      </c>
      <c r="K28" s="1">
        <v>70</v>
      </c>
      <c r="M28" s="3" t="s">
        <v>23</v>
      </c>
      <c r="N28" s="3" t="s">
        <v>48</v>
      </c>
      <c r="O28" s="3" t="s">
        <v>49</v>
      </c>
      <c r="P28" s="5"/>
      <c r="Q28" s="5"/>
    </row>
    <row r="29" spans="1:17" ht="12.5">
      <c r="A29" s="4">
        <v>43629.638669398148</v>
      </c>
      <c r="B29" s="3" t="s">
        <v>17</v>
      </c>
      <c r="C29" s="3" t="s">
        <v>85</v>
      </c>
      <c r="D29" s="3">
        <v>5</v>
      </c>
      <c r="E29" s="3" t="s">
        <v>27</v>
      </c>
      <c r="F29" s="3" t="s">
        <v>28</v>
      </c>
      <c r="G29" s="1" t="s">
        <v>86</v>
      </c>
      <c r="I29" s="2"/>
      <c r="K29" s="2"/>
      <c r="L29" s="3" t="s">
        <v>87</v>
      </c>
      <c r="M29" s="3" t="s">
        <v>88</v>
      </c>
      <c r="N29" s="3" t="s">
        <v>89</v>
      </c>
      <c r="O29" s="3" t="s">
        <v>62</v>
      </c>
      <c r="P29" s="5"/>
      <c r="Q29" s="5"/>
    </row>
    <row r="30" spans="1:17" ht="12.5">
      <c r="A30" s="4">
        <v>43629.658298124996</v>
      </c>
      <c r="B30" s="3" t="s">
        <v>33</v>
      </c>
      <c r="C30" s="3" t="s">
        <v>90</v>
      </c>
      <c r="D30" s="3">
        <v>2011</v>
      </c>
      <c r="E30" s="3" t="s">
        <v>19</v>
      </c>
      <c r="F30" s="3" t="s">
        <v>21</v>
      </c>
      <c r="G30" s="1">
        <v>25</v>
      </c>
      <c r="H30" s="3" t="s">
        <v>40</v>
      </c>
      <c r="I30" s="1">
        <v>43</v>
      </c>
      <c r="K30" s="2"/>
      <c r="M30" s="3" t="s">
        <v>88</v>
      </c>
      <c r="N30" s="3" t="s">
        <v>89</v>
      </c>
      <c r="O30" s="3" t="s">
        <v>45</v>
      </c>
      <c r="P30" s="5"/>
      <c r="Q30" s="5"/>
    </row>
    <row r="31" spans="1:17" ht="12.5">
      <c r="A31" s="4">
        <v>43630.069635671302</v>
      </c>
      <c r="B31" s="3" t="s">
        <v>17</v>
      </c>
      <c r="C31" s="3" t="s">
        <v>91</v>
      </c>
      <c r="D31" s="3">
        <v>4</v>
      </c>
      <c r="E31" s="3" t="s">
        <v>27</v>
      </c>
      <c r="F31" s="3" t="s">
        <v>22</v>
      </c>
      <c r="G31" s="1">
        <v>27.5</v>
      </c>
      <c r="H31" s="3" t="s">
        <v>29</v>
      </c>
      <c r="I31" s="1">
        <v>70</v>
      </c>
      <c r="K31" s="2"/>
      <c r="M31" s="3" t="s">
        <v>30</v>
      </c>
      <c r="N31" s="3" t="s">
        <v>48</v>
      </c>
      <c r="O31" s="3" t="s">
        <v>49</v>
      </c>
      <c r="P31" s="5"/>
      <c r="Q31" s="5"/>
    </row>
    <row r="32" spans="1:17" ht="12.5">
      <c r="A32" s="4">
        <v>43630.168094641209</v>
      </c>
      <c r="B32" s="3" t="s">
        <v>17</v>
      </c>
      <c r="C32" s="3" t="s">
        <v>92</v>
      </c>
      <c r="D32" s="3">
        <v>3</v>
      </c>
      <c r="E32" s="3" t="s">
        <v>19</v>
      </c>
      <c r="F32" s="3" t="s">
        <v>28</v>
      </c>
      <c r="G32" s="1" t="s">
        <v>93</v>
      </c>
      <c r="H32" s="3" t="s">
        <v>40</v>
      </c>
      <c r="I32" s="1" t="s">
        <v>94</v>
      </c>
      <c r="K32" s="2"/>
      <c r="M32" s="3" t="s">
        <v>30</v>
      </c>
      <c r="N32" s="3" t="s">
        <v>89</v>
      </c>
      <c r="O32" s="3" t="s">
        <v>45</v>
      </c>
      <c r="P32" s="5"/>
      <c r="Q32" s="5"/>
    </row>
    <row r="33" spans="1:17" ht="12.5">
      <c r="A33" s="4">
        <v>43630.296669664356</v>
      </c>
      <c r="B33" s="3" t="s">
        <v>17</v>
      </c>
      <c r="C33" s="3" t="s">
        <v>95</v>
      </c>
      <c r="D33" s="3">
        <v>3</v>
      </c>
      <c r="E33" s="3" t="s">
        <v>27</v>
      </c>
      <c r="F33" s="3" t="s">
        <v>68</v>
      </c>
      <c r="G33" s="1">
        <v>60</v>
      </c>
      <c r="H33" s="3" t="s">
        <v>53</v>
      </c>
      <c r="I33" s="1">
        <v>32.56</v>
      </c>
      <c r="J33" s="3" t="s">
        <v>29</v>
      </c>
      <c r="K33" s="1">
        <v>75.5</v>
      </c>
      <c r="L33" s="3" t="s">
        <v>96</v>
      </c>
      <c r="M33" s="3" t="s">
        <v>23</v>
      </c>
      <c r="N33" s="3" t="s">
        <v>48</v>
      </c>
      <c r="O33" s="3" t="s">
        <v>25</v>
      </c>
      <c r="P33" s="5"/>
      <c r="Q33" s="5"/>
    </row>
    <row r="34" spans="1:17" ht="12.5">
      <c r="A34" s="4">
        <v>43630.429242256942</v>
      </c>
      <c r="B34" s="3" t="s">
        <v>17</v>
      </c>
      <c r="C34" s="3" t="s">
        <v>97</v>
      </c>
      <c r="D34" s="3">
        <v>4</v>
      </c>
      <c r="E34" s="3" t="s">
        <v>27</v>
      </c>
      <c r="F34" s="3" t="s">
        <v>68</v>
      </c>
      <c r="G34" s="1">
        <v>55.65</v>
      </c>
      <c r="H34" s="3" t="s">
        <v>98</v>
      </c>
      <c r="I34" s="1">
        <v>15.99</v>
      </c>
      <c r="J34" s="3" t="s">
        <v>52</v>
      </c>
      <c r="K34" s="1">
        <v>14.5</v>
      </c>
      <c r="L34" s="3" t="s">
        <v>99</v>
      </c>
      <c r="M34" s="3" t="s">
        <v>23</v>
      </c>
      <c r="N34" s="3" t="s">
        <v>48</v>
      </c>
      <c r="O34" s="3" t="s">
        <v>49</v>
      </c>
      <c r="P34" s="5"/>
      <c r="Q34" s="5"/>
    </row>
    <row r="35" spans="1:17" ht="12.5">
      <c r="A35" s="4">
        <v>43630.488588680557</v>
      </c>
      <c r="B35" s="3" t="s">
        <v>17</v>
      </c>
      <c r="C35" s="3" t="s">
        <v>100</v>
      </c>
      <c r="D35" s="3">
        <v>2</v>
      </c>
      <c r="E35" s="3" t="s">
        <v>47</v>
      </c>
      <c r="F35" s="3" t="s">
        <v>22</v>
      </c>
      <c r="G35" s="1">
        <v>30</v>
      </c>
      <c r="H35" s="3" t="s">
        <v>53</v>
      </c>
      <c r="I35" s="1">
        <v>40</v>
      </c>
      <c r="J35" s="3" t="s">
        <v>39</v>
      </c>
      <c r="K35" s="1">
        <v>70</v>
      </c>
      <c r="L35" s="3" t="s">
        <v>101</v>
      </c>
    </row>
    <row r="36" spans="1:17" ht="12.5">
      <c r="A36" s="4">
        <v>43631.085534571757</v>
      </c>
      <c r="B36" s="3" t="s">
        <v>17</v>
      </c>
      <c r="C36" s="3" t="s">
        <v>102</v>
      </c>
      <c r="D36" s="3">
        <v>2009</v>
      </c>
      <c r="E36" s="3" t="s">
        <v>59</v>
      </c>
      <c r="F36" s="3" t="s">
        <v>28</v>
      </c>
      <c r="G36" s="1">
        <v>15</v>
      </c>
      <c r="H36" s="3" t="s">
        <v>21</v>
      </c>
      <c r="I36" s="1">
        <v>15</v>
      </c>
      <c r="J36" s="3" t="s">
        <v>57</v>
      </c>
      <c r="K36" s="1">
        <v>35</v>
      </c>
      <c r="M36" s="3" t="s">
        <v>88</v>
      </c>
      <c r="N36" s="3" t="s">
        <v>24</v>
      </c>
      <c r="O36" s="3" t="s">
        <v>45</v>
      </c>
      <c r="P36" s="5"/>
      <c r="Q36" s="5"/>
    </row>
    <row r="37" spans="1:17" ht="12.5">
      <c r="A37" s="4">
        <v>43631.12432052083</v>
      </c>
      <c r="B37" s="3" t="s">
        <v>33</v>
      </c>
      <c r="C37" s="3" t="s">
        <v>103</v>
      </c>
      <c r="D37" s="3">
        <v>2011</v>
      </c>
      <c r="E37" s="3" t="s">
        <v>47</v>
      </c>
      <c r="F37" s="3" t="s">
        <v>35</v>
      </c>
      <c r="G37" s="1" t="s">
        <v>35</v>
      </c>
      <c r="I37" s="2"/>
      <c r="K37" s="2"/>
      <c r="M37" s="3" t="s">
        <v>42</v>
      </c>
      <c r="N37" s="3" t="s">
        <v>42</v>
      </c>
      <c r="O37" s="3" t="s">
        <v>42</v>
      </c>
      <c r="P37" s="5"/>
      <c r="Q37" s="5"/>
    </row>
    <row r="38" spans="1:17" ht="12.5">
      <c r="A38" s="4">
        <v>43631.476952569443</v>
      </c>
      <c r="B38" s="3" t="s">
        <v>17</v>
      </c>
      <c r="C38" s="3" t="s">
        <v>104</v>
      </c>
      <c r="D38" s="3">
        <v>3</v>
      </c>
      <c r="E38" s="3" t="s">
        <v>47</v>
      </c>
      <c r="F38" s="3" t="s">
        <v>22</v>
      </c>
      <c r="G38" s="1">
        <v>30</v>
      </c>
      <c r="H38" s="3" t="s">
        <v>28</v>
      </c>
      <c r="I38" s="1">
        <v>14</v>
      </c>
      <c r="K38" s="2"/>
      <c r="L38" s="3" t="s">
        <v>105</v>
      </c>
      <c r="M38" s="3" t="s">
        <v>30</v>
      </c>
      <c r="N38" s="3" t="s">
        <v>89</v>
      </c>
      <c r="O38" s="3" t="s">
        <v>49</v>
      </c>
      <c r="P38" s="5"/>
      <c r="Q38" s="5"/>
    </row>
    <row r="39" spans="1:17" ht="12.5">
      <c r="A39" s="4">
        <v>43631.515165671299</v>
      </c>
      <c r="B39" s="3" t="s">
        <v>17</v>
      </c>
      <c r="C39" s="3" t="s">
        <v>106</v>
      </c>
      <c r="D39" s="3">
        <v>4</v>
      </c>
      <c r="E39" s="3" t="s">
        <v>27</v>
      </c>
      <c r="F39" s="3" t="s">
        <v>22</v>
      </c>
      <c r="G39" s="1">
        <v>30.5</v>
      </c>
      <c r="H39" s="3" t="s">
        <v>21</v>
      </c>
      <c r="I39" s="1">
        <v>31</v>
      </c>
      <c r="K39" s="2"/>
    </row>
    <row r="40" spans="1:17" ht="12.5">
      <c r="A40" s="4">
        <v>43631.551716400463</v>
      </c>
      <c r="B40" s="3" t="s">
        <v>17</v>
      </c>
      <c r="C40" s="3" t="s">
        <v>107</v>
      </c>
      <c r="D40" s="3">
        <v>3</v>
      </c>
      <c r="E40" s="3" t="s">
        <v>47</v>
      </c>
      <c r="F40" s="3" t="s">
        <v>28</v>
      </c>
      <c r="G40" s="1" t="s">
        <v>108</v>
      </c>
      <c r="I40" s="2"/>
      <c r="K40" s="2"/>
      <c r="P40" s="3" t="s">
        <v>109</v>
      </c>
      <c r="Q40" s="3" t="s">
        <v>110</v>
      </c>
    </row>
    <row r="41" spans="1:17" ht="12.5">
      <c r="A41" s="4">
        <v>43631.567796817129</v>
      </c>
      <c r="B41" s="3" t="s">
        <v>17</v>
      </c>
      <c r="C41" s="3" t="s">
        <v>111</v>
      </c>
      <c r="D41" s="3">
        <v>2018</v>
      </c>
      <c r="E41" s="3" t="s">
        <v>80</v>
      </c>
      <c r="F41" s="3" t="s">
        <v>40</v>
      </c>
      <c r="G41" s="1">
        <v>40</v>
      </c>
      <c r="H41" s="3" t="s">
        <v>65</v>
      </c>
      <c r="I41" s="1">
        <v>90</v>
      </c>
      <c r="K41" s="2"/>
      <c r="L41" s="3" t="s">
        <v>112</v>
      </c>
      <c r="M41" s="3" t="s">
        <v>30</v>
      </c>
      <c r="N41" s="3" t="s">
        <v>66</v>
      </c>
      <c r="O41" s="3" t="s">
        <v>45</v>
      </c>
      <c r="P41" s="3" t="s">
        <v>113</v>
      </c>
      <c r="Q41" s="3" t="s">
        <v>110</v>
      </c>
    </row>
    <row r="42" spans="1:17" ht="12.5">
      <c r="A42" s="4">
        <v>43631.576685196764</v>
      </c>
      <c r="B42" s="3" t="s">
        <v>17</v>
      </c>
      <c r="C42" s="3" t="s">
        <v>114</v>
      </c>
      <c r="D42" s="3">
        <v>2</v>
      </c>
      <c r="E42" s="3" t="s">
        <v>47</v>
      </c>
      <c r="F42" s="3" t="s">
        <v>40</v>
      </c>
      <c r="G42" s="1">
        <v>40</v>
      </c>
      <c r="H42" s="3" t="s">
        <v>65</v>
      </c>
      <c r="I42" s="1">
        <v>83</v>
      </c>
      <c r="K42" s="2"/>
      <c r="Q42" s="3" t="s">
        <v>110</v>
      </c>
    </row>
    <row r="43" spans="1:17" ht="12.5">
      <c r="A43" s="4">
        <v>43631.616799074072</v>
      </c>
      <c r="B43" s="3" t="s">
        <v>17</v>
      </c>
      <c r="C43" s="3" t="s">
        <v>115</v>
      </c>
      <c r="D43" s="3">
        <v>2013</v>
      </c>
      <c r="E43" s="3" t="s">
        <v>59</v>
      </c>
      <c r="F43" s="3" t="s">
        <v>52</v>
      </c>
      <c r="G43" s="1">
        <v>20.05</v>
      </c>
      <c r="H43" s="3" t="s">
        <v>53</v>
      </c>
      <c r="I43" s="1">
        <v>45.2</v>
      </c>
      <c r="J43" s="3" t="s">
        <v>28</v>
      </c>
      <c r="K43" s="1">
        <v>17.22</v>
      </c>
      <c r="M43" s="3" t="s">
        <v>88</v>
      </c>
      <c r="N43" s="3" t="s">
        <v>116</v>
      </c>
      <c r="O43" s="3" t="s">
        <v>45</v>
      </c>
      <c r="P43" s="3" t="s">
        <v>117</v>
      </c>
      <c r="Q43" s="3" t="s">
        <v>110</v>
      </c>
    </row>
    <row r="44" spans="1:17" ht="12.5">
      <c r="A44" s="4">
        <v>43631.620202800928</v>
      </c>
      <c r="B44" s="3" t="s">
        <v>17</v>
      </c>
      <c r="C44" s="3" t="s">
        <v>118</v>
      </c>
      <c r="D44" s="3">
        <v>5</v>
      </c>
      <c r="E44" s="3" t="s">
        <v>27</v>
      </c>
      <c r="F44" s="3" t="s">
        <v>98</v>
      </c>
      <c r="G44" s="1">
        <v>25</v>
      </c>
      <c r="H44" s="3" t="s">
        <v>40</v>
      </c>
      <c r="I44" s="1">
        <v>45</v>
      </c>
      <c r="K44" s="2"/>
      <c r="M44" s="3" t="s">
        <v>23</v>
      </c>
      <c r="N44" s="3" t="s">
        <v>48</v>
      </c>
      <c r="O44" s="3" t="s">
        <v>25</v>
      </c>
      <c r="P44" s="3" t="s">
        <v>119</v>
      </c>
      <c r="Q44" s="3" t="s">
        <v>110</v>
      </c>
    </row>
    <row r="45" spans="1:17" ht="12.5">
      <c r="A45" s="4">
        <v>43631.630640497686</v>
      </c>
      <c r="B45" s="3" t="s">
        <v>33</v>
      </c>
      <c r="C45" s="3" t="s">
        <v>120</v>
      </c>
      <c r="D45" s="3">
        <v>4</v>
      </c>
      <c r="E45" s="3" t="s">
        <v>80</v>
      </c>
      <c r="F45" s="3" t="s">
        <v>22</v>
      </c>
      <c r="G45" s="1">
        <v>35.729999999999997</v>
      </c>
      <c r="H45" s="3" t="s">
        <v>21</v>
      </c>
      <c r="I45" s="1">
        <v>22</v>
      </c>
      <c r="K45" s="2"/>
      <c r="M45" s="3" t="s">
        <v>30</v>
      </c>
      <c r="N45" s="3" t="s">
        <v>44</v>
      </c>
      <c r="O45" s="3" t="s">
        <v>45</v>
      </c>
      <c r="Q45" s="3" t="s">
        <v>110</v>
      </c>
    </row>
    <row r="46" spans="1:17" ht="12.5">
      <c r="A46" s="4">
        <v>43631.923449131944</v>
      </c>
      <c r="B46" s="3" t="s">
        <v>17</v>
      </c>
      <c r="C46" s="3" t="s">
        <v>121</v>
      </c>
      <c r="D46" s="3">
        <v>5</v>
      </c>
      <c r="E46" s="3" t="s">
        <v>19</v>
      </c>
      <c r="F46" s="3" t="s">
        <v>22</v>
      </c>
      <c r="G46" s="1">
        <v>40</v>
      </c>
      <c r="H46" s="3" t="s">
        <v>57</v>
      </c>
      <c r="I46" s="1">
        <v>45</v>
      </c>
      <c r="K46" s="2"/>
      <c r="M46" s="3" t="s">
        <v>23</v>
      </c>
      <c r="N46" s="3" t="s">
        <v>44</v>
      </c>
      <c r="O46" s="3" t="s">
        <v>45</v>
      </c>
      <c r="P46" s="3" t="s">
        <v>122</v>
      </c>
      <c r="Q46" s="3" t="s">
        <v>110</v>
      </c>
    </row>
    <row r="47" spans="1:17" ht="12.5">
      <c r="A47" s="4">
        <v>43631.996846643524</v>
      </c>
      <c r="B47" s="3" t="s">
        <v>33</v>
      </c>
      <c r="C47" s="3" t="s">
        <v>123</v>
      </c>
      <c r="D47" s="3">
        <v>2015</v>
      </c>
      <c r="E47" s="3" t="s">
        <v>80</v>
      </c>
      <c r="F47" s="3" t="s">
        <v>35</v>
      </c>
      <c r="G47" s="1" t="s">
        <v>35</v>
      </c>
      <c r="I47" s="2"/>
      <c r="K47" s="2"/>
      <c r="P47" s="3" t="s">
        <v>124</v>
      </c>
      <c r="Q47" s="3" t="s">
        <v>110</v>
      </c>
    </row>
    <row r="48" spans="1:17" ht="12.5">
      <c r="A48" s="4">
        <v>43632.23467395833</v>
      </c>
      <c r="B48" s="3" t="s">
        <v>17</v>
      </c>
      <c r="C48" s="3" t="s">
        <v>125</v>
      </c>
      <c r="D48" s="3">
        <v>2018</v>
      </c>
      <c r="E48" s="3" t="s">
        <v>47</v>
      </c>
      <c r="F48" s="3" t="s">
        <v>40</v>
      </c>
      <c r="G48" s="1">
        <v>40</v>
      </c>
      <c r="H48" s="3" t="s">
        <v>65</v>
      </c>
      <c r="I48" s="1">
        <v>80</v>
      </c>
      <c r="K48" s="2"/>
      <c r="M48" s="3" t="s">
        <v>88</v>
      </c>
      <c r="N48" s="3" t="s">
        <v>66</v>
      </c>
      <c r="O48" s="3" t="s">
        <v>45</v>
      </c>
      <c r="P48" s="3" t="s">
        <v>126</v>
      </c>
      <c r="Q48" s="3" t="s">
        <v>110</v>
      </c>
    </row>
    <row r="49" spans="1:17" ht="12.5">
      <c r="A49" s="4">
        <v>43633.309800694449</v>
      </c>
      <c r="B49" s="3" t="s">
        <v>17</v>
      </c>
      <c r="C49" s="3" t="s">
        <v>127</v>
      </c>
      <c r="D49" s="3">
        <v>2018</v>
      </c>
      <c r="E49" s="3" t="s">
        <v>80</v>
      </c>
      <c r="F49" s="3" t="s">
        <v>20</v>
      </c>
      <c r="G49" s="3">
        <v>80</v>
      </c>
      <c r="H49" s="3" t="s">
        <v>28</v>
      </c>
      <c r="I49" s="3">
        <v>15</v>
      </c>
      <c r="J49" s="3" t="s">
        <v>21</v>
      </c>
      <c r="K49" s="3">
        <v>15</v>
      </c>
      <c r="L49" s="3">
        <v>20</v>
      </c>
      <c r="M49" s="3" t="s">
        <v>88</v>
      </c>
      <c r="N49" s="3" t="s">
        <v>24</v>
      </c>
      <c r="O49" s="3" t="s">
        <v>25</v>
      </c>
      <c r="P49" s="3" t="s">
        <v>128</v>
      </c>
      <c r="Q49" s="3" t="s">
        <v>110</v>
      </c>
    </row>
    <row r="50" spans="1:17" ht="12.5">
      <c r="A50" s="4">
        <v>43638.957569016202</v>
      </c>
      <c r="B50" s="3" t="s">
        <v>33</v>
      </c>
      <c r="C50" s="3" t="s">
        <v>129</v>
      </c>
      <c r="D50" s="3">
        <v>2015</v>
      </c>
      <c r="E50" s="3" t="s">
        <v>27</v>
      </c>
      <c r="F50" s="3" t="s">
        <v>57</v>
      </c>
      <c r="G50" s="3">
        <v>40</v>
      </c>
      <c r="H50" s="3" t="s">
        <v>22</v>
      </c>
      <c r="I50" s="3">
        <v>40</v>
      </c>
      <c r="M50" s="3" t="s">
        <v>88</v>
      </c>
      <c r="N50" s="3" t="s">
        <v>48</v>
      </c>
      <c r="O50" s="3" t="s">
        <v>45</v>
      </c>
      <c r="P50" s="3" t="s">
        <v>130</v>
      </c>
      <c r="Q50" s="3" t="s">
        <v>110</v>
      </c>
    </row>
    <row r="51" spans="1:17" ht="12.5">
      <c r="A51" s="4">
        <v>43638.996282488428</v>
      </c>
      <c r="B51" s="3" t="s">
        <v>17</v>
      </c>
      <c r="C51" s="3" t="s">
        <v>131</v>
      </c>
      <c r="D51" s="3">
        <v>2011</v>
      </c>
      <c r="E51" s="3" t="s">
        <v>27</v>
      </c>
      <c r="F51" s="3" t="s">
        <v>28</v>
      </c>
      <c r="G51" s="3">
        <v>17</v>
      </c>
      <c r="H51" s="3" t="s">
        <v>22</v>
      </c>
      <c r="I51" s="3">
        <v>36</v>
      </c>
      <c r="J51" s="3" t="s">
        <v>39</v>
      </c>
      <c r="K51" s="3">
        <v>77</v>
      </c>
      <c r="M51" s="3" t="s">
        <v>30</v>
      </c>
      <c r="N51" s="3" t="s">
        <v>48</v>
      </c>
      <c r="O51" s="3" t="s">
        <v>62</v>
      </c>
      <c r="Q51" s="3" t="s">
        <v>110</v>
      </c>
    </row>
    <row r="52" spans="1:17" ht="12.5">
      <c r="A52" s="4">
        <v>43639.115848703703</v>
      </c>
      <c r="B52" s="3" t="s">
        <v>17</v>
      </c>
      <c r="C52" s="3" t="s">
        <v>132</v>
      </c>
      <c r="D52" s="3">
        <v>3</v>
      </c>
      <c r="E52" s="3" t="s">
        <v>47</v>
      </c>
      <c r="F52" s="3" t="s">
        <v>52</v>
      </c>
      <c r="G52" s="3">
        <v>20</v>
      </c>
      <c r="Q52" s="3" t="s">
        <v>110</v>
      </c>
    </row>
    <row r="53" spans="1:17" ht="12.5">
      <c r="A53" s="4">
        <v>43639.136888946756</v>
      </c>
      <c r="B53" s="3" t="s">
        <v>17</v>
      </c>
      <c r="C53" s="3" t="s">
        <v>133</v>
      </c>
      <c r="D53" s="3">
        <v>2012</v>
      </c>
      <c r="E53" s="3" t="s">
        <v>19</v>
      </c>
      <c r="F53" s="3" t="s">
        <v>28</v>
      </c>
      <c r="G53" s="3">
        <v>15</v>
      </c>
      <c r="H53" s="3" t="s">
        <v>22</v>
      </c>
      <c r="I53" s="3">
        <v>33</v>
      </c>
      <c r="J53" s="3" t="s">
        <v>21</v>
      </c>
      <c r="K53" s="3">
        <v>20</v>
      </c>
      <c r="M53" s="3" t="s">
        <v>88</v>
      </c>
      <c r="N53" s="3" t="s">
        <v>134</v>
      </c>
      <c r="O53" s="3" t="s">
        <v>45</v>
      </c>
      <c r="P53" s="3" t="s">
        <v>135</v>
      </c>
      <c r="Q53" s="3" t="s">
        <v>110</v>
      </c>
    </row>
    <row r="54" spans="1:17" ht="12.5">
      <c r="C54" s="60"/>
      <c r="G54" s="2"/>
      <c r="I54" s="2"/>
      <c r="K54" s="2"/>
    </row>
    <row r="55" spans="1:17" ht="12.5">
      <c r="G55" s="2"/>
      <c r="I55" s="2"/>
      <c r="K55" s="2"/>
    </row>
    <row r="56" spans="1:17" ht="12.5">
      <c r="G56" s="2"/>
      <c r="I56" s="2"/>
      <c r="K56" s="2"/>
    </row>
    <row r="57" spans="1:17" ht="12.5">
      <c r="G57" s="2"/>
      <c r="I57" s="2"/>
      <c r="K57" s="2"/>
    </row>
    <row r="58" spans="1:17" ht="12.5">
      <c r="G58" s="2"/>
      <c r="I58" s="2"/>
      <c r="K58" s="2"/>
    </row>
    <row r="59" spans="1:17" ht="12.5">
      <c r="G59" s="2"/>
      <c r="I59" s="2"/>
      <c r="K59" s="2"/>
    </row>
    <row r="60" spans="1:17" ht="12.5">
      <c r="G60" s="2"/>
      <c r="I60" s="2"/>
      <c r="K60" s="2"/>
    </row>
    <row r="61" spans="1:17" ht="12.5">
      <c r="G61" s="2"/>
      <c r="I61" s="2"/>
      <c r="K61" s="2"/>
    </row>
    <row r="62" spans="1:17" ht="12.5">
      <c r="G62" s="2"/>
      <c r="I62" s="2"/>
      <c r="K62" s="2"/>
    </row>
    <row r="63" spans="1:17" ht="12.5">
      <c r="G63" s="2"/>
      <c r="I63" s="2"/>
      <c r="K63" s="2"/>
    </row>
    <row r="64" spans="1:17" ht="12.5">
      <c r="G64" s="2"/>
      <c r="I64" s="2"/>
      <c r="K64" s="2"/>
    </row>
    <row r="65" spans="7:11" ht="12.5">
      <c r="G65" s="2"/>
      <c r="I65" s="2"/>
      <c r="K65" s="2"/>
    </row>
    <row r="66" spans="7:11" ht="12.5">
      <c r="G66" s="2"/>
      <c r="I66" s="2"/>
      <c r="K66" s="2"/>
    </row>
    <row r="67" spans="7:11" ht="12.5">
      <c r="G67" s="2"/>
      <c r="I67" s="2"/>
      <c r="K67" s="2"/>
    </row>
    <row r="68" spans="7:11" ht="12.5">
      <c r="G68" s="2"/>
      <c r="I68" s="2"/>
      <c r="K68" s="2"/>
    </row>
    <row r="69" spans="7:11" ht="12.5">
      <c r="G69" s="2"/>
      <c r="I69" s="2"/>
      <c r="K69" s="2"/>
    </row>
    <row r="70" spans="7:11" ht="12.5">
      <c r="G70" s="2"/>
      <c r="I70" s="2"/>
      <c r="K70" s="2"/>
    </row>
    <row r="71" spans="7:11" ht="12.5">
      <c r="G71" s="2"/>
      <c r="I71" s="2"/>
      <c r="K71" s="2"/>
    </row>
    <row r="72" spans="7:11" ht="12.5">
      <c r="G72" s="2"/>
      <c r="I72" s="2"/>
      <c r="K72" s="2"/>
    </row>
    <row r="73" spans="7:11" ht="12.5">
      <c r="G73" s="2"/>
      <c r="I73" s="2"/>
      <c r="K73" s="2"/>
    </row>
    <row r="74" spans="7:11" ht="12.5">
      <c r="G74" s="2"/>
      <c r="I74" s="2"/>
      <c r="K74" s="2"/>
    </row>
    <row r="75" spans="7:11" ht="12.5">
      <c r="G75" s="2"/>
      <c r="I75" s="2"/>
      <c r="K75" s="2"/>
    </row>
    <row r="76" spans="7:11" ht="12.5">
      <c r="G76" s="2"/>
      <c r="I76" s="2"/>
      <c r="K76" s="2"/>
    </row>
    <row r="77" spans="7:11" ht="12.5">
      <c r="G77" s="2"/>
      <c r="I77" s="2"/>
      <c r="K77" s="2"/>
    </row>
    <row r="78" spans="7:11" ht="12.5">
      <c r="G78" s="2"/>
      <c r="I78" s="2"/>
      <c r="K78" s="2"/>
    </row>
    <row r="79" spans="7:11" ht="12.5">
      <c r="G79" s="2"/>
      <c r="I79" s="2"/>
      <c r="K79" s="2"/>
    </row>
    <row r="80" spans="7:11" ht="12.5">
      <c r="G80" s="2"/>
      <c r="I80" s="2"/>
      <c r="K80" s="2"/>
    </row>
    <row r="81" spans="7:11" ht="12.5">
      <c r="G81" s="2"/>
      <c r="I81" s="2"/>
      <c r="K81" s="2"/>
    </row>
    <row r="82" spans="7:11" ht="12.5">
      <c r="G82" s="2"/>
      <c r="I82" s="2"/>
      <c r="K82" s="2"/>
    </row>
    <row r="83" spans="7:11" ht="12.5">
      <c r="G83" s="2"/>
      <c r="I83" s="2"/>
      <c r="K83" s="2"/>
    </row>
    <row r="84" spans="7:11" ht="12.5">
      <c r="G84" s="2"/>
      <c r="I84" s="2"/>
      <c r="K84" s="2"/>
    </row>
    <row r="85" spans="7:11" ht="12.5">
      <c r="G85" s="2"/>
      <c r="I85" s="2"/>
      <c r="K85" s="2"/>
    </row>
    <row r="86" spans="7:11" ht="12.5">
      <c r="G86" s="2"/>
      <c r="I86" s="2"/>
      <c r="K86" s="2"/>
    </row>
    <row r="87" spans="7:11" ht="12.5">
      <c r="G87" s="2"/>
      <c r="I87" s="2"/>
      <c r="K87" s="2"/>
    </row>
    <row r="88" spans="7:11" ht="12.5">
      <c r="G88" s="2"/>
      <c r="I88" s="2"/>
      <c r="K88" s="2"/>
    </row>
    <row r="89" spans="7:11" ht="12.5">
      <c r="G89" s="2"/>
      <c r="I89" s="2"/>
      <c r="K89" s="2"/>
    </row>
    <row r="90" spans="7:11" ht="12.5">
      <c r="G90" s="2"/>
      <c r="I90" s="2"/>
      <c r="K90" s="2"/>
    </row>
    <row r="91" spans="7:11" ht="12.5">
      <c r="G91" s="2"/>
      <c r="I91" s="2"/>
      <c r="K91" s="2"/>
    </row>
    <row r="92" spans="7:11" ht="12.5">
      <c r="G92" s="2"/>
      <c r="I92" s="2"/>
      <c r="K92" s="2"/>
    </row>
    <row r="93" spans="7:11" ht="12.5">
      <c r="G93" s="2"/>
      <c r="I93" s="2"/>
      <c r="K93" s="2"/>
    </row>
    <row r="94" spans="7:11" ht="12.5">
      <c r="G94" s="2"/>
      <c r="I94" s="2"/>
      <c r="K94" s="2"/>
    </row>
    <row r="95" spans="7:11" ht="12.5">
      <c r="G95" s="2"/>
      <c r="I95" s="2"/>
      <c r="K95" s="2"/>
    </row>
    <row r="96" spans="7:11" ht="12.5">
      <c r="G96" s="2"/>
      <c r="I96" s="2"/>
      <c r="K96" s="2"/>
    </row>
    <row r="97" spans="7:11" ht="12.5">
      <c r="G97" s="2"/>
      <c r="I97" s="2"/>
      <c r="K97" s="2"/>
    </row>
    <row r="98" spans="7:11" ht="12.5">
      <c r="G98" s="2"/>
      <c r="I98" s="2"/>
      <c r="K98" s="2"/>
    </row>
    <row r="99" spans="7:11" ht="12.5">
      <c r="G99" s="2"/>
      <c r="I99" s="2"/>
      <c r="K99" s="2"/>
    </row>
    <row r="100" spans="7:11" ht="12.5">
      <c r="G100" s="2"/>
      <c r="I100" s="2"/>
      <c r="K100" s="2"/>
    </row>
    <row r="101" spans="7:11" ht="12.5">
      <c r="G101" s="2"/>
      <c r="I101" s="2"/>
      <c r="K101" s="2"/>
    </row>
    <row r="102" spans="7:11" ht="12.5">
      <c r="G102" s="2"/>
      <c r="I102" s="2"/>
      <c r="K102" s="2"/>
    </row>
    <row r="103" spans="7:11" ht="12.5">
      <c r="G103" s="2"/>
      <c r="I103" s="2"/>
      <c r="K103" s="2"/>
    </row>
    <row r="104" spans="7:11" ht="12.5">
      <c r="G104" s="2"/>
      <c r="I104" s="2"/>
      <c r="K104" s="2"/>
    </row>
    <row r="105" spans="7:11" ht="12.5">
      <c r="G105" s="2"/>
      <c r="I105" s="2"/>
      <c r="K105" s="2"/>
    </row>
    <row r="106" spans="7:11" ht="12.5">
      <c r="G106" s="2"/>
      <c r="I106" s="2"/>
      <c r="K106" s="2"/>
    </row>
    <row r="107" spans="7:11" ht="12.5">
      <c r="G107" s="2"/>
      <c r="I107" s="2"/>
      <c r="K107" s="2"/>
    </row>
    <row r="108" spans="7:11" ht="12.5">
      <c r="G108" s="2"/>
      <c r="I108" s="2"/>
      <c r="K108" s="2"/>
    </row>
    <row r="109" spans="7:11" ht="12.5">
      <c r="G109" s="2"/>
      <c r="I109" s="2"/>
      <c r="K109" s="2"/>
    </row>
    <row r="110" spans="7:11" ht="12.5">
      <c r="G110" s="2"/>
      <c r="I110" s="2"/>
      <c r="K110" s="2"/>
    </row>
    <row r="111" spans="7:11" ht="12.5">
      <c r="G111" s="2"/>
      <c r="I111" s="2"/>
      <c r="K111" s="2"/>
    </row>
    <row r="112" spans="7:11" ht="12.5">
      <c r="G112" s="2"/>
      <c r="I112" s="2"/>
      <c r="K112" s="2"/>
    </row>
    <row r="113" spans="7:11" ht="12.5">
      <c r="G113" s="2"/>
      <c r="I113" s="2"/>
      <c r="K113" s="2"/>
    </row>
    <row r="114" spans="7:11" ht="12.5">
      <c r="G114" s="2"/>
      <c r="I114" s="2"/>
      <c r="K114" s="2"/>
    </row>
    <row r="115" spans="7:11" ht="12.5">
      <c r="G115" s="2"/>
      <c r="I115" s="2"/>
      <c r="K115" s="2"/>
    </row>
    <row r="116" spans="7:11" ht="12.5">
      <c r="G116" s="2"/>
      <c r="I116" s="2"/>
      <c r="K116" s="2"/>
    </row>
    <row r="117" spans="7:11" ht="12.5">
      <c r="G117" s="2"/>
      <c r="I117" s="2"/>
      <c r="K117" s="2"/>
    </row>
    <row r="118" spans="7:11" ht="12.5">
      <c r="G118" s="2"/>
      <c r="I118" s="2"/>
      <c r="K118" s="2"/>
    </row>
    <row r="119" spans="7:11" ht="12.5">
      <c r="G119" s="2"/>
      <c r="I119" s="2"/>
      <c r="K119" s="2"/>
    </row>
    <row r="120" spans="7:11" ht="12.5">
      <c r="G120" s="2"/>
      <c r="I120" s="2"/>
      <c r="K120" s="2"/>
    </row>
    <row r="121" spans="7:11" ht="12.5">
      <c r="G121" s="2"/>
      <c r="I121" s="2"/>
      <c r="K121" s="2"/>
    </row>
    <row r="122" spans="7:11" ht="12.5">
      <c r="G122" s="2"/>
      <c r="I122" s="2"/>
      <c r="K122" s="2"/>
    </row>
    <row r="123" spans="7:11" ht="12.5">
      <c r="G123" s="2"/>
      <c r="I123" s="2"/>
      <c r="K123" s="2"/>
    </row>
    <row r="124" spans="7:11" ht="12.5">
      <c r="G124" s="2"/>
      <c r="I124" s="2"/>
      <c r="K124" s="2"/>
    </row>
    <row r="125" spans="7:11" ht="12.5">
      <c r="G125" s="2"/>
      <c r="I125" s="2"/>
      <c r="K125" s="2"/>
    </row>
    <row r="126" spans="7:11" ht="12.5">
      <c r="G126" s="2"/>
      <c r="I126" s="2"/>
      <c r="K126" s="2"/>
    </row>
    <row r="127" spans="7:11" ht="12.5">
      <c r="G127" s="2"/>
      <c r="I127" s="2"/>
      <c r="K127" s="2"/>
    </row>
    <row r="128" spans="7:11" ht="12.5">
      <c r="G128" s="2"/>
      <c r="I128" s="2"/>
      <c r="K128" s="2"/>
    </row>
    <row r="129" spans="7:11" ht="12.5">
      <c r="G129" s="2"/>
      <c r="I129" s="2"/>
      <c r="K129" s="2"/>
    </row>
    <row r="130" spans="7:11" ht="12.5">
      <c r="G130" s="2"/>
      <c r="I130" s="2"/>
      <c r="K130" s="2"/>
    </row>
    <row r="131" spans="7:11" ht="12.5">
      <c r="G131" s="2"/>
      <c r="I131" s="2"/>
      <c r="K131" s="2"/>
    </row>
    <row r="132" spans="7:11" ht="12.5">
      <c r="G132" s="2"/>
      <c r="I132" s="2"/>
      <c r="K132" s="2"/>
    </row>
    <row r="133" spans="7:11" ht="12.5">
      <c r="G133" s="2"/>
      <c r="I133" s="2"/>
      <c r="K133" s="2"/>
    </row>
    <row r="134" spans="7:11" ht="12.5">
      <c r="G134" s="2"/>
      <c r="I134" s="2"/>
      <c r="K134" s="2"/>
    </row>
    <row r="135" spans="7:11" ht="12.5">
      <c r="G135" s="2"/>
      <c r="I135" s="2"/>
      <c r="K135" s="2"/>
    </row>
    <row r="136" spans="7:11" ht="12.5">
      <c r="G136" s="2"/>
      <c r="I136" s="2"/>
      <c r="K136" s="2"/>
    </row>
    <row r="137" spans="7:11" ht="12.5">
      <c r="G137" s="2"/>
      <c r="I137" s="2"/>
      <c r="K137" s="2"/>
    </row>
    <row r="138" spans="7:11" ht="12.5">
      <c r="G138" s="2"/>
      <c r="I138" s="2"/>
      <c r="K138" s="2"/>
    </row>
    <row r="139" spans="7:11" ht="12.5">
      <c r="G139" s="2"/>
      <c r="I139" s="2"/>
      <c r="K139" s="2"/>
    </row>
    <row r="140" spans="7:11" ht="12.5">
      <c r="G140" s="2"/>
      <c r="I140" s="2"/>
      <c r="K140" s="2"/>
    </row>
    <row r="141" spans="7:11" ht="12.5">
      <c r="G141" s="2"/>
      <c r="I141" s="2"/>
      <c r="K141" s="2"/>
    </row>
    <row r="142" spans="7:11" ht="12.5">
      <c r="G142" s="2"/>
      <c r="I142" s="2"/>
      <c r="K142" s="2"/>
    </row>
    <row r="143" spans="7:11" ht="12.5">
      <c r="G143" s="2"/>
      <c r="I143" s="2"/>
      <c r="K143" s="2"/>
    </row>
    <row r="144" spans="7:11" ht="12.5">
      <c r="G144" s="2"/>
      <c r="I144" s="2"/>
      <c r="K144" s="2"/>
    </row>
    <row r="145" spans="7:11" ht="12.5">
      <c r="G145" s="2"/>
      <c r="I145" s="2"/>
      <c r="K145" s="2"/>
    </row>
    <row r="146" spans="7:11" ht="12.5">
      <c r="G146" s="2"/>
      <c r="I146" s="2"/>
      <c r="K146" s="2"/>
    </row>
    <row r="147" spans="7:11" ht="12.5">
      <c r="G147" s="2"/>
      <c r="I147" s="2"/>
      <c r="K147" s="2"/>
    </row>
    <row r="148" spans="7:11" ht="12.5">
      <c r="G148" s="2"/>
      <c r="I148" s="2"/>
      <c r="K148" s="2"/>
    </row>
    <row r="149" spans="7:11" ht="12.5">
      <c r="G149" s="2"/>
      <c r="I149" s="2"/>
      <c r="K149" s="2"/>
    </row>
    <row r="150" spans="7:11" ht="12.5">
      <c r="G150" s="2"/>
      <c r="I150" s="2"/>
      <c r="K150" s="2"/>
    </row>
    <row r="151" spans="7:11" ht="12.5">
      <c r="G151" s="2"/>
      <c r="I151" s="2"/>
      <c r="K151" s="2"/>
    </row>
    <row r="152" spans="7:11" ht="12.5">
      <c r="G152" s="2"/>
      <c r="I152" s="2"/>
      <c r="K152" s="2"/>
    </row>
    <row r="153" spans="7:11" ht="12.5">
      <c r="G153" s="2"/>
      <c r="I153" s="2"/>
      <c r="K153" s="2"/>
    </row>
  </sheetData>
  <phoneticPr fontId="2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9767-EE5C-430C-81EB-AC31BBF504AF}">
  <dimension ref="A1:O16"/>
  <sheetViews>
    <sheetView zoomScaleNormal="100" workbookViewId="0">
      <selection activeCell="F7" sqref="F7"/>
    </sheetView>
  </sheetViews>
  <sheetFormatPr defaultRowHeight="12.5"/>
  <cols>
    <col min="1" max="1" width="8.90625" style="15"/>
    <col min="2" max="2" width="11" style="15" customWidth="1"/>
    <col min="3" max="3" width="12.90625" style="15" customWidth="1"/>
    <col min="4" max="4" width="8.54296875" style="15" customWidth="1"/>
    <col min="5" max="5" width="14.453125" style="15" bestFit="1" customWidth="1"/>
    <col min="6" max="6" width="18.90625" style="15" customWidth="1"/>
    <col min="7" max="8" width="8.90625" customWidth="1"/>
    <col min="9" max="9" width="4.453125" style="13" bestFit="1" customWidth="1"/>
    <col min="10" max="10" width="11.08984375" style="15" customWidth="1"/>
    <col min="11" max="11" width="8.90625" style="15" customWidth="1"/>
    <col min="12" max="12" width="8.90625" style="15"/>
  </cols>
  <sheetData>
    <row r="1" spans="1:15" s="15" customFormat="1" ht="13" thickBot="1">
      <c r="A1" s="121" t="s">
        <v>230</v>
      </c>
      <c r="B1" s="121" t="s">
        <v>186</v>
      </c>
      <c r="C1" s="121" t="s">
        <v>160</v>
      </c>
      <c r="D1" s="121" t="s">
        <v>161</v>
      </c>
      <c r="E1" s="121" t="s">
        <v>270</v>
      </c>
      <c r="F1" s="121" t="s">
        <v>271</v>
      </c>
      <c r="G1" s="45"/>
      <c r="H1" s="45"/>
      <c r="I1" s="45"/>
      <c r="M1" s="118" t="s">
        <v>267</v>
      </c>
      <c r="N1" s="118" t="s">
        <v>230</v>
      </c>
      <c r="O1" s="118" t="s">
        <v>266</v>
      </c>
    </row>
    <row r="2" spans="1:15" ht="13.5" thickTop="1" thickBot="1">
      <c r="A2" s="15">
        <f>IFERROR(RANK($F2,$F$2:$F$11,1),"")</f>
        <v>1</v>
      </c>
      <c r="B2" s="42" t="s">
        <v>97</v>
      </c>
      <c r="C2" s="42" t="s">
        <v>145</v>
      </c>
      <c r="D2" s="42" t="s">
        <v>136</v>
      </c>
      <c r="E2" s="42">
        <v>55.65</v>
      </c>
      <c r="F2" s="15">
        <f t="shared" ref="F2:F11" si="0">VLOOKUP($B2,$J$3:$N$16,4,FALSE)</f>
        <v>57.8</v>
      </c>
      <c r="I2" s="41" t="s">
        <v>187</v>
      </c>
    </row>
    <row r="3" spans="1:15">
      <c r="A3" s="153">
        <f>IFERROR(RANK($F3,$F$2:$F$11,1),"")</f>
        <v>10</v>
      </c>
      <c r="B3" s="154" t="s">
        <v>95</v>
      </c>
      <c r="C3" s="154">
        <v>3</v>
      </c>
      <c r="D3" s="154" t="s">
        <v>136</v>
      </c>
      <c r="E3" s="154">
        <v>60</v>
      </c>
      <c r="F3" s="153">
        <f t="shared" si="0"/>
        <v>9999</v>
      </c>
      <c r="I3" s="13">
        <v>1</v>
      </c>
      <c r="J3" s="15" t="s">
        <v>76</v>
      </c>
      <c r="K3" s="15">
        <f t="shared" ref="K3:K16" si="1">IFERROR(VLOOKUP($J3,$B$2:$D$11,2,FALSE)," ")</f>
        <v>2</v>
      </c>
      <c r="L3" s="15" t="str">
        <f t="shared" ref="L3:L16" si="2">IFERROR(VLOOKUP($J3,$B$2:$D$11,3,FALSE)," ")</f>
        <v>E</v>
      </c>
      <c r="M3" s="125">
        <v>76.180000000000007</v>
      </c>
      <c r="N3">
        <f>IFERROR(RANK($M3,$M$3:$M$8,1),"")</f>
        <v>4</v>
      </c>
      <c r="O3">
        <f>IFERROR(VLOOKUP($N3,得点凡例!$A$3:$B$8,2,FALSE),"")</f>
        <v>2</v>
      </c>
    </row>
    <row r="4" spans="1:15">
      <c r="A4" s="15">
        <f t="shared" ref="A4:A11" si="3">IFERROR(RANK($F4,$F$2:$F$11,1),"")</f>
        <v>3</v>
      </c>
      <c r="B4" s="42" t="s">
        <v>74</v>
      </c>
      <c r="C4" s="42">
        <v>1</v>
      </c>
      <c r="D4" s="42" t="s">
        <v>139</v>
      </c>
      <c r="E4" s="42">
        <v>62</v>
      </c>
      <c r="F4" s="15">
        <f t="shared" si="0"/>
        <v>63.74</v>
      </c>
      <c r="G4" s="8"/>
      <c r="H4" s="8"/>
      <c r="I4" s="13">
        <v>2</v>
      </c>
      <c r="J4" s="15" t="s">
        <v>104</v>
      </c>
      <c r="K4" s="15">
        <f t="shared" si="1"/>
        <v>3</v>
      </c>
      <c r="L4" s="15" t="str">
        <f t="shared" si="2"/>
        <v>E</v>
      </c>
      <c r="M4" s="111">
        <v>67.709999999999994</v>
      </c>
      <c r="N4">
        <f t="shared" ref="N4:N8" si="4">IFERROR(RANK($M4,$M$3:$M$8,1),"")</f>
        <v>1</v>
      </c>
      <c r="O4">
        <f>IFERROR(VLOOKUP($N4,得点凡例!$A$3:$B$8,2,FALSE),"")</f>
        <v>5</v>
      </c>
    </row>
    <row r="5" spans="1:15">
      <c r="A5" s="15">
        <f t="shared" si="3"/>
        <v>4</v>
      </c>
      <c r="B5" s="42" t="s">
        <v>67</v>
      </c>
      <c r="C5" s="42">
        <v>2</v>
      </c>
      <c r="D5" s="42" t="s">
        <v>140</v>
      </c>
      <c r="E5" s="42">
        <v>62</v>
      </c>
      <c r="F5" s="15">
        <f t="shared" si="0"/>
        <v>63.91</v>
      </c>
      <c r="I5" s="13">
        <v>3</v>
      </c>
      <c r="J5" s="15" t="s">
        <v>84</v>
      </c>
      <c r="K5" s="15" t="str">
        <f t="shared" si="1"/>
        <v>OB2</v>
      </c>
      <c r="L5" s="15" t="str">
        <f t="shared" si="2"/>
        <v>M</v>
      </c>
      <c r="M5" s="111">
        <v>68.95</v>
      </c>
      <c r="N5">
        <f t="shared" si="4"/>
        <v>3</v>
      </c>
      <c r="O5">
        <f>IFERROR(VLOOKUP($N5,得点凡例!$A$3:$B$8,2,FALSE),"")</f>
        <v>3</v>
      </c>
    </row>
    <row r="6" spans="1:15">
      <c r="A6" s="15">
        <f t="shared" si="3"/>
        <v>2</v>
      </c>
      <c r="B6" s="42" t="s">
        <v>38</v>
      </c>
      <c r="C6" s="42">
        <v>2</v>
      </c>
      <c r="D6" s="42" t="s">
        <v>139</v>
      </c>
      <c r="E6" s="42">
        <v>63</v>
      </c>
      <c r="F6" s="15">
        <f t="shared" si="0"/>
        <v>61.24</v>
      </c>
      <c r="I6" s="13">
        <v>4</v>
      </c>
      <c r="J6" s="15" t="s">
        <v>100</v>
      </c>
      <c r="K6" s="15">
        <f t="shared" si="1"/>
        <v>2</v>
      </c>
      <c r="L6" s="15" t="str">
        <f t="shared" si="2"/>
        <v>E</v>
      </c>
      <c r="M6" s="111">
        <v>67.709999999999994</v>
      </c>
      <c r="N6">
        <f t="shared" si="4"/>
        <v>1</v>
      </c>
      <c r="O6">
        <f>IFERROR(VLOOKUP($N6,得点凡例!$A$3:$B$8,2,FALSE),"")</f>
        <v>5</v>
      </c>
    </row>
    <row r="7" spans="1:15">
      <c r="A7" s="15">
        <f t="shared" si="3"/>
        <v>5</v>
      </c>
      <c r="B7" s="42" t="s">
        <v>100</v>
      </c>
      <c r="C7" s="42">
        <v>2</v>
      </c>
      <c r="D7" s="42" t="s">
        <v>137</v>
      </c>
      <c r="E7" s="42">
        <v>70</v>
      </c>
      <c r="F7" s="15">
        <f t="shared" si="0"/>
        <v>67.709999999999994</v>
      </c>
      <c r="I7" s="13">
        <v>5</v>
      </c>
      <c r="J7" s="15" t="s">
        <v>131</v>
      </c>
      <c r="K7" s="15" t="str">
        <f t="shared" si="1"/>
        <v>OB10</v>
      </c>
      <c r="L7" s="15" t="str">
        <f t="shared" si="2"/>
        <v>M</v>
      </c>
      <c r="M7" s="111">
        <v>77.17</v>
      </c>
      <c r="N7">
        <f t="shared" si="4"/>
        <v>5</v>
      </c>
      <c r="O7">
        <f>IFERROR(VLOOKUP($N7,得点凡例!$A$3:$B$8,2,FALSE),"")</f>
        <v>1</v>
      </c>
    </row>
    <row r="8" spans="1:15">
      <c r="A8" s="15">
        <f t="shared" si="3"/>
        <v>7</v>
      </c>
      <c r="B8" s="42" t="s">
        <v>84</v>
      </c>
      <c r="C8" s="42" t="s">
        <v>148</v>
      </c>
      <c r="D8" s="73" t="s">
        <v>136</v>
      </c>
      <c r="E8" s="42">
        <v>70</v>
      </c>
      <c r="F8" s="15">
        <f t="shared" si="0"/>
        <v>68.95</v>
      </c>
      <c r="I8" s="13">
        <v>6</v>
      </c>
      <c r="K8" s="15" t="str">
        <f t="shared" si="1"/>
        <v xml:space="preserve"> </v>
      </c>
      <c r="L8" s="15" t="str">
        <f t="shared" si="2"/>
        <v xml:space="preserve"> </v>
      </c>
      <c r="M8" s="111"/>
      <c r="N8" t="str">
        <f t="shared" si="4"/>
        <v/>
      </c>
      <c r="O8" t="str">
        <f>IFERROR(VLOOKUP($N8,得点凡例!$A$3:$B$8,2,FALSE),"")</f>
        <v/>
      </c>
    </row>
    <row r="9" spans="1:15">
      <c r="A9" s="15">
        <f t="shared" si="3"/>
        <v>5</v>
      </c>
      <c r="B9" s="42" t="s">
        <v>104</v>
      </c>
      <c r="C9" s="42">
        <v>3</v>
      </c>
      <c r="D9" s="42" t="s">
        <v>137</v>
      </c>
      <c r="E9" s="42">
        <v>75</v>
      </c>
      <c r="F9" s="15">
        <f t="shared" si="0"/>
        <v>67.709999999999994</v>
      </c>
      <c r="K9" s="15" t="str">
        <f t="shared" si="1"/>
        <v xml:space="preserve"> </v>
      </c>
      <c r="L9" s="15" t="str">
        <f t="shared" si="2"/>
        <v xml:space="preserve"> </v>
      </c>
      <c r="M9" s="111"/>
    </row>
    <row r="10" spans="1:15">
      <c r="A10" s="15">
        <f t="shared" si="3"/>
        <v>9</v>
      </c>
      <c r="B10" s="42" t="s">
        <v>131</v>
      </c>
      <c r="C10" s="42" t="s">
        <v>155</v>
      </c>
      <c r="D10" s="73" t="s">
        <v>136</v>
      </c>
      <c r="E10" s="42">
        <v>77</v>
      </c>
      <c r="F10" s="15">
        <f t="shared" si="0"/>
        <v>77.17</v>
      </c>
      <c r="I10" s="43" t="s">
        <v>190</v>
      </c>
      <c r="K10" s="15" t="str">
        <f t="shared" si="1"/>
        <v xml:space="preserve"> </v>
      </c>
      <c r="L10" s="15" t="str">
        <f t="shared" si="2"/>
        <v xml:space="preserve"> </v>
      </c>
      <c r="M10" s="111"/>
    </row>
    <row r="11" spans="1:15">
      <c r="A11" s="15">
        <f t="shared" si="3"/>
        <v>8</v>
      </c>
      <c r="B11" s="42" t="s">
        <v>76</v>
      </c>
      <c r="C11" s="42">
        <v>2</v>
      </c>
      <c r="D11" s="42" t="s">
        <v>137</v>
      </c>
      <c r="E11" s="42">
        <v>999</v>
      </c>
      <c r="F11" s="15">
        <f t="shared" si="0"/>
        <v>76.180000000000007</v>
      </c>
      <c r="G11" s="7"/>
      <c r="H11" s="7"/>
      <c r="I11" s="13">
        <v>1</v>
      </c>
      <c r="J11" s="15" t="s">
        <v>38</v>
      </c>
      <c r="K11" s="15">
        <f t="shared" si="1"/>
        <v>2</v>
      </c>
      <c r="L11" s="15" t="str">
        <f t="shared" si="2"/>
        <v>C</v>
      </c>
      <c r="M11" s="111">
        <v>61.24</v>
      </c>
      <c r="N11">
        <f>IFERROR(RANK($M11,$M$11:$M$16,1),"")</f>
        <v>2</v>
      </c>
      <c r="O11">
        <f>IFERROR(VLOOKUP($N11,得点凡例!$A$3:$B$8,2,FALSE),"")</f>
        <v>4</v>
      </c>
    </row>
    <row r="12" spans="1:15">
      <c r="I12" s="13">
        <v>2</v>
      </c>
      <c r="J12" s="15" t="s">
        <v>74</v>
      </c>
      <c r="K12" s="15">
        <f t="shared" si="1"/>
        <v>1</v>
      </c>
      <c r="L12" s="15" t="str">
        <f t="shared" si="2"/>
        <v>C</v>
      </c>
      <c r="M12" s="111">
        <v>63.74</v>
      </c>
      <c r="N12">
        <f t="shared" ref="N12:N16" si="5">IFERROR(RANK($M12,$M$11:$M$16,1),"")</f>
        <v>3</v>
      </c>
      <c r="O12">
        <f>IFERROR(VLOOKUP($N12,得点凡例!$A$3:$B$8,2,FALSE),"")</f>
        <v>3</v>
      </c>
    </row>
    <row r="13" spans="1:15">
      <c r="I13" s="13">
        <v>3</v>
      </c>
      <c r="J13" s="15" t="s">
        <v>97</v>
      </c>
      <c r="K13" s="15" t="str">
        <f t="shared" si="1"/>
        <v>OB1</v>
      </c>
      <c r="L13" s="15" t="str">
        <f t="shared" si="2"/>
        <v>M</v>
      </c>
      <c r="M13" s="111">
        <v>57.8</v>
      </c>
      <c r="N13">
        <f t="shared" si="5"/>
        <v>1</v>
      </c>
      <c r="O13">
        <f>IFERROR(VLOOKUP($N13,得点凡例!$A$3:$B$8,2,FALSE),"")</f>
        <v>5</v>
      </c>
    </row>
    <row r="14" spans="1:15">
      <c r="I14" s="157">
        <v>4</v>
      </c>
      <c r="J14" s="153" t="s">
        <v>95</v>
      </c>
      <c r="K14" s="153">
        <f t="shared" si="1"/>
        <v>3</v>
      </c>
      <c r="L14" s="153" t="str">
        <f t="shared" si="2"/>
        <v>M</v>
      </c>
      <c r="M14" s="129">
        <v>9999</v>
      </c>
      <c r="N14" s="152">
        <f t="shared" si="5"/>
        <v>5</v>
      </c>
      <c r="O14" s="152">
        <v>0</v>
      </c>
    </row>
    <row r="15" spans="1:15">
      <c r="I15" s="13">
        <v>5</v>
      </c>
      <c r="J15" s="15" t="s">
        <v>67</v>
      </c>
      <c r="K15" s="15">
        <f t="shared" si="1"/>
        <v>2</v>
      </c>
      <c r="L15" s="15" t="str">
        <f t="shared" si="2"/>
        <v>I</v>
      </c>
      <c r="M15" s="111">
        <v>63.91</v>
      </c>
      <c r="N15">
        <f t="shared" si="5"/>
        <v>4</v>
      </c>
      <c r="O15">
        <f>IFERROR(VLOOKUP($N15,得点凡例!$A$3:$B$8,2,FALSE),"")</f>
        <v>2</v>
      </c>
    </row>
    <row r="16" spans="1:15" ht="13" thickBot="1">
      <c r="I16" s="13">
        <v>6</v>
      </c>
      <c r="K16" s="15" t="str">
        <f t="shared" si="1"/>
        <v xml:space="preserve"> </v>
      </c>
      <c r="L16" s="15" t="str">
        <f t="shared" si="2"/>
        <v xml:space="preserve"> </v>
      </c>
      <c r="M16" s="126"/>
      <c r="N16" t="str">
        <f t="shared" si="5"/>
        <v/>
      </c>
      <c r="O16" t="str">
        <f>IFERROR(VLOOKUP($N16,得点凡例!$A$3:$B$8,2,FALSE),"")</f>
        <v/>
      </c>
    </row>
  </sheetData>
  <phoneticPr fontId="2"/>
  <dataValidations count="1">
    <dataValidation type="list" allowBlank="1" showInputMessage="1" showErrorMessage="1" sqref="J2:J1048576" xr:uid="{D1AFC099-C676-494A-9C9B-89EE5725AE67}">
      <formula1>$B$2:$B$12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DFAE-B48E-405F-99BA-68BF8E103DC3}">
  <dimension ref="A1:O17"/>
  <sheetViews>
    <sheetView workbookViewId="0">
      <selection activeCell="N4" sqref="N4"/>
    </sheetView>
  </sheetViews>
  <sheetFormatPr defaultRowHeight="12.5"/>
  <cols>
    <col min="1" max="1" width="8.90625" style="15"/>
    <col min="2" max="2" width="11" style="15" customWidth="1"/>
    <col min="3" max="3" width="12.90625" style="15" customWidth="1"/>
    <col min="4" max="4" width="8.54296875" style="15" customWidth="1"/>
    <col min="5" max="5" width="20.453125" style="15" bestFit="1" customWidth="1"/>
    <col min="6" max="6" width="18.90625" style="15" customWidth="1"/>
    <col min="7" max="8" width="8.90625" customWidth="1"/>
    <col min="9" max="9" width="4.453125" style="13" bestFit="1" customWidth="1"/>
    <col min="10" max="10" width="11.08984375" style="15" customWidth="1"/>
    <col min="11" max="11" width="8.90625" style="15" customWidth="1"/>
    <col min="12" max="12" width="8.90625" style="15"/>
  </cols>
  <sheetData>
    <row r="1" spans="1:15" s="15" customFormat="1" ht="13" thickBot="1">
      <c r="A1" s="121" t="s">
        <v>230</v>
      </c>
      <c r="B1" s="121" t="s">
        <v>186</v>
      </c>
      <c r="C1" s="121" t="s">
        <v>160</v>
      </c>
      <c r="D1" s="121" t="s">
        <v>161</v>
      </c>
      <c r="E1" s="121" t="s">
        <v>270</v>
      </c>
      <c r="F1" s="121" t="s">
        <v>271</v>
      </c>
      <c r="G1" s="45"/>
      <c r="H1" s="45"/>
      <c r="I1" s="45"/>
      <c r="M1" s="118" t="s">
        <v>267</v>
      </c>
      <c r="N1" s="118" t="s">
        <v>230</v>
      </c>
      <c r="O1" s="118" t="s">
        <v>266</v>
      </c>
    </row>
    <row r="2" spans="1:15" ht="13.5" thickTop="1" thickBot="1">
      <c r="A2" s="15">
        <f t="shared" ref="A2:A12" si="0">IFERROR(RANK($F2,$F$2:$F$12,1),"")</f>
        <v>2</v>
      </c>
      <c r="B2" s="42" t="s">
        <v>18</v>
      </c>
      <c r="C2" s="42" t="s">
        <v>145</v>
      </c>
      <c r="D2" s="42" t="s">
        <v>140</v>
      </c>
      <c r="E2" s="42">
        <v>13</v>
      </c>
      <c r="F2" s="15">
        <f t="shared" ref="F2:F12" si="1">VLOOKUP($B2,$J$3:$M$16,4,FALSE)</f>
        <v>13.38</v>
      </c>
      <c r="I2" s="41" t="s">
        <v>187</v>
      </c>
    </row>
    <row r="3" spans="1:15">
      <c r="A3" s="15">
        <f t="shared" si="0"/>
        <v>11</v>
      </c>
      <c r="B3" s="42" t="s">
        <v>102</v>
      </c>
      <c r="C3" s="42" t="s">
        <v>157</v>
      </c>
      <c r="D3" s="73" t="s">
        <v>138</v>
      </c>
      <c r="E3" s="42">
        <v>15</v>
      </c>
      <c r="F3" s="15">
        <f t="shared" si="1"/>
        <v>9999</v>
      </c>
      <c r="I3" s="13">
        <v>1</v>
      </c>
      <c r="J3" s="15" t="s">
        <v>106</v>
      </c>
      <c r="K3" s="15" t="str">
        <f t="shared" ref="K3:K16" si="2">IFERROR(VLOOKUP($J3,$B$2:$D$12,2,FALSE)," ")</f>
        <v>OB1</v>
      </c>
      <c r="L3" s="15" t="str">
        <f t="shared" ref="L3:L17" si="3">IFERROR(VLOOKUP($J3,$B$2:$D$12,3,FALSE)," ")</f>
        <v>M</v>
      </c>
      <c r="M3" s="125">
        <v>14.53</v>
      </c>
      <c r="N3">
        <f>IFERROR(RANK($M3,$M$3:$M$8,1),"")</f>
        <v>2</v>
      </c>
      <c r="O3">
        <f>IFERROR(VLOOKUP($N3,得点凡例!$A$3:$B$8,2,FALSE),"")</f>
        <v>4</v>
      </c>
    </row>
    <row r="4" spans="1:15">
      <c r="A4" s="15">
        <f t="shared" si="0"/>
        <v>7</v>
      </c>
      <c r="B4" s="42" t="s">
        <v>41</v>
      </c>
      <c r="C4" s="42" t="s">
        <v>145</v>
      </c>
      <c r="D4" s="42" t="s">
        <v>140</v>
      </c>
      <c r="E4" s="42">
        <v>15</v>
      </c>
      <c r="F4" s="15">
        <f t="shared" si="1"/>
        <v>15.57</v>
      </c>
      <c r="I4" s="13">
        <v>2</v>
      </c>
      <c r="J4" s="15" t="s">
        <v>133</v>
      </c>
      <c r="K4" s="15" t="str">
        <f t="shared" si="2"/>
        <v>OB9</v>
      </c>
      <c r="L4" s="15" t="str">
        <f t="shared" si="3"/>
        <v>I</v>
      </c>
      <c r="M4" s="111">
        <v>16.350000000000001</v>
      </c>
      <c r="N4">
        <f t="shared" ref="N4:N8" si="4">IFERROR(RANK($M4,$M$3:$M$8,1),"")</f>
        <v>4</v>
      </c>
      <c r="O4">
        <f>IFERROR(VLOOKUP($N4,得点凡例!$A$3:$B$8,2,FALSE),"")</f>
        <v>2</v>
      </c>
    </row>
    <row r="5" spans="1:15">
      <c r="A5" s="15">
        <f t="shared" si="0"/>
        <v>3</v>
      </c>
      <c r="B5" s="42" t="s">
        <v>70</v>
      </c>
      <c r="C5" s="42">
        <v>1</v>
      </c>
      <c r="D5" s="42" t="s">
        <v>138</v>
      </c>
      <c r="E5" s="42">
        <v>15</v>
      </c>
      <c r="F5" s="15">
        <f t="shared" si="1"/>
        <v>14.43</v>
      </c>
      <c r="G5" s="8"/>
      <c r="H5" s="8"/>
      <c r="I5" s="13">
        <v>3</v>
      </c>
      <c r="J5" s="15" t="s">
        <v>70</v>
      </c>
      <c r="K5" s="15">
        <f t="shared" si="2"/>
        <v>1</v>
      </c>
      <c r="L5" s="15" t="str">
        <f t="shared" si="3"/>
        <v>S</v>
      </c>
      <c r="M5" s="111">
        <v>14.43</v>
      </c>
      <c r="N5">
        <f t="shared" si="4"/>
        <v>1</v>
      </c>
      <c r="O5">
        <f>IFERROR(VLOOKUP($N5,得点凡例!$A$3:$B$8,2,FALSE),"")</f>
        <v>5</v>
      </c>
    </row>
    <row r="6" spans="1:15">
      <c r="A6" s="15">
        <f t="shared" si="0"/>
        <v>1</v>
      </c>
      <c r="B6" s="42" t="s">
        <v>79</v>
      </c>
      <c r="C6" s="42" t="s">
        <v>146</v>
      </c>
      <c r="D6" s="42" t="s">
        <v>139</v>
      </c>
      <c r="E6" s="42">
        <v>15</v>
      </c>
      <c r="F6" s="15">
        <f t="shared" si="1"/>
        <v>13.07</v>
      </c>
      <c r="I6" s="13">
        <v>4</v>
      </c>
      <c r="J6" s="15" t="s">
        <v>41</v>
      </c>
      <c r="K6" s="15" t="str">
        <f t="shared" si="2"/>
        <v>OB1</v>
      </c>
      <c r="L6" s="15" t="str">
        <f t="shared" si="3"/>
        <v>I</v>
      </c>
      <c r="M6" s="111">
        <v>15.57</v>
      </c>
      <c r="N6">
        <f t="shared" si="4"/>
        <v>3</v>
      </c>
      <c r="O6">
        <f>IFERROR(VLOOKUP($N6,得点凡例!$A$3:$B$8,2,FALSE),"")</f>
        <v>3</v>
      </c>
    </row>
    <row r="7" spans="1:15">
      <c r="A7" s="15">
        <f t="shared" si="0"/>
        <v>6</v>
      </c>
      <c r="B7" s="42" t="s">
        <v>127</v>
      </c>
      <c r="C7" s="42" t="s">
        <v>150</v>
      </c>
      <c r="D7" s="73" t="s">
        <v>139</v>
      </c>
      <c r="E7" s="42">
        <v>15</v>
      </c>
      <c r="F7" s="15">
        <f t="shared" si="1"/>
        <v>15.23</v>
      </c>
      <c r="I7" s="13">
        <v>5</v>
      </c>
      <c r="J7" s="15" t="s">
        <v>90</v>
      </c>
      <c r="K7" s="15" t="str">
        <f t="shared" si="2"/>
        <v>OB10</v>
      </c>
      <c r="L7" s="15" t="str">
        <f t="shared" si="3"/>
        <v>I</v>
      </c>
      <c r="M7" s="111">
        <v>19.59</v>
      </c>
      <c r="N7">
        <f t="shared" si="4"/>
        <v>5</v>
      </c>
      <c r="O7">
        <f>IFERROR(VLOOKUP($N7,得点凡例!$A$3:$B$8,2,FALSE),"")</f>
        <v>1</v>
      </c>
    </row>
    <row r="8" spans="1:15">
      <c r="A8" s="15">
        <f t="shared" si="0"/>
        <v>5</v>
      </c>
      <c r="B8" s="42" t="s">
        <v>69</v>
      </c>
      <c r="C8" s="42">
        <v>2</v>
      </c>
      <c r="D8" s="42" t="s">
        <v>138</v>
      </c>
      <c r="E8" s="42">
        <v>18</v>
      </c>
      <c r="F8" s="15">
        <f t="shared" si="1"/>
        <v>15.03</v>
      </c>
      <c r="I8" s="13">
        <v>6</v>
      </c>
      <c r="K8" s="15" t="str">
        <f t="shared" si="2"/>
        <v xml:space="preserve"> </v>
      </c>
      <c r="L8" s="15" t="str">
        <f t="shared" si="3"/>
        <v xml:space="preserve"> </v>
      </c>
      <c r="M8" s="111"/>
      <c r="N8" t="str">
        <f t="shared" si="4"/>
        <v/>
      </c>
      <c r="O8" t="str">
        <f>IFERROR(VLOOKUP($N8,得点凡例!$A$3:$B$8,2,FALSE),"")</f>
        <v/>
      </c>
    </row>
    <row r="9" spans="1:15">
      <c r="A9" s="15">
        <f t="shared" si="0"/>
        <v>8</v>
      </c>
      <c r="B9" s="42" t="s">
        <v>133</v>
      </c>
      <c r="C9" s="42" t="s">
        <v>154</v>
      </c>
      <c r="D9" s="73" t="s">
        <v>140</v>
      </c>
      <c r="E9" s="42">
        <v>20</v>
      </c>
      <c r="F9" s="15">
        <f t="shared" si="1"/>
        <v>16.350000000000001</v>
      </c>
      <c r="K9" s="15" t="str">
        <f t="shared" si="2"/>
        <v xml:space="preserve"> </v>
      </c>
      <c r="L9" s="15" t="str">
        <f t="shared" si="3"/>
        <v xml:space="preserve"> </v>
      </c>
      <c r="M9" s="111"/>
    </row>
    <row r="10" spans="1:15">
      <c r="A10" s="15">
        <f t="shared" si="0"/>
        <v>9</v>
      </c>
      <c r="B10" s="42" t="s">
        <v>120</v>
      </c>
      <c r="C10" s="42" t="s">
        <v>146</v>
      </c>
      <c r="D10" s="42" t="s">
        <v>139</v>
      </c>
      <c r="E10" s="42">
        <v>22</v>
      </c>
      <c r="F10" s="15">
        <f t="shared" si="1"/>
        <v>19.41</v>
      </c>
      <c r="I10" s="41" t="s">
        <v>188</v>
      </c>
      <c r="K10" s="15" t="str">
        <f t="shared" si="2"/>
        <v xml:space="preserve"> </v>
      </c>
      <c r="L10" s="15" t="str">
        <f t="shared" si="3"/>
        <v xml:space="preserve"> </v>
      </c>
      <c r="M10" s="111"/>
    </row>
    <row r="11" spans="1:15">
      <c r="A11" s="15">
        <f t="shared" si="0"/>
        <v>10</v>
      </c>
      <c r="B11" s="42" t="s">
        <v>90</v>
      </c>
      <c r="C11" s="42" t="s">
        <v>155</v>
      </c>
      <c r="D11" s="73" t="s">
        <v>140</v>
      </c>
      <c r="E11" s="42">
        <v>25</v>
      </c>
      <c r="F11" s="15">
        <f t="shared" si="1"/>
        <v>19.59</v>
      </c>
      <c r="I11" s="13">
        <v>1</v>
      </c>
      <c r="J11" s="15" t="s">
        <v>127</v>
      </c>
      <c r="K11" s="15" t="str">
        <f t="shared" si="2"/>
        <v>OB3</v>
      </c>
      <c r="L11" s="15" t="str">
        <f t="shared" si="3"/>
        <v>C</v>
      </c>
      <c r="M11" s="111">
        <v>15.23</v>
      </c>
      <c r="N11">
        <f>IFERROR(RANK($M11,$M$11:$M$16,1),"")</f>
        <v>4</v>
      </c>
      <c r="O11">
        <f>IFERROR(VLOOKUP($N11,得点凡例!$A$3:$B$8,2,FALSE),"")</f>
        <v>2</v>
      </c>
    </row>
    <row r="12" spans="1:15">
      <c r="A12" s="15">
        <f t="shared" si="0"/>
        <v>4</v>
      </c>
      <c r="B12" s="42" t="s">
        <v>106</v>
      </c>
      <c r="C12" s="42" t="s">
        <v>145</v>
      </c>
      <c r="D12" s="42" t="s">
        <v>136</v>
      </c>
      <c r="E12" s="42">
        <v>31</v>
      </c>
      <c r="F12" s="15">
        <f t="shared" si="1"/>
        <v>14.53</v>
      </c>
      <c r="G12" s="8"/>
      <c r="H12" s="8"/>
      <c r="I12" s="13">
        <v>2</v>
      </c>
      <c r="J12" s="15" t="s">
        <v>120</v>
      </c>
      <c r="K12" s="15" t="str">
        <f t="shared" si="2"/>
        <v>OB1</v>
      </c>
      <c r="L12" s="15" t="str">
        <f t="shared" si="3"/>
        <v>C</v>
      </c>
      <c r="M12" s="111">
        <v>19.41</v>
      </c>
      <c r="N12">
        <f t="shared" ref="N12:N16" si="5">IFERROR(RANK($M12,$M$11:$M$16,1),"")</f>
        <v>5</v>
      </c>
      <c r="O12">
        <f>IFERROR(VLOOKUP($N12,得点凡例!$A$3:$B$8,2,FALSE),"")</f>
        <v>1</v>
      </c>
    </row>
    <row r="13" spans="1:15">
      <c r="I13" s="13">
        <v>3</v>
      </c>
      <c r="J13" s="15" t="s">
        <v>18</v>
      </c>
      <c r="K13" s="15" t="str">
        <f t="shared" si="2"/>
        <v>OB1</v>
      </c>
      <c r="L13" s="15" t="str">
        <f t="shared" si="3"/>
        <v>I</v>
      </c>
      <c r="M13" s="111">
        <v>13.38</v>
      </c>
      <c r="N13">
        <f t="shared" si="5"/>
        <v>2</v>
      </c>
      <c r="O13">
        <f>IFERROR(VLOOKUP($N13,得点凡例!$A$3:$B$8,2,FALSE),"")</f>
        <v>4</v>
      </c>
    </row>
    <row r="14" spans="1:15">
      <c r="I14" s="13">
        <v>4</v>
      </c>
      <c r="J14" s="15" t="s">
        <v>69</v>
      </c>
      <c r="K14" s="15">
        <f t="shared" si="2"/>
        <v>2</v>
      </c>
      <c r="L14" s="15" t="str">
        <f t="shared" si="3"/>
        <v>S</v>
      </c>
      <c r="M14" s="111">
        <v>15.03</v>
      </c>
      <c r="N14">
        <f t="shared" si="5"/>
        <v>3</v>
      </c>
      <c r="O14">
        <f>IFERROR(VLOOKUP($N14,得点凡例!$A$3:$B$8,2,FALSE),"")</f>
        <v>3</v>
      </c>
    </row>
    <row r="15" spans="1:15">
      <c r="I15" s="13">
        <v>5</v>
      </c>
      <c r="J15" s="15" t="s">
        <v>79</v>
      </c>
      <c r="K15" s="15" t="str">
        <f t="shared" si="2"/>
        <v>OB1</v>
      </c>
      <c r="L15" s="15" t="str">
        <f t="shared" si="3"/>
        <v>C</v>
      </c>
      <c r="M15" s="111">
        <v>13.07</v>
      </c>
      <c r="N15">
        <f t="shared" si="5"/>
        <v>1</v>
      </c>
      <c r="O15">
        <f>IFERROR(VLOOKUP($N15,得点凡例!$A$3:$B$8,2,FALSE),"")</f>
        <v>5</v>
      </c>
    </row>
    <row r="16" spans="1:15" ht="13" thickBot="1">
      <c r="I16" s="13">
        <v>6</v>
      </c>
      <c r="J16" s="15" t="s">
        <v>102</v>
      </c>
      <c r="K16" s="15" t="str">
        <f t="shared" si="2"/>
        <v>OB12</v>
      </c>
      <c r="L16" s="15" t="str">
        <f t="shared" si="3"/>
        <v>S</v>
      </c>
      <c r="M16" s="126">
        <v>9999</v>
      </c>
      <c r="N16">
        <f t="shared" si="5"/>
        <v>6</v>
      </c>
      <c r="O16">
        <v>0</v>
      </c>
    </row>
    <row r="17" spans="12:12">
      <c r="L17" s="15" t="str">
        <f t="shared" si="3"/>
        <v xml:space="preserve"> </v>
      </c>
    </row>
  </sheetData>
  <phoneticPr fontId="2"/>
  <dataValidations count="1">
    <dataValidation type="list" allowBlank="1" showInputMessage="1" showErrorMessage="1" sqref="J2:J1048576" xr:uid="{6EA1887F-10A3-49B8-91E9-6C94D9D467D7}">
      <formula1>$B$2:$B$13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4328-B028-4C89-9CF8-3515791AA931}">
  <dimension ref="A1:O8"/>
  <sheetViews>
    <sheetView workbookViewId="0">
      <selection activeCell="O4" sqref="O4"/>
    </sheetView>
  </sheetViews>
  <sheetFormatPr defaultRowHeight="12.5"/>
  <cols>
    <col min="1" max="1" width="8.90625" style="15"/>
    <col min="2" max="2" width="11" style="15" customWidth="1"/>
    <col min="3" max="3" width="12.90625" style="15" customWidth="1"/>
    <col min="4" max="4" width="8.54296875" style="15" customWidth="1"/>
    <col min="5" max="5" width="14.453125" style="15" bestFit="1" customWidth="1"/>
    <col min="6" max="6" width="18.90625" style="15" customWidth="1"/>
    <col min="7" max="8" width="8.90625" customWidth="1"/>
    <col min="9" max="9" width="4.453125" style="13" bestFit="1" customWidth="1"/>
    <col min="10" max="10" width="11.08984375" style="15" customWidth="1"/>
    <col min="11" max="11" width="8.90625" style="15" customWidth="1"/>
    <col min="12" max="12" width="8.90625" style="15"/>
  </cols>
  <sheetData>
    <row r="1" spans="1:15" s="15" customFormat="1" ht="13" thickBot="1">
      <c r="A1" s="121" t="s">
        <v>230</v>
      </c>
      <c r="B1" s="121" t="s">
        <v>186</v>
      </c>
      <c r="C1" s="121" t="s">
        <v>160</v>
      </c>
      <c r="D1" s="121" t="s">
        <v>161</v>
      </c>
      <c r="E1" s="121" t="s">
        <v>270</v>
      </c>
      <c r="F1" s="121" t="s">
        <v>271</v>
      </c>
      <c r="G1" s="45"/>
      <c r="H1" s="45"/>
      <c r="I1" s="45"/>
      <c r="M1" s="118" t="s">
        <v>267</v>
      </c>
      <c r="N1" s="118" t="s">
        <v>230</v>
      </c>
      <c r="O1" s="118" t="s">
        <v>266</v>
      </c>
    </row>
    <row r="2" spans="1:15" ht="13.5" thickTop="1" thickBot="1">
      <c r="A2" s="15">
        <f>IFERROR(RANK($F2,$F$2:$F$6,1),"")</f>
        <v>1</v>
      </c>
      <c r="B2" s="42" t="s">
        <v>97</v>
      </c>
      <c r="C2" s="42" t="s">
        <v>145</v>
      </c>
      <c r="D2" s="42" t="s">
        <v>136</v>
      </c>
      <c r="E2" s="42">
        <v>14.5</v>
      </c>
      <c r="F2" s="15">
        <f>VLOOKUP($B2,$J$3:$M$8,4,FALSE)</f>
        <v>15.98</v>
      </c>
      <c r="G2" s="8"/>
      <c r="H2" s="8"/>
      <c r="I2" s="41" t="s">
        <v>187</v>
      </c>
    </row>
    <row r="3" spans="1:15">
      <c r="A3" s="15">
        <f t="shared" ref="A3:A6" si="0">IFERROR(RANK($F3,$F$2:$F$6,1),"")</f>
        <v>2</v>
      </c>
      <c r="B3" s="42" t="s">
        <v>51</v>
      </c>
      <c r="C3" s="42" t="s">
        <v>151</v>
      </c>
      <c r="D3" s="73" t="s">
        <v>136</v>
      </c>
      <c r="E3" s="42">
        <v>16.2</v>
      </c>
      <c r="F3" s="15">
        <f>VLOOKUP($B3,$J$3:$M$8,4,FALSE)</f>
        <v>16.38</v>
      </c>
      <c r="I3" s="13">
        <v>1</v>
      </c>
      <c r="J3" s="15" t="s">
        <v>58</v>
      </c>
      <c r="K3" s="15" t="str">
        <f>IFERROR(VLOOKUP($J3,$B$2:$D$6,2,FALSE)," ")</f>
        <v>OB12</v>
      </c>
      <c r="L3" s="15" t="str">
        <f>IFERROR(VLOOKUP($J3,$B$2:$D$6,3,FALSE)," ")</f>
        <v>S</v>
      </c>
      <c r="M3" s="125">
        <v>9999</v>
      </c>
      <c r="N3">
        <f>IFERROR(RANK($M3,$M$3:$M$8,1),"")</f>
        <v>5</v>
      </c>
      <c r="O3">
        <v>0</v>
      </c>
    </row>
    <row r="4" spans="1:15">
      <c r="A4" s="15">
        <f t="shared" si="0"/>
        <v>5</v>
      </c>
      <c r="B4" s="42" t="s">
        <v>58</v>
      </c>
      <c r="C4" s="42" t="s">
        <v>157</v>
      </c>
      <c r="D4" s="73" t="s">
        <v>138</v>
      </c>
      <c r="E4" s="42">
        <v>19</v>
      </c>
      <c r="F4" s="15">
        <f>VLOOKUP($B4,$J$3:$M$8,4,FALSE)</f>
        <v>9999</v>
      </c>
      <c r="I4" s="13">
        <v>2</v>
      </c>
      <c r="J4" s="15" t="s">
        <v>115</v>
      </c>
      <c r="K4" s="15" t="str">
        <f>IFERROR(VLOOKUP($J4,$B$2:$D$6,2,FALSE)," ")</f>
        <v>OB8</v>
      </c>
      <c r="L4" s="15" t="str">
        <f>IFERROR(VLOOKUP($J4,$B$2:$D$6,3,FALSE)," ")</f>
        <v>S</v>
      </c>
      <c r="M4" s="111">
        <v>20.11</v>
      </c>
      <c r="N4">
        <f t="shared" ref="N4:N8" si="1">IFERROR(RANK($M4,$M$3:$M$8,1),"")</f>
        <v>4</v>
      </c>
      <c r="O4">
        <f>IFERROR(VLOOKUP($N4,得点凡例!$A$3:$B$8,2,FALSE),"")</f>
        <v>2</v>
      </c>
    </row>
    <row r="5" spans="1:15">
      <c r="A5" s="15">
        <f t="shared" si="0"/>
        <v>3</v>
      </c>
      <c r="B5" s="42" t="s">
        <v>132</v>
      </c>
      <c r="C5" s="42">
        <v>3</v>
      </c>
      <c r="D5" s="42" t="s">
        <v>137</v>
      </c>
      <c r="E5" s="42">
        <v>20</v>
      </c>
      <c r="F5" s="15">
        <f>VLOOKUP($B5,$J$3:$M$8,4,FALSE)</f>
        <v>19.13</v>
      </c>
      <c r="I5" s="13">
        <v>3</v>
      </c>
      <c r="J5" s="15" t="s">
        <v>97</v>
      </c>
      <c r="K5" s="15" t="str">
        <f>IFERROR(VLOOKUP($J5,$B$2:$D$6,2,FALSE)," ")</f>
        <v>OB1</v>
      </c>
      <c r="L5" s="15" t="str">
        <f>IFERROR(VLOOKUP($J5,$B$2:$D$6,3,FALSE)," ")</f>
        <v>M</v>
      </c>
      <c r="M5" s="111">
        <v>15.98</v>
      </c>
      <c r="N5">
        <f t="shared" si="1"/>
        <v>1</v>
      </c>
      <c r="O5">
        <f>IFERROR(VLOOKUP($N5,得点凡例!$A$3:$B$8,2,FALSE),"")</f>
        <v>5</v>
      </c>
    </row>
    <row r="6" spans="1:15">
      <c r="A6" s="15">
        <f t="shared" si="0"/>
        <v>4</v>
      </c>
      <c r="B6" s="42" t="s">
        <v>115</v>
      </c>
      <c r="C6" s="42" t="s">
        <v>153</v>
      </c>
      <c r="D6" s="73" t="s">
        <v>138</v>
      </c>
      <c r="E6" s="42">
        <v>20.05</v>
      </c>
      <c r="F6" s="15">
        <f>VLOOKUP($B6,$J$3:$M$8,4,FALSE)</f>
        <v>20.11</v>
      </c>
      <c r="I6" s="13">
        <v>4</v>
      </c>
      <c r="J6" s="15" t="s">
        <v>51</v>
      </c>
      <c r="K6" s="15" t="str">
        <f>IFERROR(VLOOKUP($J6,$B$2:$D$6,2,FALSE)," ")</f>
        <v>OB5</v>
      </c>
      <c r="L6" s="15" t="str">
        <f>IFERROR(VLOOKUP($J6,$B$2:$D$6,3,FALSE)," ")</f>
        <v>M</v>
      </c>
      <c r="M6" s="111">
        <v>16.38</v>
      </c>
      <c r="N6">
        <f t="shared" si="1"/>
        <v>2</v>
      </c>
      <c r="O6">
        <f>IFERROR(VLOOKUP($N6,得点凡例!$A$3:$B$8,2,FALSE),"")</f>
        <v>4</v>
      </c>
    </row>
    <row r="7" spans="1:15">
      <c r="I7" s="13">
        <v>5</v>
      </c>
      <c r="J7" s="15" t="s">
        <v>132</v>
      </c>
      <c r="K7" s="15">
        <f>IFERROR(VLOOKUP($J7,$B$2:$D$6,2,FALSE)," ")</f>
        <v>3</v>
      </c>
      <c r="L7" s="15" t="str">
        <f>IFERROR(VLOOKUP($J7,$B$2:$D$6,3,FALSE)," ")</f>
        <v>E</v>
      </c>
      <c r="M7" s="111">
        <v>19.13</v>
      </c>
      <c r="N7">
        <f t="shared" si="1"/>
        <v>3</v>
      </c>
      <c r="O7">
        <f>IFERROR(VLOOKUP($N7,得点凡例!$A$3:$B$8,2,FALSE),"")</f>
        <v>3</v>
      </c>
    </row>
    <row r="8" spans="1:15" ht="13" thickBot="1">
      <c r="I8" s="13">
        <v>6</v>
      </c>
      <c r="M8" s="126"/>
      <c r="N8" t="str">
        <f t="shared" si="1"/>
        <v/>
      </c>
      <c r="O8" t="str">
        <f>IFERROR(VLOOKUP($N8,得点凡例!$A$3:$B$8,2,FALSE),"")</f>
        <v/>
      </c>
    </row>
  </sheetData>
  <phoneticPr fontId="2"/>
  <dataValidations count="1">
    <dataValidation type="list" allowBlank="1" showInputMessage="1" showErrorMessage="1" sqref="J2:J1048576" xr:uid="{57AE41BB-56E3-462A-AB97-ED224F6D3981}">
      <formula1>$B$2:$B$7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DA51-1583-4E7A-BBE9-4A489F0F90A8}">
  <dimension ref="A1:O8"/>
  <sheetViews>
    <sheetView topLeftCell="G1" workbookViewId="0">
      <selection activeCell="O6" sqref="O6"/>
    </sheetView>
  </sheetViews>
  <sheetFormatPr defaultRowHeight="12.5"/>
  <cols>
    <col min="2" max="2" width="11" customWidth="1"/>
    <col min="3" max="3" width="12.90625" customWidth="1"/>
    <col min="4" max="4" width="8.54296875" customWidth="1"/>
    <col min="5" max="5" width="14.453125" bestFit="1" customWidth="1"/>
    <col min="6" max="6" width="18.90625" customWidth="1"/>
    <col min="7" max="8" width="8.90625" customWidth="1"/>
    <col min="9" max="9" width="4.453125" style="13" bestFit="1" customWidth="1"/>
    <col min="10" max="10" width="11.08984375" style="15" customWidth="1"/>
    <col min="11" max="11" width="8.90625" style="15" customWidth="1"/>
    <col min="12" max="12" width="8.90625" style="15"/>
  </cols>
  <sheetData>
    <row r="1" spans="1:15" s="15" customFormat="1" ht="13" thickBot="1">
      <c r="A1" s="121" t="s">
        <v>230</v>
      </c>
      <c r="B1" s="121" t="s">
        <v>186</v>
      </c>
      <c r="C1" s="121" t="s">
        <v>160</v>
      </c>
      <c r="D1" s="121" t="s">
        <v>161</v>
      </c>
      <c r="E1" s="121" t="s">
        <v>270</v>
      </c>
      <c r="F1" s="121" t="s">
        <v>271</v>
      </c>
      <c r="G1" s="45"/>
      <c r="H1" s="45"/>
      <c r="I1" s="45"/>
      <c r="M1" s="118" t="s">
        <v>267</v>
      </c>
      <c r="N1" s="118" t="s">
        <v>230</v>
      </c>
      <c r="O1" s="118" t="s">
        <v>266</v>
      </c>
    </row>
    <row r="2" spans="1:15" ht="13.5" thickTop="1" thickBot="1">
      <c r="A2">
        <f>IFERROR(RANK($F2,$F$2:$F$3,1),"")</f>
        <v>2</v>
      </c>
      <c r="B2" s="7" t="s">
        <v>97</v>
      </c>
      <c r="C2" s="9" t="s">
        <v>145</v>
      </c>
      <c r="D2" s="7" t="s">
        <v>136</v>
      </c>
      <c r="E2" s="9">
        <v>15.99</v>
      </c>
      <c r="F2" s="8">
        <f>VLOOKUP($B2,$J$3:$M$8,4,FALSE)</f>
        <v>15.85</v>
      </c>
      <c r="G2" s="8"/>
      <c r="H2" s="8"/>
      <c r="I2" s="41" t="s">
        <v>187</v>
      </c>
    </row>
    <row r="3" spans="1:15">
      <c r="A3">
        <f>IFERROR(RANK($F3,$F$2:$F$3,1),"")</f>
        <v>1</v>
      </c>
      <c r="B3" s="7" t="s">
        <v>118</v>
      </c>
      <c r="C3" s="9" t="s">
        <v>149</v>
      </c>
      <c r="D3" s="6" t="s">
        <v>136</v>
      </c>
      <c r="E3" s="9">
        <v>25</v>
      </c>
      <c r="F3" s="8">
        <f>VLOOKUP($B3,$J$3:$M$8,4,FALSE)</f>
        <v>15.57</v>
      </c>
      <c r="G3" s="7"/>
      <c r="H3" s="7"/>
      <c r="I3" s="13">
        <v>1</v>
      </c>
      <c r="K3" s="15" t="str">
        <f t="shared" ref="K3:K8" si="0">IFERROR(VLOOKUP($J3,$B$2:$D$3,2,FALSE)," ")</f>
        <v xml:space="preserve"> </v>
      </c>
      <c r="L3" s="15" t="str">
        <f t="shared" ref="L3:L8" si="1">IFERROR(VLOOKUP($J3,$B$2:$D$3,3,FALSE)," ")</f>
        <v xml:space="preserve"> </v>
      </c>
      <c r="M3" s="125"/>
      <c r="N3" t="str">
        <f>IFERROR(RANK($M3,$M$3:$M$8,1),"")</f>
        <v/>
      </c>
      <c r="O3" t="str">
        <f>IFERROR(VLOOKUP($N3,得点凡例!$A$3:$B$8,2,FALSE),"")</f>
        <v/>
      </c>
    </row>
    <row r="4" spans="1:15">
      <c r="I4" s="13">
        <v>2</v>
      </c>
      <c r="K4" s="15" t="str">
        <f t="shared" si="0"/>
        <v xml:space="preserve"> </v>
      </c>
      <c r="L4" s="15" t="str">
        <f t="shared" si="1"/>
        <v xml:space="preserve"> </v>
      </c>
      <c r="M4" s="111"/>
      <c r="N4" t="str">
        <f t="shared" ref="N4:N8" si="2">IFERROR(RANK($M4,$M$3:$M$8,1),"")</f>
        <v/>
      </c>
      <c r="O4" t="str">
        <f>IFERROR(VLOOKUP($N4,得点凡例!$A$3:$B$8,2,FALSE),"")</f>
        <v/>
      </c>
    </row>
    <row r="5" spans="1:15">
      <c r="I5" s="13">
        <v>3</v>
      </c>
      <c r="J5" s="15" t="s">
        <v>118</v>
      </c>
      <c r="K5" s="15" t="str">
        <f t="shared" si="0"/>
        <v>OB2</v>
      </c>
      <c r="L5" s="15" t="str">
        <f t="shared" si="1"/>
        <v>M</v>
      </c>
      <c r="M5" s="111">
        <v>15.57</v>
      </c>
      <c r="N5">
        <f t="shared" si="2"/>
        <v>1</v>
      </c>
      <c r="O5">
        <f>IFERROR(VLOOKUP($N5,得点凡例!$A$3:$B$8,2,FALSE),"")</f>
        <v>5</v>
      </c>
    </row>
    <row r="6" spans="1:15">
      <c r="I6" s="13">
        <v>4</v>
      </c>
      <c r="J6" s="15" t="s">
        <v>97</v>
      </c>
      <c r="K6" s="15" t="str">
        <f t="shared" si="0"/>
        <v>OB1</v>
      </c>
      <c r="L6" s="15" t="str">
        <f t="shared" si="1"/>
        <v>M</v>
      </c>
      <c r="M6" s="111">
        <v>15.85</v>
      </c>
      <c r="N6">
        <f t="shared" si="2"/>
        <v>2</v>
      </c>
      <c r="O6">
        <f>IFERROR(VLOOKUP($N6,得点凡例!$A$3:$B$8,2,FALSE),"")</f>
        <v>4</v>
      </c>
    </row>
    <row r="7" spans="1:15">
      <c r="I7" s="13">
        <v>5</v>
      </c>
      <c r="K7" s="15" t="str">
        <f t="shared" si="0"/>
        <v xml:space="preserve"> </v>
      </c>
      <c r="L7" s="15" t="str">
        <f t="shared" si="1"/>
        <v xml:space="preserve"> </v>
      </c>
      <c r="M7" s="111"/>
      <c r="N7" t="str">
        <f t="shared" si="2"/>
        <v/>
      </c>
      <c r="O7" t="str">
        <f>IFERROR(VLOOKUP($N7,得点凡例!$A$3:$B$8,2,FALSE),"")</f>
        <v/>
      </c>
    </row>
    <row r="8" spans="1:15" ht="13" thickBot="1">
      <c r="I8" s="13">
        <v>6</v>
      </c>
      <c r="K8" s="15" t="str">
        <f t="shared" si="0"/>
        <v xml:space="preserve"> </v>
      </c>
      <c r="L8" s="15" t="str">
        <f t="shared" si="1"/>
        <v xml:space="preserve"> </v>
      </c>
      <c r="M8" s="126"/>
      <c r="N8" t="str">
        <f t="shared" si="2"/>
        <v/>
      </c>
      <c r="O8" t="str">
        <f>IFERROR(VLOOKUP($N8,得点凡例!$A$3:$B$8,2,FALSE),"")</f>
        <v/>
      </c>
    </row>
  </sheetData>
  <phoneticPr fontId="2"/>
  <dataValidations count="1">
    <dataValidation type="list" allowBlank="1" showInputMessage="1" showErrorMessage="1" sqref="J2:J1048576" xr:uid="{45BF1A1A-8E88-4DAB-897C-6B5CF6CC2ACB}">
      <formula1>$B$2:$B$4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45DD-4CF0-46D9-94AF-80B94950AE58}">
  <dimension ref="A1:O32"/>
  <sheetViews>
    <sheetView workbookViewId="0">
      <selection activeCell="O25" sqref="O25"/>
    </sheetView>
  </sheetViews>
  <sheetFormatPr defaultRowHeight="12.5"/>
  <cols>
    <col min="1" max="1" width="8.90625" style="15"/>
    <col min="2" max="2" width="11" style="15" customWidth="1"/>
    <col min="3" max="3" width="12.90625" style="15" customWidth="1"/>
    <col min="4" max="4" width="8.54296875" style="15" customWidth="1"/>
    <col min="5" max="5" width="14.453125" style="15" bestFit="1" customWidth="1"/>
    <col min="6" max="6" width="18.90625" style="15" customWidth="1"/>
    <col min="7" max="8" width="8.90625" customWidth="1"/>
    <col min="9" max="9" width="4.453125" style="13" bestFit="1" customWidth="1"/>
    <col min="10" max="10" width="11.08984375" style="15" customWidth="1"/>
    <col min="11" max="11" width="8.90625" style="15" customWidth="1"/>
    <col min="12" max="12" width="8.90625" style="15"/>
  </cols>
  <sheetData>
    <row r="1" spans="1:15" s="15" customFormat="1" ht="13" thickBot="1">
      <c r="A1" s="121" t="s">
        <v>230</v>
      </c>
      <c r="B1" s="121" t="s">
        <v>186</v>
      </c>
      <c r="C1" s="121" t="s">
        <v>160</v>
      </c>
      <c r="D1" s="121" t="s">
        <v>161</v>
      </c>
      <c r="E1" s="121" t="s">
        <v>270</v>
      </c>
      <c r="F1" s="121" t="s">
        <v>271</v>
      </c>
      <c r="G1" s="45"/>
      <c r="H1" s="45"/>
      <c r="I1" s="45"/>
      <c r="M1" s="118" t="s">
        <v>267</v>
      </c>
      <c r="N1" s="118" t="s">
        <v>230</v>
      </c>
      <c r="O1" s="118" t="s">
        <v>266</v>
      </c>
    </row>
    <row r="2" spans="1:15" ht="13.5" thickTop="1" thickBot="1">
      <c r="A2" s="15">
        <f>IFERROR(RANK($F2,$F$2:$F$20,1),"")</f>
        <v>1</v>
      </c>
      <c r="B2" s="42" t="s">
        <v>46</v>
      </c>
      <c r="C2" s="42" t="s">
        <v>145</v>
      </c>
      <c r="D2" s="42" t="s">
        <v>137</v>
      </c>
      <c r="E2" s="42">
        <v>12.77</v>
      </c>
      <c r="F2" s="14">
        <f t="shared" ref="F2:F20" si="0">VLOOKUP($B2,$J$3:$M$32,4,FALSE)</f>
        <v>12.03</v>
      </c>
      <c r="I2" s="41" t="s">
        <v>187</v>
      </c>
      <c r="K2" s="15" t="str">
        <f>IFERROR(VLOOKUP($J2,$B$2:$D$19,2,FALSE)," ")</f>
        <v xml:space="preserve"> </v>
      </c>
      <c r="L2" s="15" t="str">
        <f>IFERROR(VLOOKUP($J2,$B$2:$D$19,3,FALSE)," ")</f>
        <v xml:space="preserve"> </v>
      </c>
    </row>
    <row r="3" spans="1:15">
      <c r="A3" s="15">
        <f t="shared" ref="A3:A20" si="1">IFERROR(RANK($F3,$F$2:$F$20,1),"")</f>
        <v>3</v>
      </c>
      <c r="B3" s="42" t="s">
        <v>74</v>
      </c>
      <c r="C3" s="42">
        <v>1</v>
      </c>
      <c r="D3" s="42" t="s">
        <v>139</v>
      </c>
      <c r="E3" s="42">
        <v>13</v>
      </c>
      <c r="F3" s="14">
        <f t="shared" si="0"/>
        <v>13.13</v>
      </c>
      <c r="I3" s="13">
        <v>1</v>
      </c>
      <c r="K3" s="15" t="str">
        <f t="shared" ref="K3:K32" si="2">IFERROR(VLOOKUP($J3,$B$2:$D$20,2,FALSE)," ")</f>
        <v xml:space="preserve"> </v>
      </c>
      <c r="L3" s="15" t="str">
        <f t="shared" ref="L3:L32" si="3">IFERROR(VLOOKUP($J3,$B$2:$D$20,3,FALSE)," ")</f>
        <v xml:space="preserve"> </v>
      </c>
      <c r="M3" s="125"/>
      <c r="N3" t="str">
        <f>IFERROR(RANK($M3,$M$3:$M$8,1),"")</f>
        <v/>
      </c>
      <c r="O3" t="str">
        <f>IFERROR(VLOOKUP($N3,得点凡例!$A$3:$B$8,2,FALSE),"")</f>
        <v/>
      </c>
    </row>
    <row r="4" spans="1:15">
      <c r="A4" s="15">
        <f t="shared" si="1"/>
        <v>5</v>
      </c>
      <c r="B4" s="42" t="s">
        <v>104</v>
      </c>
      <c r="C4" s="42">
        <v>3</v>
      </c>
      <c r="D4" s="42" t="s">
        <v>137</v>
      </c>
      <c r="E4" s="42">
        <v>14</v>
      </c>
      <c r="F4" s="14">
        <f t="shared" si="0"/>
        <v>13.67</v>
      </c>
      <c r="I4" s="13">
        <v>2</v>
      </c>
      <c r="J4" s="15" t="s">
        <v>85</v>
      </c>
      <c r="K4" s="15" t="str">
        <f t="shared" si="2"/>
        <v>OB2</v>
      </c>
      <c r="L4" s="15" t="str">
        <f t="shared" si="3"/>
        <v>M</v>
      </c>
      <c r="M4" s="111">
        <v>15.52</v>
      </c>
      <c r="N4">
        <f t="shared" ref="N4:N8" si="4">IFERROR(RANK($M4,$M$3:$M$8,1),"")</f>
        <v>2</v>
      </c>
      <c r="O4">
        <f>IFERROR(VLOOKUP($N4,得点凡例!$A$3:$B$8,2,FALSE),"")</f>
        <v>4</v>
      </c>
    </row>
    <row r="5" spans="1:15">
      <c r="A5" s="15">
        <f t="shared" si="1"/>
        <v>4</v>
      </c>
      <c r="B5" s="42" t="s">
        <v>72</v>
      </c>
      <c r="C5" s="42">
        <v>1</v>
      </c>
      <c r="D5" s="42" t="s">
        <v>137</v>
      </c>
      <c r="E5" s="42">
        <v>15</v>
      </c>
      <c r="F5" s="14">
        <f t="shared" si="0"/>
        <v>13.48</v>
      </c>
      <c r="I5" s="13">
        <v>3</v>
      </c>
      <c r="J5" s="15" t="s">
        <v>107</v>
      </c>
      <c r="K5" s="15">
        <f t="shared" si="2"/>
        <v>3</v>
      </c>
      <c r="L5" s="15" t="str">
        <f t="shared" si="3"/>
        <v>E</v>
      </c>
      <c r="M5" s="111">
        <v>15.67</v>
      </c>
      <c r="N5">
        <f t="shared" si="4"/>
        <v>3</v>
      </c>
      <c r="O5">
        <f>IFERROR(VLOOKUP($N5,得点凡例!$A$3:$B$8,2,FALSE),"")</f>
        <v>3</v>
      </c>
    </row>
    <row r="6" spans="1:15">
      <c r="A6" s="15">
        <f t="shared" si="1"/>
        <v>9</v>
      </c>
      <c r="B6" s="42" t="s">
        <v>69</v>
      </c>
      <c r="C6" s="42">
        <v>2</v>
      </c>
      <c r="D6" s="42" t="s">
        <v>138</v>
      </c>
      <c r="E6" s="42">
        <v>15</v>
      </c>
      <c r="F6" s="14">
        <f t="shared" si="0"/>
        <v>14.53</v>
      </c>
      <c r="I6" s="13">
        <v>4</v>
      </c>
      <c r="J6" s="15" t="s">
        <v>115</v>
      </c>
      <c r="K6" s="15" t="str">
        <f t="shared" si="2"/>
        <v>OB8</v>
      </c>
      <c r="L6" s="15" t="str">
        <f t="shared" si="3"/>
        <v>S</v>
      </c>
      <c r="M6" s="111">
        <v>16.25</v>
      </c>
      <c r="N6">
        <f t="shared" si="4"/>
        <v>4</v>
      </c>
      <c r="O6">
        <f>IFERROR(VLOOKUP($N6,得点凡例!$A$3:$B$8,2,FALSE),"")</f>
        <v>2</v>
      </c>
    </row>
    <row r="7" spans="1:15">
      <c r="A7" s="15">
        <f t="shared" si="1"/>
        <v>18</v>
      </c>
      <c r="B7" s="42" t="s">
        <v>102</v>
      </c>
      <c r="C7" s="42" t="s">
        <v>157</v>
      </c>
      <c r="D7" s="73" t="s">
        <v>138</v>
      </c>
      <c r="E7" s="42">
        <v>15</v>
      </c>
      <c r="F7" s="14">
        <f t="shared" si="0"/>
        <v>9999</v>
      </c>
      <c r="I7" s="13">
        <v>5</v>
      </c>
      <c r="J7" s="15" t="s">
        <v>92</v>
      </c>
      <c r="K7" s="15">
        <f t="shared" si="2"/>
        <v>3</v>
      </c>
      <c r="L7" s="15" t="str">
        <f t="shared" si="3"/>
        <v>I</v>
      </c>
      <c r="M7" s="111">
        <v>14.66</v>
      </c>
      <c r="N7">
        <f t="shared" si="4"/>
        <v>1</v>
      </c>
      <c r="O7">
        <f>IFERROR(VLOOKUP($N7,得点凡例!$A$3:$B$8,2,FALSE),"")</f>
        <v>5</v>
      </c>
    </row>
    <row r="8" spans="1:15">
      <c r="A8" s="15">
        <f t="shared" si="1"/>
        <v>7</v>
      </c>
      <c r="B8" s="42" t="s">
        <v>133</v>
      </c>
      <c r="C8" s="42" t="s">
        <v>154</v>
      </c>
      <c r="D8" s="73" t="s">
        <v>140</v>
      </c>
      <c r="E8" s="42">
        <v>15</v>
      </c>
      <c r="F8" s="14">
        <f t="shared" si="0"/>
        <v>13.95</v>
      </c>
      <c r="I8" s="13">
        <v>6</v>
      </c>
      <c r="K8" s="15" t="str">
        <f t="shared" si="2"/>
        <v xml:space="preserve"> </v>
      </c>
      <c r="L8" s="15" t="str">
        <f t="shared" si="3"/>
        <v xml:space="preserve"> </v>
      </c>
      <c r="M8" s="111"/>
      <c r="N8" t="str">
        <f t="shared" si="4"/>
        <v/>
      </c>
      <c r="O8" t="str">
        <f>IFERROR(VLOOKUP($N8,得点凡例!$A$3:$B$8,2,FALSE),"")</f>
        <v/>
      </c>
    </row>
    <row r="9" spans="1:15">
      <c r="A9" s="15">
        <f t="shared" si="1"/>
        <v>12</v>
      </c>
      <c r="B9" s="42" t="s">
        <v>77</v>
      </c>
      <c r="C9" s="42" t="s">
        <v>154</v>
      </c>
      <c r="D9" s="73" t="s">
        <v>139</v>
      </c>
      <c r="E9" s="42">
        <v>15</v>
      </c>
      <c r="F9" s="14">
        <f t="shared" si="0"/>
        <v>15.34</v>
      </c>
      <c r="K9" s="15" t="str">
        <f t="shared" si="2"/>
        <v xml:space="preserve"> </v>
      </c>
      <c r="L9" s="15" t="str">
        <f t="shared" si="3"/>
        <v xml:space="preserve"> </v>
      </c>
      <c r="M9" s="111"/>
    </row>
    <row r="10" spans="1:15">
      <c r="A10" s="15">
        <f t="shared" si="1"/>
        <v>6</v>
      </c>
      <c r="B10" s="42" t="s">
        <v>127</v>
      </c>
      <c r="C10" s="42" t="s">
        <v>150</v>
      </c>
      <c r="D10" s="73" t="s">
        <v>139</v>
      </c>
      <c r="E10" s="42">
        <v>15</v>
      </c>
      <c r="F10" s="14">
        <f t="shared" si="0"/>
        <v>13.86</v>
      </c>
      <c r="I10" s="41" t="s">
        <v>188</v>
      </c>
      <c r="K10" s="15" t="str">
        <f t="shared" si="2"/>
        <v xml:space="preserve"> </v>
      </c>
      <c r="L10" s="15" t="str">
        <f t="shared" si="3"/>
        <v xml:space="preserve"> </v>
      </c>
      <c r="M10" s="111"/>
    </row>
    <row r="11" spans="1:15">
      <c r="A11" s="15">
        <f t="shared" si="1"/>
        <v>2</v>
      </c>
      <c r="B11" s="42" t="s">
        <v>26</v>
      </c>
      <c r="C11" s="42" t="s">
        <v>146</v>
      </c>
      <c r="D11" s="42" t="s">
        <v>136</v>
      </c>
      <c r="E11" s="42">
        <v>15</v>
      </c>
      <c r="F11" s="14">
        <f t="shared" si="0"/>
        <v>12.49</v>
      </c>
      <c r="I11" s="13">
        <v>1</v>
      </c>
      <c r="K11" s="15" t="str">
        <f t="shared" si="2"/>
        <v xml:space="preserve"> </v>
      </c>
      <c r="L11" s="15" t="str">
        <f t="shared" si="3"/>
        <v xml:space="preserve"> </v>
      </c>
      <c r="M11" s="111"/>
      <c r="N11" t="str">
        <f>IFERROR(RANK($M11,$M$11:$M$16,1),"")</f>
        <v/>
      </c>
      <c r="O11" t="str">
        <f>IFERROR(VLOOKUP($N11,得点凡例!$A$3:$B$8,2,FALSE),"")</f>
        <v/>
      </c>
    </row>
    <row r="12" spans="1:15">
      <c r="A12" s="15">
        <f t="shared" si="1"/>
        <v>8</v>
      </c>
      <c r="B12" s="42" t="s">
        <v>132</v>
      </c>
      <c r="C12" s="42">
        <v>3</v>
      </c>
      <c r="D12" s="42" t="s">
        <v>137</v>
      </c>
      <c r="E12" s="42">
        <v>15</v>
      </c>
      <c r="F12" s="14">
        <f t="shared" si="0"/>
        <v>14.06</v>
      </c>
      <c r="G12" s="8"/>
      <c r="H12" s="8"/>
      <c r="I12" s="13">
        <v>2</v>
      </c>
      <c r="J12" s="15" t="s">
        <v>216</v>
      </c>
      <c r="K12" s="15">
        <f t="shared" si="2"/>
        <v>1</v>
      </c>
      <c r="L12" s="15" t="str">
        <f t="shared" si="3"/>
        <v>I</v>
      </c>
      <c r="M12" s="111">
        <v>16.86</v>
      </c>
      <c r="N12">
        <f t="shared" ref="N12:N16" si="5">IFERROR(RANK($M12,$M$11:$M$16,1),"")</f>
        <v>4</v>
      </c>
      <c r="O12">
        <f>IFERROR(VLOOKUP($N12,得点凡例!$A$3:$B$8,2,FALSE),"")</f>
        <v>2</v>
      </c>
    </row>
    <row r="13" spans="1:15">
      <c r="A13" s="15">
        <f t="shared" si="1"/>
        <v>18</v>
      </c>
      <c r="B13" s="42" t="s">
        <v>64</v>
      </c>
      <c r="C13" s="42" t="s">
        <v>157</v>
      </c>
      <c r="D13" s="73" t="s">
        <v>138</v>
      </c>
      <c r="E13" s="42">
        <v>17</v>
      </c>
      <c r="F13" s="14">
        <f t="shared" si="0"/>
        <v>9999</v>
      </c>
      <c r="I13" s="13">
        <v>3</v>
      </c>
      <c r="J13" s="15" t="s">
        <v>43</v>
      </c>
      <c r="K13" s="15" t="str">
        <f t="shared" si="2"/>
        <v>OB1</v>
      </c>
      <c r="L13" s="15" t="str">
        <f t="shared" si="3"/>
        <v>C</v>
      </c>
      <c r="M13" s="111">
        <v>16.82</v>
      </c>
      <c r="N13">
        <f t="shared" si="5"/>
        <v>3</v>
      </c>
      <c r="O13">
        <f>IFERROR(VLOOKUP($N13,得点凡例!$A$3:$B$8,2,FALSE),"")</f>
        <v>3</v>
      </c>
    </row>
    <row r="14" spans="1:15">
      <c r="A14" s="15">
        <f t="shared" si="1"/>
        <v>11</v>
      </c>
      <c r="B14" s="42" t="s">
        <v>131</v>
      </c>
      <c r="C14" s="42" t="s">
        <v>155</v>
      </c>
      <c r="D14" s="73" t="s">
        <v>136</v>
      </c>
      <c r="E14" s="42">
        <v>17</v>
      </c>
      <c r="F14" s="14">
        <f t="shared" si="0"/>
        <v>15.17</v>
      </c>
      <c r="I14" s="13">
        <v>4</v>
      </c>
      <c r="J14" s="15" t="s">
        <v>26</v>
      </c>
      <c r="K14" s="15" t="str">
        <f t="shared" si="2"/>
        <v>OB1</v>
      </c>
      <c r="L14" s="15" t="str">
        <f t="shared" si="3"/>
        <v>M</v>
      </c>
      <c r="M14" s="111">
        <v>12.49</v>
      </c>
      <c r="N14">
        <f t="shared" si="5"/>
        <v>1</v>
      </c>
      <c r="O14">
        <f>IFERROR(VLOOKUP($N14,得点凡例!$A$3:$B$8,2,FALSE),"")</f>
        <v>5</v>
      </c>
    </row>
    <row r="15" spans="1:15">
      <c r="A15" s="15">
        <f t="shared" si="1"/>
        <v>15</v>
      </c>
      <c r="B15" s="42" t="s">
        <v>115</v>
      </c>
      <c r="C15" s="42" t="s">
        <v>153</v>
      </c>
      <c r="D15" s="73" t="s">
        <v>138</v>
      </c>
      <c r="E15" s="42">
        <v>17.22</v>
      </c>
      <c r="F15" s="14">
        <f t="shared" si="0"/>
        <v>16.25</v>
      </c>
      <c r="I15" s="13">
        <v>5</v>
      </c>
      <c r="J15" s="15" t="s">
        <v>132</v>
      </c>
      <c r="K15" s="15">
        <f t="shared" si="2"/>
        <v>3</v>
      </c>
      <c r="L15" s="15" t="str">
        <f t="shared" si="3"/>
        <v>E</v>
      </c>
      <c r="M15" s="111">
        <v>14.06</v>
      </c>
      <c r="N15">
        <f t="shared" si="5"/>
        <v>2</v>
      </c>
      <c r="O15">
        <f>IFERROR(VLOOKUP($N15,得点凡例!$A$3:$B$8,2,FALSE),"")</f>
        <v>4</v>
      </c>
    </row>
    <row r="16" spans="1:15">
      <c r="A16" s="15">
        <f t="shared" si="1"/>
        <v>16</v>
      </c>
      <c r="B16" s="42" t="s">
        <v>43</v>
      </c>
      <c r="C16" s="42" t="s">
        <v>145</v>
      </c>
      <c r="D16" s="42" t="s">
        <v>139</v>
      </c>
      <c r="E16" s="42">
        <v>20</v>
      </c>
      <c r="F16" s="14">
        <f t="shared" si="0"/>
        <v>16.82</v>
      </c>
      <c r="I16" s="13">
        <v>6</v>
      </c>
      <c r="K16" s="15" t="str">
        <f t="shared" si="2"/>
        <v xml:space="preserve"> </v>
      </c>
      <c r="L16" s="15" t="str">
        <f t="shared" si="3"/>
        <v xml:space="preserve"> </v>
      </c>
      <c r="M16" s="111"/>
      <c r="N16" t="str">
        <f t="shared" si="5"/>
        <v/>
      </c>
      <c r="O16" t="str">
        <f>IFERROR(VLOOKUP($N16,得点凡例!$A$3:$B$8,2,FALSE),"")</f>
        <v/>
      </c>
    </row>
    <row r="17" spans="1:15">
      <c r="A17" s="15">
        <f t="shared" si="1"/>
        <v>17</v>
      </c>
      <c r="B17" s="131" t="s">
        <v>216</v>
      </c>
      <c r="C17" s="92">
        <v>1</v>
      </c>
      <c r="D17" s="93" t="s">
        <v>140</v>
      </c>
      <c r="E17" s="42">
        <v>25</v>
      </c>
      <c r="F17" s="14">
        <f t="shared" si="0"/>
        <v>16.86</v>
      </c>
      <c r="K17" s="15" t="str">
        <f t="shared" si="2"/>
        <v xml:space="preserve"> </v>
      </c>
      <c r="L17" s="15" t="str">
        <f t="shared" si="3"/>
        <v xml:space="preserve"> </v>
      </c>
      <c r="M17" s="111"/>
      <c r="N17" t="str">
        <f t="shared" ref="N17:N26" si="6">IFERROR(RANK($M17,$M$3:$M$32,1),"")</f>
        <v/>
      </c>
      <c r="O17" t="str">
        <f>IFERROR(VLOOKUP($N17,得点凡例!$A$3:$B$8,2,FALSE),"")</f>
        <v/>
      </c>
    </row>
    <row r="18" spans="1:15">
      <c r="A18" s="15">
        <f t="shared" si="1"/>
        <v>10</v>
      </c>
      <c r="B18" s="42" t="s">
        <v>92</v>
      </c>
      <c r="C18" s="42">
        <v>3</v>
      </c>
      <c r="D18" s="42" t="s">
        <v>140</v>
      </c>
      <c r="E18" s="42">
        <v>999</v>
      </c>
      <c r="F18" s="14">
        <f t="shared" si="0"/>
        <v>14.66</v>
      </c>
      <c r="G18" s="8"/>
      <c r="H18" s="8"/>
      <c r="I18" s="41" t="s">
        <v>191</v>
      </c>
      <c r="K18" s="15" t="str">
        <f t="shared" si="2"/>
        <v xml:space="preserve"> </v>
      </c>
      <c r="L18" s="15" t="str">
        <f t="shared" si="3"/>
        <v xml:space="preserve"> </v>
      </c>
      <c r="M18" s="111"/>
      <c r="N18" t="str">
        <f t="shared" si="6"/>
        <v/>
      </c>
      <c r="O18" t="str">
        <f>IFERROR(VLOOKUP($N18,得点凡例!$A$3:$B$8,2,FALSE),"")</f>
        <v/>
      </c>
    </row>
    <row r="19" spans="1:15">
      <c r="A19" s="15">
        <f t="shared" si="1"/>
        <v>14</v>
      </c>
      <c r="B19" s="42" t="s">
        <v>107</v>
      </c>
      <c r="C19" s="42">
        <v>3</v>
      </c>
      <c r="D19" s="42" t="s">
        <v>137</v>
      </c>
      <c r="E19" s="42">
        <v>999</v>
      </c>
      <c r="F19" s="14">
        <f t="shared" si="0"/>
        <v>15.67</v>
      </c>
      <c r="I19" s="13">
        <v>1</v>
      </c>
      <c r="J19" s="15" t="s">
        <v>64</v>
      </c>
      <c r="K19" s="15" t="str">
        <f t="shared" si="2"/>
        <v>OB12</v>
      </c>
      <c r="L19" s="15" t="str">
        <f t="shared" si="3"/>
        <v>S</v>
      </c>
      <c r="M19" s="111">
        <v>9999</v>
      </c>
      <c r="N19">
        <f>IFERROR(RANK($M19,$M$19:$M$24,1),"")</f>
        <v>5</v>
      </c>
      <c r="O19">
        <v>0</v>
      </c>
    </row>
    <row r="20" spans="1:15">
      <c r="A20" s="15">
        <f t="shared" si="1"/>
        <v>13</v>
      </c>
      <c r="B20" s="42" t="s">
        <v>85</v>
      </c>
      <c r="C20" s="42" t="s">
        <v>148</v>
      </c>
      <c r="D20" s="73" t="s">
        <v>136</v>
      </c>
      <c r="E20" s="42">
        <v>999</v>
      </c>
      <c r="F20" s="14">
        <f t="shared" si="0"/>
        <v>15.52</v>
      </c>
      <c r="I20" s="13">
        <v>2</v>
      </c>
      <c r="J20" s="15" t="s">
        <v>127</v>
      </c>
      <c r="K20" s="15" t="str">
        <f t="shared" si="2"/>
        <v>OB3</v>
      </c>
      <c r="L20" s="15" t="str">
        <f t="shared" si="3"/>
        <v>C</v>
      </c>
      <c r="M20" s="111">
        <v>13.86</v>
      </c>
      <c r="N20">
        <f t="shared" ref="N20:N24" si="7">IFERROR(RANK($M20,$M$19:$M$24,1),"")</f>
        <v>1</v>
      </c>
      <c r="O20">
        <f>IFERROR(VLOOKUP($N20,得点凡例!$A$3:$B$8,2,FALSE),"")</f>
        <v>5</v>
      </c>
    </row>
    <row r="21" spans="1:15">
      <c r="B21" s="42"/>
      <c r="C21" s="42"/>
      <c r="D21" s="73"/>
      <c r="E21" s="42"/>
      <c r="I21" s="13">
        <v>3</v>
      </c>
      <c r="J21" s="15" t="s">
        <v>133</v>
      </c>
      <c r="K21" s="15" t="str">
        <f t="shared" si="2"/>
        <v>OB9</v>
      </c>
      <c r="L21" s="15" t="str">
        <f t="shared" si="3"/>
        <v>I</v>
      </c>
      <c r="M21" s="111">
        <v>13.95</v>
      </c>
      <c r="N21">
        <f t="shared" si="7"/>
        <v>2</v>
      </c>
      <c r="O21">
        <f>IFERROR(VLOOKUP($N21,得点凡例!$A$3:$B$8,2,FALSE),"")</f>
        <v>4</v>
      </c>
    </row>
    <row r="22" spans="1:15">
      <c r="I22" s="13">
        <v>4</v>
      </c>
      <c r="J22" s="15" t="s">
        <v>77</v>
      </c>
      <c r="K22" s="15" t="str">
        <f t="shared" si="2"/>
        <v>OB9</v>
      </c>
      <c r="L22" s="15" t="str">
        <f t="shared" si="3"/>
        <v>C</v>
      </c>
      <c r="M22" s="111">
        <v>15.34</v>
      </c>
      <c r="N22">
        <f t="shared" si="7"/>
        <v>4</v>
      </c>
      <c r="O22">
        <f>IFERROR(VLOOKUP($N22,得点凡例!$A$3:$B$8,2,FALSE),"")</f>
        <v>2</v>
      </c>
    </row>
    <row r="23" spans="1:15">
      <c r="I23" s="13">
        <v>5</v>
      </c>
      <c r="J23" s="15" t="s">
        <v>131</v>
      </c>
      <c r="K23" s="15" t="str">
        <f t="shared" si="2"/>
        <v>OB10</v>
      </c>
      <c r="L23" s="15" t="str">
        <f t="shared" si="3"/>
        <v>M</v>
      </c>
      <c r="M23" s="111">
        <v>15.17</v>
      </c>
      <c r="N23">
        <f t="shared" si="7"/>
        <v>3</v>
      </c>
      <c r="O23">
        <f>IFERROR(VLOOKUP($N23,得点凡例!$A$3:$B$8,2,FALSE),"")</f>
        <v>3</v>
      </c>
    </row>
    <row r="24" spans="1:15">
      <c r="I24" s="13">
        <v>6</v>
      </c>
      <c r="J24" s="15" t="s">
        <v>102</v>
      </c>
      <c r="K24" s="15" t="str">
        <f t="shared" si="2"/>
        <v>OB12</v>
      </c>
      <c r="L24" s="15" t="str">
        <f t="shared" si="3"/>
        <v>S</v>
      </c>
      <c r="M24" s="111">
        <v>9999</v>
      </c>
      <c r="N24">
        <f t="shared" si="7"/>
        <v>5</v>
      </c>
      <c r="O24">
        <v>0</v>
      </c>
    </row>
    <row r="25" spans="1:15">
      <c r="K25" s="15" t="str">
        <f t="shared" si="2"/>
        <v xml:space="preserve"> </v>
      </c>
      <c r="L25" s="15" t="str">
        <f t="shared" si="3"/>
        <v xml:space="preserve"> </v>
      </c>
      <c r="M25" s="111"/>
      <c r="N25" t="str">
        <f t="shared" si="6"/>
        <v/>
      </c>
      <c r="O25" t="str">
        <f>IFERROR(VLOOKUP($N25,得点凡例!$A$3:$B$8,2,FALSE),"")</f>
        <v/>
      </c>
    </row>
    <row r="26" spans="1:15">
      <c r="I26" s="41" t="s">
        <v>236</v>
      </c>
      <c r="K26" s="15" t="str">
        <f t="shared" si="2"/>
        <v xml:space="preserve"> </v>
      </c>
      <c r="L26" s="15" t="str">
        <f t="shared" si="3"/>
        <v xml:space="preserve"> </v>
      </c>
      <c r="M26" s="111"/>
      <c r="N26" t="str">
        <f t="shared" si="6"/>
        <v/>
      </c>
      <c r="O26" t="str">
        <f>IFERROR(VLOOKUP($N26,得点凡例!$A$3:$B$8,2,FALSE),"")</f>
        <v/>
      </c>
    </row>
    <row r="27" spans="1:15">
      <c r="I27" s="13">
        <v>1</v>
      </c>
      <c r="J27" s="15" t="s">
        <v>69</v>
      </c>
      <c r="K27" s="15">
        <f t="shared" si="2"/>
        <v>2</v>
      </c>
      <c r="L27" s="15" t="str">
        <f t="shared" si="3"/>
        <v>S</v>
      </c>
      <c r="M27" s="111">
        <v>14.53</v>
      </c>
      <c r="N27">
        <f>IFERROR(RANK($M27,$M$27:$M$32,1),"")</f>
        <v>5</v>
      </c>
      <c r="O27">
        <f>IFERROR(VLOOKUP($N27,得点凡例!$A$3:$B$8,2,FALSE),"")</f>
        <v>1</v>
      </c>
    </row>
    <row r="28" spans="1:15">
      <c r="I28" s="13">
        <v>2</v>
      </c>
      <c r="J28" s="15" t="s">
        <v>72</v>
      </c>
      <c r="K28" s="15">
        <f t="shared" si="2"/>
        <v>1</v>
      </c>
      <c r="L28" s="15" t="str">
        <f t="shared" si="3"/>
        <v>E</v>
      </c>
      <c r="M28" s="111">
        <v>13.48</v>
      </c>
      <c r="N28">
        <f t="shared" ref="N28:N32" si="8">IFERROR(RANK($M28,$M$27:$M$32,1),"")</f>
        <v>3</v>
      </c>
      <c r="O28">
        <f>IFERROR(VLOOKUP($N28,得点凡例!$A$3:$B$8,2,FALSE),"")</f>
        <v>3</v>
      </c>
    </row>
    <row r="29" spans="1:15">
      <c r="I29" s="13">
        <v>3</v>
      </c>
      <c r="J29" s="15" t="s">
        <v>74</v>
      </c>
      <c r="K29" s="15">
        <f t="shared" si="2"/>
        <v>1</v>
      </c>
      <c r="L29" s="15" t="str">
        <f t="shared" si="3"/>
        <v>C</v>
      </c>
      <c r="M29" s="111">
        <v>13.13</v>
      </c>
      <c r="N29">
        <f t="shared" si="8"/>
        <v>2</v>
      </c>
      <c r="O29">
        <f>IFERROR(VLOOKUP($N29,得点凡例!$A$3:$B$8,2,FALSE),"")</f>
        <v>4</v>
      </c>
    </row>
    <row r="30" spans="1:15">
      <c r="I30" s="13">
        <v>4</v>
      </c>
      <c r="J30" s="15" t="s">
        <v>46</v>
      </c>
      <c r="K30" s="15" t="str">
        <f t="shared" si="2"/>
        <v>OB1</v>
      </c>
      <c r="L30" s="15" t="str">
        <f t="shared" si="3"/>
        <v>E</v>
      </c>
      <c r="M30" s="111">
        <v>12.03</v>
      </c>
      <c r="N30">
        <f t="shared" si="8"/>
        <v>1</v>
      </c>
      <c r="O30">
        <f>IFERROR(VLOOKUP($N30,得点凡例!$A$3:$B$8,2,FALSE),"")</f>
        <v>5</v>
      </c>
    </row>
    <row r="31" spans="1:15">
      <c r="I31" s="13">
        <v>5</v>
      </c>
      <c r="J31" s="15" t="s">
        <v>104</v>
      </c>
      <c r="K31" s="15">
        <f t="shared" si="2"/>
        <v>3</v>
      </c>
      <c r="L31" s="15" t="str">
        <f t="shared" si="3"/>
        <v>E</v>
      </c>
      <c r="M31" s="111">
        <v>13.67</v>
      </c>
      <c r="N31">
        <f t="shared" si="8"/>
        <v>4</v>
      </c>
      <c r="O31">
        <f>IFERROR(VLOOKUP($N31,得点凡例!$A$3:$B$8,2,FALSE),"")</f>
        <v>2</v>
      </c>
    </row>
    <row r="32" spans="1:15" ht="13" thickBot="1">
      <c r="I32" s="13">
        <v>6</v>
      </c>
      <c r="K32" s="15" t="str">
        <f t="shared" si="2"/>
        <v xml:space="preserve"> </v>
      </c>
      <c r="L32" s="15" t="str">
        <f t="shared" si="3"/>
        <v xml:space="preserve"> </v>
      </c>
      <c r="M32" s="126"/>
      <c r="N32" t="str">
        <f t="shared" si="8"/>
        <v/>
      </c>
      <c r="O32" t="str">
        <f>IFERROR(VLOOKUP($N32,得点凡例!$A$3:$B$8,2,FALSE),"")</f>
        <v/>
      </c>
    </row>
  </sheetData>
  <phoneticPr fontId="2"/>
  <dataValidations count="2">
    <dataValidation type="list" allowBlank="1" showInputMessage="1" showErrorMessage="1" sqref="G19:H19" xr:uid="{C8A43FC0-517C-4068-A8E5-4E236D9E6707}">
      <formula1>$B$2:$B$20</formula1>
    </dataValidation>
    <dataValidation type="list" allowBlank="1" showInputMessage="1" showErrorMessage="1" sqref="J2:J1048576" xr:uid="{A6CEF3EC-0EF7-4F06-8CBF-85712B08CD6B}">
      <formula1>$B$2:$B$21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0D2D-F40C-45A8-B5D9-D792EF2A6564}">
  <dimension ref="A1:O16"/>
  <sheetViews>
    <sheetView workbookViewId="0">
      <selection activeCell="N16" sqref="N16"/>
    </sheetView>
  </sheetViews>
  <sheetFormatPr defaultRowHeight="12.5"/>
  <cols>
    <col min="1" max="1" width="8.90625" style="15"/>
    <col min="2" max="2" width="11" style="15" customWidth="1"/>
    <col min="3" max="3" width="12.90625" style="15" customWidth="1"/>
    <col min="4" max="4" width="8.54296875" style="15" customWidth="1"/>
    <col min="5" max="5" width="14.453125" style="15" bestFit="1" customWidth="1"/>
    <col min="6" max="6" width="18.90625" style="15" customWidth="1"/>
    <col min="7" max="8" width="8.90625" customWidth="1"/>
    <col min="9" max="9" width="4.453125" style="13" bestFit="1" customWidth="1"/>
    <col min="10" max="10" width="11.08984375" style="15" customWidth="1"/>
    <col min="11" max="11" width="8.90625" style="15" customWidth="1"/>
    <col min="12" max="12" width="8.90625" style="15"/>
  </cols>
  <sheetData>
    <row r="1" spans="1:15" s="15" customFormat="1" ht="13" thickBot="1">
      <c r="A1" s="121" t="s">
        <v>230</v>
      </c>
      <c r="B1" s="121" t="s">
        <v>186</v>
      </c>
      <c r="C1" s="121" t="s">
        <v>160</v>
      </c>
      <c r="D1" s="121" t="s">
        <v>161</v>
      </c>
      <c r="E1" s="121" t="s">
        <v>270</v>
      </c>
      <c r="F1" s="121" t="s">
        <v>271</v>
      </c>
      <c r="G1" s="45"/>
      <c r="H1" s="45"/>
      <c r="I1" s="45"/>
      <c r="M1" s="118" t="s">
        <v>267</v>
      </c>
      <c r="N1" s="118" t="s">
        <v>230</v>
      </c>
      <c r="O1" s="118" t="s">
        <v>266</v>
      </c>
    </row>
    <row r="2" spans="1:15" ht="13.5" thickTop="1" thickBot="1">
      <c r="A2" s="15">
        <f>IFERROR(RANK($F2,$F$2:$F$11,1),"")</f>
        <v>1</v>
      </c>
      <c r="B2" s="42" t="s">
        <v>83</v>
      </c>
      <c r="C2" s="42">
        <v>3</v>
      </c>
      <c r="D2" s="42" t="s">
        <v>139</v>
      </c>
      <c r="E2" s="42">
        <v>28</v>
      </c>
      <c r="F2" s="14">
        <f t="shared" ref="F2:F11" si="0">VLOOKUP($B2,$J$3:$M$16,4,FALSE)</f>
        <v>27.48</v>
      </c>
      <c r="I2" s="41" t="s">
        <v>187</v>
      </c>
    </row>
    <row r="3" spans="1:15">
      <c r="A3" s="15">
        <f t="shared" ref="A3:A11" si="1">IFERROR(RANK($F3,$F$2:$F$11,1),"")</f>
        <v>9</v>
      </c>
      <c r="B3" s="42" t="s">
        <v>56</v>
      </c>
      <c r="C3" s="42">
        <v>2</v>
      </c>
      <c r="D3" s="42" t="s">
        <v>136</v>
      </c>
      <c r="E3" s="42">
        <v>30</v>
      </c>
      <c r="F3" s="14">
        <f t="shared" si="0"/>
        <v>9999</v>
      </c>
      <c r="I3" s="13">
        <v>1</v>
      </c>
      <c r="J3" s="15" t="s">
        <v>102</v>
      </c>
      <c r="K3" s="15" t="str">
        <f t="shared" ref="K3:K16" si="2">IFERROR(VLOOKUP($J3,$B$2:$D$11,2,FALSE)," ")</f>
        <v>OB12</v>
      </c>
      <c r="L3" s="15" t="str">
        <f t="shared" ref="L3:L16" si="3">IFERROR(VLOOKUP($J3,$B$2:$D$11,3,FALSE)," ")</f>
        <v>S</v>
      </c>
      <c r="M3" s="125">
        <v>9999</v>
      </c>
      <c r="N3">
        <f>IFERROR(RANK($M3,$M$3:$M$8,1),"")</f>
        <v>5</v>
      </c>
      <c r="O3">
        <v>0</v>
      </c>
    </row>
    <row r="4" spans="1:15">
      <c r="A4" s="15">
        <f t="shared" si="1"/>
        <v>3</v>
      </c>
      <c r="B4" s="42" t="s">
        <v>70</v>
      </c>
      <c r="C4" s="42">
        <v>1</v>
      </c>
      <c r="D4" s="42" t="s">
        <v>138</v>
      </c>
      <c r="E4" s="42">
        <v>31</v>
      </c>
      <c r="F4" s="14">
        <f t="shared" si="0"/>
        <v>30.38</v>
      </c>
      <c r="I4" s="13">
        <v>2</v>
      </c>
      <c r="J4" s="15" t="s">
        <v>121</v>
      </c>
      <c r="K4" s="15" t="str">
        <f t="shared" si="2"/>
        <v>OB2</v>
      </c>
      <c r="L4" s="15" t="str">
        <f t="shared" si="3"/>
        <v>I</v>
      </c>
      <c r="M4" s="111">
        <v>32.22</v>
      </c>
      <c r="N4">
        <f t="shared" ref="N4:N10" si="4">IFERROR(RANK($M4,$M$3:$M$8,1),"")</f>
        <v>2</v>
      </c>
      <c r="O4">
        <f>IFERROR(VLOOKUP($N4,得点凡例!$A$3:$B$8,2,FALSE),"")</f>
        <v>4</v>
      </c>
    </row>
    <row r="5" spans="1:15">
      <c r="A5" s="15">
        <f t="shared" si="1"/>
        <v>5</v>
      </c>
      <c r="B5" s="42" t="s">
        <v>67</v>
      </c>
      <c r="C5" s="42">
        <v>2</v>
      </c>
      <c r="D5" s="42" t="s">
        <v>140</v>
      </c>
      <c r="E5" s="42">
        <v>31</v>
      </c>
      <c r="F5" s="14">
        <f t="shared" si="0"/>
        <v>31.77</v>
      </c>
      <c r="I5" s="13">
        <v>3</v>
      </c>
      <c r="J5" s="15" t="s">
        <v>84</v>
      </c>
      <c r="K5" s="15" t="str">
        <f t="shared" si="2"/>
        <v>OB2</v>
      </c>
      <c r="L5" s="15" t="str">
        <f t="shared" si="3"/>
        <v>M</v>
      </c>
      <c r="M5" s="111">
        <v>31.52</v>
      </c>
      <c r="N5">
        <f t="shared" si="4"/>
        <v>1</v>
      </c>
      <c r="O5">
        <f>IFERROR(VLOOKUP($N5,得点凡例!$A$3:$B$8,2,FALSE),"")</f>
        <v>5</v>
      </c>
    </row>
    <row r="6" spans="1:15">
      <c r="A6" s="15">
        <f t="shared" si="1"/>
        <v>2</v>
      </c>
      <c r="B6" s="42" t="s">
        <v>91</v>
      </c>
      <c r="C6" s="42" t="s">
        <v>145</v>
      </c>
      <c r="D6" s="42" t="s">
        <v>136</v>
      </c>
      <c r="E6" s="42">
        <v>31</v>
      </c>
      <c r="F6" s="14">
        <f t="shared" si="0"/>
        <v>29.86</v>
      </c>
      <c r="I6" s="13">
        <v>4</v>
      </c>
      <c r="J6" s="15" t="s">
        <v>106</v>
      </c>
      <c r="K6" s="15" t="str">
        <f t="shared" si="2"/>
        <v>OB1</v>
      </c>
      <c r="L6" s="15" t="str">
        <f t="shared" si="3"/>
        <v>M</v>
      </c>
      <c r="M6" s="111">
        <v>32.58</v>
      </c>
      <c r="N6">
        <f t="shared" si="4"/>
        <v>3</v>
      </c>
      <c r="O6">
        <f>IFERROR(VLOOKUP($N6,得点凡例!$A$3:$B$8,2,FALSE),"")</f>
        <v>3</v>
      </c>
    </row>
    <row r="7" spans="1:15">
      <c r="A7" s="15">
        <f t="shared" si="1"/>
        <v>4</v>
      </c>
      <c r="B7" s="42" t="s">
        <v>84</v>
      </c>
      <c r="C7" s="42" t="s">
        <v>148</v>
      </c>
      <c r="D7" s="73" t="s">
        <v>136</v>
      </c>
      <c r="E7" s="42">
        <v>32</v>
      </c>
      <c r="F7" s="14">
        <f t="shared" si="0"/>
        <v>31.52</v>
      </c>
      <c r="G7" s="8"/>
      <c r="H7" s="8"/>
      <c r="I7" s="13">
        <v>5</v>
      </c>
      <c r="J7" s="15" t="s">
        <v>129</v>
      </c>
      <c r="K7" s="15" t="str">
        <f t="shared" si="2"/>
        <v>OB6</v>
      </c>
      <c r="L7" s="15" t="str">
        <f t="shared" si="3"/>
        <v>M</v>
      </c>
      <c r="M7" s="111">
        <v>38.69</v>
      </c>
      <c r="N7">
        <f t="shared" si="4"/>
        <v>4</v>
      </c>
      <c r="O7">
        <f>IFERROR(VLOOKUP($N7,得点凡例!$A$3:$B$8,2,FALSE),"")</f>
        <v>2</v>
      </c>
    </row>
    <row r="8" spans="1:15">
      <c r="A8" s="15">
        <f t="shared" si="1"/>
        <v>7</v>
      </c>
      <c r="B8" s="42" t="s">
        <v>106</v>
      </c>
      <c r="C8" s="42" t="s">
        <v>145</v>
      </c>
      <c r="D8" s="42" t="s">
        <v>136</v>
      </c>
      <c r="E8" s="42">
        <v>32</v>
      </c>
      <c r="F8" s="14">
        <f t="shared" si="0"/>
        <v>32.58</v>
      </c>
      <c r="I8" s="13">
        <v>6</v>
      </c>
      <c r="K8" s="15" t="str">
        <f t="shared" si="2"/>
        <v xml:space="preserve"> </v>
      </c>
      <c r="L8" s="15" t="str">
        <f t="shared" si="3"/>
        <v xml:space="preserve"> </v>
      </c>
      <c r="M8" s="111"/>
      <c r="N8" t="str">
        <f t="shared" si="4"/>
        <v/>
      </c>
      <c r="O8" t="str">
        <f>IFERROR(VLOOKUP($N8,得点凡例!$A$3:$B$8,2,FALSE),"")</f>
        <v/>
      </c>
    </row>
    <row r="9" spans="1:15">
      <c r="A9" s="15">
        <f t="shared" si="1"/>
        <v>9</v>
      </c>
      <c r="B9" s="42" t="s">
        <v>102</v>
      </c>
      <c r="C9" s="42" t="s">
        <v>157</v>
      </c>
      <c r="D9" s="73" t="s">
        <v>138</v>
      </c>
      <c r="E9" s="42">
        <v>35</v>
      </c>
      <c r="F9" s="14">
        <f t="shared" si="0"/>
        <v>9999</v>
      </c>
      <c r="K9" s="15" t="str">
        <f t="shared" si="2"/>
        <v xml:space="preserve"> </v>
      </c>
      <c r="L9" s="15" t="str">
        <f t="shared" si="3"/>
        <v xml:space="preserve"> </v>
      </c>
      <c r="M9" s="111"/>
      <c r="N9" t="str">
        <f t="shared" si="4"/>
        <v/>
      </c>
      <c r="O9" t="str">
        <f>IFERROR(VLOOKUP($N9,得点凡例!$A$3:$B$8,2,FALSE),"")</f>
        <v/>
      </c>
    </row>
    <row r="10" spans="1:15">
      <c r="A10" s="15">
        <f t="shared" si="1"/>
        <v>8</v>
      </c>
      <c r="B10" s="42" t="s">
        <v>129</v>
      </c>
      <c r="C10" s="42" t="s">
        <v>152</v>
      </c>
      <c r="D10" s="73" t="s">
        <v>136</v>
      </c>
      <c r="E10" s="42">
        <v>40</v>
      </c>
      <c r="F10" s="14">
        <f t="shared" si="0"/>
        <v>38.69</v>
      </c>
      <c r="I10" s="41" t="s">
        <v>188</v>
      </c>
      <c r="K10" s="15" t="str">
        <f t="shared" si="2"/>
        <v xml:space="preserve"> </v>
      </c>
      <c r="L10" s="15" t="str">
        <f t="shared" si="3"/>
        <v xml:space="preserve"> </v>
      </c>
      <c r="M10" s="111"/>
      <c r="N10" t="str">
        <f t="shared" si="4"/>
        <v/>
      </c>
      <c r="O10" t="str">
        <f>IFERROR(VLOOKUP($N10,得点凡例!$A$3:$B$8,2,FALSE),"")</f>
        <v/>
      </c>
    </row>
    <row r="11" spans="1:15">
      <c r="A11" s="15">
        <f t="shared" si="1"/>
        <v>6</v>
      </c>
      <c r="B11" s="42" t="s">
        <v>121</v>
      </c>
      <c r="C11" s="42" t="s">
        <v>149</v>
      </c>
      <c r="D11" s="73" t="s">
        <v>140</v>
      </c>
      <c r="E11" s="42">
        <v>45</v>
      </c>
      <c r="F11" s="14">
        <f t="shared" si="0"/>
        <v>32.22</v>
      </c>
      <c r="I11" s="41">
        <v>1</v>
      </c>
      <c r="J11" s="15" t="s">
        <v>91</v>
      </c>
      <c r="K11" s="15" t="str">
        <f t="shared" si="2"/>
        <v>OB1</v>
      </c>
      <c r="L11" s="15" t="str">
        <f t="shared" si="3"/>
        <v>M</v>
      </c>
      <c r="M11" s="111">
        <v>29.86</v>
      </c>
      <c r="N11">
        <f>IFERROR(RANK($M11,$M$11:$M$16,1),"")</f>
        <v>2</v>
      </c>
      <c r="O11">
        <f>IFERROR(VLOOKUP($N11,得点凡例!$A$3:$B$8,2,FALSE),"")</f>
        <v>4</v>
      </c>
    </row>
    <row r="12" spans="1:15">
      <c r="I12" s="41">
        <v>2</v>
      </c>
      <c r="J12" s="15" t="s">
        <v>70</v>
      </c>
      <c r="K12" s="15">
        <f t="shared" si="2"/>
        <v>1</v>
      </c>
      <c r="L12" s="15" t="str">
        <f t="shared" si="3"/>
        <v>S</v>
      </c>
      <c r="M12" s="111">
        <v>30.38</v>
      </c>
      <c r="N12">
        <f t="shared" ref="N12:N16" si="5">IFERROR(RANK($M12,$M$11:$M$16,1),"")</f>
        <v>3</v>
      </c>
      <c r="O12">
        <f>IFERROR(VLOOKUP($N12,得点凡例!$A$3:$B$8,2,FALSE),"")</f>
        <v>3</v>
      </c>
    </row>
    <row r="13" spans="1:15">
      <c r="I13" s="41">
        <v>3</v>
      </c>
      <c r="J13" s="15" t="s">
        <v>83</v>
      </c>
      <c r="K13" s="15">
        <f t="shared" si="2"/>
        <v>3</v>
      </c>
      <c r="L13" s="15" t="str">
        <f t="shared" si="3"/>
        <v>C</v>
      </c>
      <c r="M13" s="111">
        <v>27.48</v>
      </c>
      <c r="N13">
        <f t="shared" si="5"/>
        <v>1</v>
      </c>
      <c r="O13">
        <f>IFERROR(VLOOKUP($N13,得点凡例!$A$3:$B$8,2,FALSE),"")</f>
        <v>5</v>
      </c>
    </row>
    <row r="14" spans="1:15">
      <c r="I14" s="41">
        <v>4</v>
      </c>
      <c r="J14" s="15" t="s">
        <v>56</v>
      </c>
      <c r="K14" s="15">
        <f t="shared" si="2"/>
        <v>2</v>
      </c>
      <c r="L14" s="15" t="str">
        <f t="shared" si="3"/>
        <v>M</v>
      </c>
      <c r="M14" s="111">
        <v>9999</v>
      </c>
      <c r="N14">
        <f t="shared" si="5"/>
        <v>5</v>
      </c>
      <c r="O14">
        <v>0</v>
      </c>
    </row>
    <row r="15" spans="1:15">
      <c r="I15" s="41">
        <v>5</v>
      </c>
      <c r="J15" s="15" t="s">
        <v>67</v>
      </c>
      <c r="K15" s="15">
        <f t="shared" si="2"/>
        <v>2</v>
      </c>
      <c r="L15" s="15" t="str">
        <f t="shared" si="3"/>
        <v>I</v>
      </c>
      <c r="M15" s="111">
        <v>31.77</v>
      </c>
      <c r="N15">
        <f t="shared" si="5"/>
        <v>4</v>
      </c>
      <c r="O15">
        <f>IFERROR(VLOOKUP($N15,得点凡例!$A$3:$B$8,2,FALSE),"")</f>
        <v>2</v>
      </c>
    </row>
    <row r="16" spans="1:15" ht="13" thickBot="1">
      <c r="I16" s="41">
        <v>6</v>
      </c>
      <c r="K16" s="15" t="str">
        <f t="shared" si="2"/>
        <v xml:space="preserve"> </v>
      </c>
      <c r="L16" s="15" t="str">
        <f t="shared" si="3"/>
        <v xml:space="preserve"> </v>
      </c>
      <c r="M16" s="126"/>
      <c r="N16" t="str">
        <f t="shared" si="5"/>
        <v/>
      </c>
      <c r="O16" t="str">
        <f>IFERROR(VLOOKUP($N16,得点凡例!$A$3:$B$8,2,FALSE),"")</f>
        <v/>
      </c>
    </row>
  </sheetData>
  <phoneticPr fontId="2"/>
  <dataValidations count="1">
    <dataValidation type="list" allowBlank="1" showInputMessage="1" showErrorMessage="1" sqref="J2:J1048576" xr:uid="{0AFAC301-7369-4446-AD7A-E0650BA56C6D}">
      <formula1>$B$2:$B$12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990F-9511-45AB-A32D-0E297DF2C9D7}">
  <dimension ref="A1:O16"/>
  <sheetViews>
    <sheetView workbookViewId="0">
      <selection activeCell="M23" sqref="M23"/>
    </sheetView>
  </sheetViews>
  <sheetFormatPr defaultRowHeight="12.5"/>
  <cols>
    <col min="1" max="1" width="8.90625" style="15"/>
    <col min="2" max="2" width="11" style="15" customWidth="1"/>
    <col min="3" max="3" width="12.90625" style="15" customWidth="1"/>
    <col min="4" max="4" width="8.54296875" style="15" customWidth="1"/>
    <col min="5" max="5" width="14.453125" style="15" bestFit="1" customWidth="1"/>
    <col min="6" max="6" width="18.90625" style="15" customWidth="1"/>
    <col min="7" max="8" width="8.90625" customWidth="1"/>
    <col min="9" max="9" width="4.453125" style="13" bestFit="1" customWidth="1"/>
    <col min="10" max="10" width="11.08984375" style="15" customWidth="1"/>
    <col min="11" max="11" width="8.90625" style="15" customWidth="1"/>
    <col min="12" max="12" width="8.90625" style="15"/>
  </cols>
  <sheetData>
    <row r="1" spans="1:15" s="15" customFormat="1" ht="13" thickBot="1">
      <c r="A1" s="121" t="s">
        <v>230</v>
      </c>
      <c r="B1" s="121" t="s">
        <v>186</v>
      </c>
      <c r="C1" s="121" t="s">
        <v>160</v>
      </c>
      <c r="D1" s="121" t="s">
        <v>161</v>
      </c>
      <c r="E1" s="121" t="s">
        <v>270</v>
      </c>
      <c r="F1" s="121" t="s">
        <v>271</v>
      </c>
      <c r="G1" s="45"/>
      <c r="H1" s="45"/>
      <c r="I1" s="45"/>
      <c r="M1" s="118" t="s">
        <v>267</v>
      </c>
      <c r="N1" s="118" t="s">
        <v>230</v>
      </c>
      <c r="O1" s="118" t="s">
        <v>266</v>
      </c>
    </row>
    <row r="2" spans="1:15" ht="13.5" thickTop="1" thickBot="1">
      <c r="A2" s="15">
        <f t="shared" ref="A2:A8" si="0">IFERROR(RANK($F2,$F$2:$F$8,1),"")</f>
        <v>1</v>
      </c>
      <c r="B2" s="42" t="s">
        <v>79</v>
      </c>
      <c r="C2" s="42" t="s">
        <v>146</v>
      </c>
      <c r="D2" s="42" t="s">
        <v>139</v>
      </c>
      <c r="E2" s="42">
        <v>28</v>
      </c>
      <c r="F2" s="14">
        <f t="shared" ref="F2:F8" si="1">VLOOKUP($B2,$J$3:$M$16,4,FALSE)</f>
        <v>28.67</v>
      </c>
      <c r="I2" s="41" t="s">
        <v>187</v>
      </c>
    </row>
    <row r="3" spans="1:15">
      <c r="A3" s="15">
        <f>IFERROR(RANK($F3,$F$2:$F$8,1),"")</f>
        <v>2</v>
      </c>
      <c r="B3" s="42" t="s">
        <v>95</v>
      </c>
      <c r="C3" s="42">
        <v>3</v>
      </c>
      <c r="D3" s="42" t="s">
        <v>136</v>
      </c>
      <c r="E3" s="42">
        <v>32.56</v>
      </c>
      <c r="F3" s="14">
        <f t="shared" si="1"/>
        <v>32.83</v>
      </c>
      <c r="I3" s="13">
        <v>1</v>
      </c>
      <c r="K3" s="15" t="str">
        <f t="shared" ref="K3:K16" si="2">IFERROR(VLOOKUP($J3,$B$2:$D$8,2,FALSE)," ")</f>
        <v xml:space="preserve"> </v>
      </c>
      <c r="L3" s="15" t="str">
        <f t="shared" ref="L3:L16" si="3">IFERROR(VLOOKUP($J3,$B$2:$D$8,3,FALSE)," ")</f>
        <v xml:space="preserve"> </v>
      </c>
      <c r="M3" s="125"/>
      <c r="N3" t="str">
        <f t="shared" ref="N3:N9" si="4">IFERROR(RANK($M3,$M$3:$M$8,1),"")</f>
        <v/>
      </c>
      <c r="O3" t="str">
        <f>IFERROR(VLOOKUP($N3,得点凡例!$A$3:$B$8,2,FALSE),"")</f>
        <v/>
      </c>
    </row>
    <row r="4" spans="1:15">
      <c r="A4" s="15">
        <f t="shared" si="0"/>
        <v>5</v>
      </c>
      <c r="B4" s="42" t="s">
        <v>51</v>
      </c>
      <c r="C4" s="42" t="s">
        <v>151</v>
      </c>
      <c r="D4" s="73" t="s">
        <v>136</v>
      </c>
      <c r="E4" s="42">
        <v>34.5</v>
      </c>
      <c r="F4" s="14">
        <f t="shared" si="1"/>
        <v>38.299999999999997</v>
      </c>
      <c r="I4" s="13">
        <v>2</v>
      </c>
      <c r="J4" s="15" t="s">
        <v>72</v>
      </c>
      <c r="K4" s="15">
        <f t="shared" si="2"/>
        <v>1</v>
      </c>
      <c r="L4" s="15" t="str">
        <f t="shared" si="3"/>
        <v>E</v>
      </c>
      <c r="M4" s="111">
        <v>36.159999999999997</v>
      </c>
      <c r="N4">
        <f t="shared" si="4"/>
        <v>1</v>
      </c>
      <c r="O4">
        <f>IFERROR(VLOOKUP($N4,得点凡例!$A$3:$B$8,2,FALSE),"")</f>
        <v>5</v>
      </c>
    </row>
    <row r="5" spans="1:15">
      <c r="A5" s="15">
        <f t="shared" si="0"/>
        <v>3</v>
      </c>
      <c r="B5" s="42" t="s">
        <v>100</v>
      </c>
      <c r="C5" s="42">
        <v>2</v>
      </c>
      <c r="D5" s="42" t="s">
        <v>137</v>
      </c>
      <c r="E5" s="42">
        <v>40</v>
      </c>
      <c r="F5" s="14">
        <f t="shared" si="1"/>
        <v>36.159999999999997</v>
      </c>
      <c r="I5" s="13">
        <v>3</v>
      </c>
      <c r="J5" s="15" t="s">
        <v>115</v>
      </c>
      <c r="K5" s="15" t="str">
        <f t="shared" si="2"/>
        <v>OB8</v>
      </c>
      <c r="L5" s="15" t="str">
        <f t="shared" si="3"/>
        <v>S</v>
      </c>
      <c r="M5" s="111">
        <v>46.32</v>
      </c>
      <c r="N5">
        <f t="shared" si="4"/>
        <v>3</v>
      </c>
      <c r="O5">
        <f>IFERROR(VLOOKUP($N5,得点凡例!$A$3:$B$8,2,FALSE),"")</f>
        <v>3</v>
      </c>
    </row>
    <row r="6" spans="1:15">
      <c r="A6" s="15">
        <f t="shared" si="0"/>
        <v>7</v>
      </c>
      <c r="B6" s="42" t="s">
        <v>58</v>
      </c>
      <c r="C6" s="42" t="s">
        <v>157</v>
      </c>
      <c r="D6" s="73" t="s">
        <v>138</v>
      </c>
      <c r="E6" s="42">
        <v>40</v>
      </c>
      <c r="F6" s="14">
        <f t="shared" si="1"/>
        <v>9999</v>
      </c>
      <c r="I6" s="13">
        <v>4</v>
      </c>
      <c r="J6" s="15" t="s">
        <v>100</v>
      </c>
      <c r="K6" s="15">
        <f t="shared" si="2"/>
        <v>2</v>
      </c>
      <c r="L6" s="15" t="str">
        <f t="shared" si="3"/>
        <v>E</v>
      </c>
      <c r="M6" s="111">
        <v>36.159999999999997</v>
      </c>
      <c r="N6">
        <f t="shared" si="4"/>
        <v>1</v>
      </c>
      <c r="O6">
        <f>IFERROR(VLOOKUP($N6,得点凡例!$A$3:$B$8,2,FALSE),"")</f>
        <v>5</v>
      </c>
    </row>
    <row r="7" spans="1:15">
      <c r="A7" s="15">
        <f t="shared" si="0"/>
        <v>3</v>
      </c>
      <c r="B7" s="42" t="s">
        <v>72</v>
      </c>
      <c r="C7" s="42">
        <v>1</v>
      </c>
      <c r="D7" s="42" t="s">
        <v>137</v>
      </c>
      <c r="E7" s="42">
        <v>45</v>
      </c>
      <c r="F7" s="14">
        <f t="shared" si="1"/>
        <v>36.159999999999997</v>
      </c>
      <c r="I7" s="13">
        <v>5</v>
      </c>
      <c r="J7" s="15" t="s">
        <v>58</v>
      </c>
      <c r="K7" s="15" t="str">
        <f t="shared" si="2"/>
        <v>OB12</v>
      </c>
      <c r="L7" s="15" t="str">
        <f t="shared" si="3"/>
        <v>S</v>
      </c>
      <c r="M7" s="111">
        <v>9999</v>
      </c>
      <c r="N7">
        <f t="shared" si="4"/>
        <v>4</v>
      </c>
      <c r="O7">
        <v>0</v>
      </c>
    </row>
    <row r="8" spans="1:15">
      <c r="A8" s="15">
        <f t="shared" si="0"/>
        <v>6</v>
      </c>
      <c r="B8" s="42" t="s">
        <v>115</v>
      </c>
      <c r="C8" s="42" t="s">
        <v>153</v>
      </c>
      <c r="D8" s="73" t="s">
        <v>138</v>
      </c>
      <c r="E8" s="42">
        <v>45.2</v>
      </c>
      <c r="F8" s="14">
        <f t="shared" si="1"/>
        <v>46.32</v>
      </c>
      <c r="I8" s="13">
        <v>6</v>
      </c>
      <c r="K8" s="15" t="str">
        <f t="shared" si="2"/>
        <v xml:space="preserve"> </v>
      </c>
      <c r="L8" s="15" t="str">
        <f t="shared" si="3"/>
        <v xml:space="preserve"> </v>
      </c>
      <c r="M8" s="111"/>
      <c r="N8" t="str">
        <f t="shared" si="4"/>
        <v/>
      </c>
      <c r="O8" t="str">
        <f>IFERROR(VLOOKUP($N8,得点凡例!$A$3:$B$8,2,FALSE),"")</f>
        <v/>
      </c>
    </row>
    <row r="9" spans="1:15">
      <c r="K9" s="15" t="str">
        <f t="shared" si="2"/>
        <v xml:space="preserve"> </v>
      </c>
      <c r="L9" s="15" t="str">
        <f t="shared" si="3"/>
        <v xml:space="preserve"> </v>
      </c>
      <c r="M9" s="111"/>
      <c r="N9" t="str">
        <f t="shared" si="4"/>
        <v/>
      </c>
      <c r="O9" t="str">
        <f>IFERROR(VLOOKUP($N9,得点凡例!$A$3:$B$8,2,FALSE),"")</f>
        <v/>
      </c>
    </row>
    <row r="10" spans="1:15">
      <c r="I10" s="41" t="s">
        <v>188</v>
      </c>
      <c r="K10" s="15" t="str">
        <f t="shared" si="2"/>
        <v xml:space="preserve"> </v>
      </c>
      <c r="L10" s="15" t="str">
        <f t="shared" si="3"/>
        <v xml:space="preserve"> </v>
      </c>
      <c r="M10" s="111"/>
      <c r="O10" t="str">
        <f>IFERROR(VLOOKUP($N10,得点凡例!$A$3:$B$8,2,FALSE),"")</f>
        <v/>
      </c>
    </row>
    <row r="11" spans="1:15">
      <c r="I11" s="41">
        <v>1</v>
      </c>
      <c r="K11" s="15" t="str">
        <f t="shared" si="2"/>
        <v xml:space="preserve"> </v>
      </c>
      <c r="L11" s="15" t="str">
        <f t="shared" si="3"/>
        <v xml:space="preserve"> </v>
      </c>
      <c r="M11" s="111"/>
      <c r="N11" t="str">
        <f>IFERROR(RANK($M11,$M$11:$M$16,1),"")</f>
        <v/>
      </c>
      <c r="O11" t="str">
        <f>IFERROR(VLOOKUP($N11,得点凡例!$A$3:$B$8,2,FALSE),"")</f>
        <v/>
      </c>
    </row>
    <row r="12" spans="1:15">
      <c r="I12" s="41">
        <v>2</v>
      </c>
      <c r="J12" s="15" t="s">
        <v>51</v>
      </c>
      <c r="K12" s="15" t="str">
        <f t="shared" si="2"/>
        <v>OB5</v>
      </c>
      <c r="L12" s="15" t="str">
        <f t="shared" si="3"/>
        <v>M</v>
      </c>
      <c r="M12" s="111">
        <v>38.299999999999997</v>
      </c>
      <c r="N12">
        <f t="shared" ref="N12:N16" si="5">IFERROR(RANK($M12,$M$11:$M$16,1),"")</f>
        <v>3</v>
      </c>
      <c r="O12">
        <f>IFERROR(VLOOKUP($N12,得点凡例!$A$3:$B$8,2,FALSE),"")</f>
        <v>3</v>
      </c>
    </row>
    <row r="13" spans="1:15">
      <c r="I13" s="41">
        <v>3</v>
      </c>
      <c r="J13" s="15" t="s">
        <v>79</v>
      </c>
      <c r="K13" s="15" t="str">
        <f t="shared" si="2"/>
        <v>OB1</v>
      </c>
      <c r="L13" s="15" t="str">
        <f t="shared" si="3"/>
        <v>C</v>
      </c>
      <c r="M13" s="111">
        <v>28.67</v>
      </c>
      <c r="N13">
        <f t="shared" si="5"/>
        <v>1</v>
      </c>
      <c r="O13">
        <f>IFERROR(VLOOKUP($N13,得点凡例!$A$3:$B$8,2,FALSE),"")</f>
        <v>5</v>
      </c>
    </row>
    <row r="14" spans="1:15">
      <c r="I14" s="41">
        <v>4</v>
      </c>
      <c r="J14" s="15" t="s">
        <v>95</v>
      </c>
      <c r="K14" s="15">
        <f t="shared" si="2"/>
        <v>3</v>
      </c>
      <c r="L14" s="15" t="str">
        <f t="shared" si="3"/>
        <v>M</v>
      </c>
      <c r="M14" s="111">
        <v>32.83</v>
      </c>
      <c r="N14">
        <f t="shared" si="5"/>
        <v>2</v>
      </c>
      <c r="O14">
        <f>IFERROR(VLOOKUP($N14,得点凡例!$A$3:$B$8,2,FALSE),"")</f>
        <v>4</v>
      </c>
    </row>
    <row r="15" spans="1:15">
      <c r="I15" s="41">
        <v>5</v>
      </c>
      <c r="K15" s="15" t="str">
        <f t="shared" si="2"/>
        <v xml:space="preserve"> </v>
      </c>
      <c r="L15" s="15" t="str">
        <f t="shared" si="3"/>
        <v xml:space="preserve"> </v>
      </c>
      <c r="M15" s="111"/>
      <c r="N15" t="str">
        <f t="shared" si="5"/>
        <v/>
      </c>
      <c r="O15" t="str">
        <f>IFERROR(VLOOKUP($N15,得点凡例!$A$3:$B$8,2,FALSE),"")</f>
        <v/>
      </c>
    </row>
    <row r="16" spans="1:15" ht="13" thickBot="1">
      <c r="I16" s="41">
        <v>6</v>
      </c>
      <c r="K16" s="15" t="str">
        <f t="shared" si="2"/>
        <v xml:space="preserve"> </v>
      </c>
      <c r="L16" s="15" t="str">
        <f t="shared" si="3"/>
        <v xml:space="preserve"> </v>
      </c>
      <c r="M16" s="126"/>
      <c r="N16" t="str">
        <f t="shared" si="5"/>
        <v/>
      </c>
      <c r="O16" t="str">
        <f>IFERROR(VLOOKUP($N16,得点凡例!$A$3:$B$8,2,FALSE),"")</f>
        <v/>
      </c>
    </row>
  </sheetData>
  <phoneticPr fontId="2"/>
  <dataValidations count="1">
    <dataValidation type="list" allowBlank="1" showInputMessage="1" showErrorMessage="1" sqref="J2:J1048576" xr:uid="{8672E252-85D8-4101-B496-0BD211487B63}">
      <formula1>$B$2:$B$9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EF55-B6AA-43EF-BFEF-121F816FFFBB}">
  <dimension ref="A1:O24"/>
  <sheetViews>
    <sheetView topLeftCell="F1" workbookViewId="0">
      <selection activeCell="O14" sqref="O14"/>
    </sheetView>
  </sheetViews>
  <sheetFormatPr defaultRowHeight="12.5"/>
  <cols>
    <col min="1" max="1" width="8.90625" style="15"/>
    <col min="2" max="2" width="11" style="15" customWidth="1"/>
    <col min="3" max="3" width="12.90625" style="15" customWidth="1"/>
    <col min="4" max="4" width="8.54296875" style="15" customWidth="1"/>
    <col min="5" max="5" width="14.453125" style="15" bestFit="1" customWidth="1"/>
    <col min="6" max="6" width="18.90625" style="15" customWidth="1"/>
    <col min="7" max="8" width="8.90625" customWidth="1"/>
    <col min="9" max="9" width="4.453125" style="13" bestFit="1" customWidth="1"/>
    <col min="10" max="10" width="11.08984375" style="15" customWidth="1"/>
    <col min="11" max="12" width="8.90625" style="15" customWidth="1"/>
  </cols>
  <sheetData>
    <row r="1" spans="1:15" s="15" customFormat="1" ht="13" thickBot="1">
      <c r="A1" s="121" t="s">
        <v>230</v>
      </c>
      <c r="B1" s="121" t="s">
        <v>186</v>
      </c>
      <c r="C1" s="121" t="s">
        <v>160</v>
      </c>
      <c r="D1" s="121" t="s">
        <v>161</v>
      </c>
      <c r="E1" s="121" t="s">
        <v>270</v>
      </c>
      <c r="F1" s="121" t="s">
        <v>271</v>
      </c>
      <c r="G1" s="45"/>
      <c r="H1" s="45"/>
      <c r="I1" s="45"/>
      <c r="M1" s="118" t="s">
        <v>267</v>
      </c>
      <c r="N1" s="118" t="s">
        <v>230</v>
      </c>
      <c r="O1" s="118" t="s">
        <v>266</v>
      </c>
    </row>
    <row r="2" spans="1:15" ht="13.5" thickTop="1" thickBot="1">
      <c r="A2" s="15">
        <f>IFERROR(RANK($F2,$F$2:$F$14,1),"")</f>
        <v>11</v>
      </c>
      <c r="B2" s="42" t="s">
        <v>56</v>
      </c>
      <c r="C2" s="42">
        <v>2</v>
      </c>
      <c r="D2" s="42" t="s">
        <v>136</v>
      </c>
      <c r="E2" s="42">
        <v>33</v>
      </c>
      <c r="F2" s="15">
        <f t="shared" ref="F2:F14" si="0">VLOOKUP($B2,$J$3:$M$23,4,FALSE)</f>
        <v>9999</v>
      </c>
      <c r="I2" s="41" t="s">
        <v>187</v>
      </c>
    </row>
    <row r="3" spans="1:15">
      <c r="A3" s="15">
        <f t="shared" ref="A3:A14" si="1">IFERROR(RANK($F3,$F$2:$F$14,1),"")</f>
        <v>2</v>
      </c>
      <c r="B3" s="42" t="s">
        <v>38</v>
      </c>
      <c r="C3" s="42">
        <v>2</v>
      </c>
      <c r="D3" s="42" t="s">
        <v>139</v>
      </c>
      <c r="E3" s="42">
        <v>34.5</v>
      </c>
      <c r="F3" s="15">
        <f t="shared" si="0"/>
        <v>33.44</v>
      </c>
      <c r="I3" s="13">
        <v>1</v>
      </c>
      <c r="K3" s="15" t="str">
        <f t="shared" ref="K3:K24" si="2">IFERROR(VLOOKUP($J3,$B$2:$D$14,2,FALSE)," ")</f>
        <v xml:space="preserve"> </v>
      </c>
      <c r="L3" s="15" t="str">
        <f t="shared" ref="L3:L24" si="3">IFERROR(VLOOKUP($J3,$B$2:$D$14,3,FALSE)," ")</f>
        <v xml:space="preserve"> </v>
      </c>
      <c r="M3" s="125"/>
      <c r="N3" t="str">
        <f t="shared" ref="N3:N10" si="4">IFERROR(RANK($M3,$M$3:$M$8,1),"")</f>
        <v/>
      </c>
      <c r="O3" t="str">
        <f>IFERROR(VLOOKUP($N3,得点凡例!$A$3:$B$8,2,FALSE),"")</f>
        <v/>
      </c>
    </row>
    <row r="4" spans="1:15">
      <c r="A4" s="15">
        <f t="shared" si="1"/>
        <v>3</v>
      </c>
      <c r="B4" s="42" t="s">
        <v>46</v>
      </c>
      <c r="C4" s="42" t="s">
        <v>145</v>
      </c>
      <c r="D4" s="42" t="s">
        <v>137</v>
      </c>
      <c r="E4" s="42">
        <v>36</v>
      </c>
      <c r="F4" s="15">
        <f t="shared" si="0"/>
        <v>36.33</v>
      </c>
      <c r="I4" s="13">
        <v>2</v>
      </c>
      <c r="J4" s="15" t="s">
        <v>92</v>
      </c>
      <c r="K4" s="15">
        <f t="shared" si="2"/>
        <v>3</v>
      </c>
      <c r="L4" s="15" t="str">
        <f t="shared" si="3"/>
        <v>I</v>
      </c>
      <c r="M4" s="111">
        <v>43.47</v>
      </c>
      <c r="N4">
        <f t="shared" si="4"/>
        <v>2</v>
      </c>
      <c r="O4">
        <f>IFERROR(VLOOKUP($N4,得点凡例!$A$3:$B$8,2,FALSE),"")</f>
        <v>4</v>
      </c>
    </row>
    <row r="5" spans="1:15">
      <c r="A5" s="15">
        <f t="shared" si="1"/>
        <v>4</v>
      </c>
      <c r="B5" s="42" t="s">
        <v>73</v>
      </c>
      <c r="C5" s="42">
        <v>1</v>
      </c>
      <c r="D5" s="42" t="s">
        <v>136</v>
      </c>
      <c r="E5" s="42">
        <v>38.5</v>
      </c>
      <c r="F5" s="15">
        <f t="shared" si="0"/>
        <v>36.369999999999997</v>
      </c>
      <c r="I5" s="13">
        <v>3</v>
      </c>
      <c r="J5" s="15" t="s">
        <v>82</v>
      </c>
      <c r="K5" s="15">
        <f t="shared" si="2"/>
        <v>1</v>
      </c>
      <c r="L5" s="15" t="str">
        <f t="shared" si="3"/>
        <v>C</v>
      </c>
      <c r="M5" s="111">
        <v>43.59</v>
      </c>
      <c r="N5">
        <f t="shared" si="4"/>
        <v>3</v>
      </c>
      <c r="O5">
        <f>IFERROR(VLOOKUP($N5,得点凡例!$A$3:$B$8,2,FALSE),"")</f>
        <v>3</v>
      </c>
    </row>
    <row r="6" spans="1:15">
      <c r="A6" s="15">
        <f t="shared" si="1"/>
        <v>6</v>
      </c>
      <c r="B6" s="42" t="s">
        <v>41</v>
      </c>
      <c r="C6" s="42" t="s">
        <v>145</v>
      </c>
      <c r="D6" s="42" t="s">
        <v>140</v>
      </c>
      <c r="E6" s="42">
        <v>39</v>
      </c>
      <c r="F6" s="15">
        <f t="shared" si="0"/>
        <v>38.369999999999997</v>
      </c>
      <c r="I6" s="13">
        <v>4</v>
      </c>
      <c r="J6" s="15" t="s">
        <v>90</v>
      </c>
      <c r="K6" s="15" t="str">
        <f t="shared" si="2"/>
        <v>OB10</v>
      </c>
      <c r="L6" s="15" t="str">
        <f t="shared" si="3"/>
        <v>I</v>
      </c>
      <c r="M6" s="111">
        <v>44.41</v>
      </c>
      <c r="N6">
        <f t="shared" si="4"/>
        <v>4</v>
      </c>
      <c r="O6">
        <f>IFERROR(VLOOKUP($N6,得点凡例!$A$3:$B$8,2,FALSE),"")</f>
        <v>2</v>
      </c>
    </row>
    <row r="7" spans="1:15">
      <c r="A7" s="15">
        <f t="shared" si="1"/>
        <v>4</v>
      </c>
      <c r="B7" s="42" t="s">
        <v>114</v>
      </c>
      <c r="C7" s="42">
        <v>2</v>
      </c>
      <c r="D7" s="42" t="s">
        <v>137</v>
      </c>
      <c r="E7" s="42">
        <v>40</v>
      </c>
      <c r="F7" s="15">
        <f t="shared" si="0"/>
        <v>36.369999999999997</v>
      </c>
      <c r="I7" s="13">
        <v>5</v>
      </c>
      <c r="J7" s="15" t="s">
        <v>118</v>
      </c>
      <c r="K7" s="15" t="str">
        <f t="shared" si="2"/>
        <v>OB2</v>
      </c>
      <c r="L7" s="15" t="str">
        <f t="shared" si="3"/>
        <v>M</v>
      </c>
      <c r="M7" s="111">
        <v>32.94</v>
      </c>
      <c r="N7">
        <f t="shared" si="4"/>
        <v>1</v>
      </c>
      <c r="O7">
        <f>IFERROR(VLOOKUP($N7,得点凡例!$A$3:$B$8,2,FALSE),"")</f>
        <v>5</v>
      </c>
    </row>
    <row r="8" spans="1:15">
      <c r="A8" s="15">
        <f t="shared" si="1"/>
        <v>11</v>
      </c>
      <c r="B8" s="42" t="s">
        <v>64</v>
      </c>
      <c r="C8" s="42" t="s">
        <v>157</v>
      </c>
      <c r="D8" s="73" t="s">
        <v>138</v>
      </c>
      <c r="E8" s="42">
        <v>40</v>
      </c>
      <c r="F8" s="15">
        <f t="shared" si="0"/>
        <v>9999</v>
      </c>
      <c r="I8" s="13">
        <v>6</v>
      </c>
      <c r="K8" s="15" t="str">
        <f t="shared" si="2"/>
        <v xml:space="preserve"> </v>
      </c>
      <c r="L8" s="15" t="str">
        <f t="shared" si="3"/>
        <v xml:space="preserve"> </v>
      </c>
      <c r="M8" s="111"/>
      <c r="N8" t="str">
        <f t="shared" si="4"/>
        <v/>
      </c>
      <c r="O8" t="str">
        <f>IFERROR(VLOOKUP($N8,得点凡例!$A$3:$B$8,2,FALSE),"")</f>
        <v/>
      </c>
    </row>
    <row r="9" spans="1:15">
      <c r="A9" s="15">
        <f t="shared" si="1"/>
        <v>7</v>
      </c>
      <c r="B9" s="42" t="s">
        <v>125</v>
      </c>
      <c r="C9" s="42" t="s">
        <v>147</v>
      </c>
      <c r="D9" s="73" t="s">
        <v>137</v>
      </c>
      <c r="E9" s="42">
        <v>40</v>
      </c>
      <c r="F9" s="15">
        <f t="shared" si="0"/>
        <v>41.14</v>
      </c>
      <c r="K9" s="15" t="str">
        <f t="shared" si="2"/>
        <v xml:space="preserve"> </v>
      </c>
      <c r="L9" s="15" t="str">
        <f t="shared" si="3"/>
        <v xml:space="preserve"> </v>
      </c>
      <c r="M9" s="111"/>
      <c r="N9" t="str">
        <f t="shared" si="4"/>
        <v/>
      </c>
      <c r="O9" t="str">
        <f>IFERROR(VLOOKUP($N9,得点凡例!$A$3:$B$8,2,FALSE),"")</f>
        <v/>
      </c>
    </row>
    <row r="10" spans="1:15">
      <c r="A10" s="15">
        <f t="shared" si="1"/>
        <v>11</v>
      </c>
      <c r="B10" s="42" t="s">
        <v>111</v>
      </c>
      <c r="C10" s="42" t="s">
        <v>150</v>
      </c>
      <c r="D10" s="73" t="s">
        <v>139</v>
      </c>
      <c r="E10" s="42">
        <v>40</v>
      </c>
      <c r="F10" s="15">
        <f t="shared" si="0"/>
        <v>9999</v>
      </c>
      <c r="I10" s="41" t="s">
        <v>188</v>
      </c>
      <c r="K10" s="15" t="str">
        <f t="shared" si="2"/>
        <v xml:space="preserve"> </v>
      </c>
      <c r="L10" s="15" t="str">
        <f t="shared" si="3"/>
        <v xml:space="preserve"> </v>
      </c>
      <c r="M10" s="111"/>
      <c r="N10" t="str">
        <f t="shared" si="4"/>
        <v/>
      </c>
      <c r="O10" t="str">
        <f>IFERROR(VLOOKUP($N10,得点凡例!$A$3:$B$8,2,FALSE),"")</f>
        <v/>
      </c>
    </row>
    <row r="11" spans="1:15">
      <c r="A11" s="15">
        <f t="shared" si="1"/>
        <v>10</v>
      </c>
      <c r="B11" s="42" t="s">
        <v>90</v>
      </c>
      <c r="C11" s="42" t="s">
        <v>155</v>
      </c>
      <c r="D11" s="73" t="s">
        <v>140</v>
      </c>
      <c r="E11" s="42">
        <v>43</v>
      </c>
      <c r="F11" s="15">
        <f t="shared" si="0"/>
        <v>44.41</v>
      </c>
      <c r="I11" s="41">
        <v>1</v>
      </c>
      <c r="J11" s="15" t="s">
        <v>64</v>
      </c>
      <c r="K11" s="15" t="str">
        <f t="shared" si="2"/>
        <v>OB12</v>
      </c>
      <c r="L11" s="15" t="str">
        <f t="shared" si="3"/>
        <v>S</v>
      </c>
      <c r="M11" s="111">
        <v>9999</v>
      </c>
      <c r="N11">
        <f>IFERROR(RANK($M11,$M$11:$M$16,1),"")</f>
        <v>4</v>
      </c>
      <c r="O11">
        <v>0</v>
      </c>
    </row>
    <row r="12" spans="1:15">
      <c r="A12" s="15">
        <f t="shared" si="1"/>
        <v>9</v>
      </c>
      <c r="B12" s="42" t="s">
        <v>82</v>
      </c>
      <c r="C12" s="42">
        <v>1</v>
      </c>
      <c r="D12" s="42" t="s">
        <v>139</v>
      </c>
      <c r="E12" s="42">
        <v>44.52</v>
      </c>
      <c r="F12" s="15">
        <f t="shared" si="0"/>
        <v>43.59</v>
      </c>
      <c r="I12" s="41">
        <v>2</v>
      </c>
      <c r="J12" s="15" t="s">
        <v>111</v>
      </c>
      <c r="K12" s="15" t="str">
        <f t="shared" si="2"/>
        <v>OB3</v>
      </c>
      <c r="L12" s="15" t="str">
        <f t="shared" si="3"/>
        <v>C</v>
      </c>
      <c r="M12" s="111">
        <v>9999</v>
      </c>
      <c r="N12">
        <f t="shared" ref="N12:N16" si="5">IFERROR(RANK($M12,$M$11:$M$16,1),"")</f>
        <v>4</v>
      </c>
      <c r="O12">
        <v>0</v>
      </c>
    </row>
    <row r="13" spans="1:15">
      <c r="A13" s="15">
        <f t="shared" si="1"/>
        <v>1</v>
      </c>
      <c r="B13" s="42" t="s">
        <v>118</v>
      </c>
      <c r="C13" s="42" t="s">
        <v>149</v>
      </c>
      <c r="D13" s="73" t="s">
        <v>136</v>
      </c>
      <c r="E13" s="42">
        <v>45</v>
      </c>
      <c r="F13" s="15">
        <f t="shared" si="0"/>
        <v>32.94</v>
      </c>
      <c r="I13" s="41">
        <v>3</v>
      </c>
      <c r="J13" s="15" t="s">
        <v>41</v>
      </c>
      <c r="K13" s="15" t="str">
        <f t="shared" si="2"/>
        <v>OB1</v>
      </c>
      <c r="L13" s="15" t="str">
        <f t="shared" si="3"/>
        <v>I</v>
      </c>
      <c r="M13" s="111">
        <v>38.369999999999997</v>
      </c>
      <c r="N13">
        <f t="shared" si="5"/>
        <v>2</v>
      </c>
      <c r="O13">
        <f>IFERROR(VLOOKUP($N13,得点凡例!$A$3:$B$8,2,FALSE),"")</f>
        <v>4</v>
      </c>
    </row>
    <row r="14" spans="1:15">
      <c r="A14" s="15">
        <f t="shared" si="1"/>
        <v>8</v>
      </c>
      <c r="B14" s="42" t="s">
        <v>92</v>
      </c>
      <c r="C14" s="42">
        <v>3</v>
      </c>
      <c r="D14" s="42" t="s">
        <v>140</v>
      </c>
      <c r="E14" s="42">
        <v>999</v>
      </c>
      <c r="F14" s="15">
        <f t="shared" si="0"/>
        <v>43.47</v>
      </c>
      <c r="I14" s="41">
        <v>4</v>
      </c>
      <c r="J14" s="15" t="s">
        <v>114</v>
      </c>
      <c r="K14" s="15">
        <f t="shared" si="2"/>
        <v>2</v>
      </c>
      <c r="L14" s="15" t="str">
        <f t="shared" si="3"/>
        <v>E</v>
      </c>
      <c r="M14" s="111">
        <v>36.369999999999997</v>
      </c>
      <c r="N14">
        <f t="shared" si="5"/>
        <v>1</v>
      </c>
      <c r="O14">
        <f>IFERROR(VLOOKUP($N14,得点凡例!$A$3:$B$8,2,FALSE),"")</f>
        <v>5</v>
      </c>
    </row>
    <row r="15" spans="1:15">
      <c r="I15" s="41">
        <v>5</v>
      </c>
      <c r="J15" s="15" t="s">
        <v>125</v>
      </c>
      <c r="K15" s="15" t="str">
        <f t="shared" si="2"/>
        <v>OB3</v>
      </c>
      <c r="L15" s="15" t="str">
        <f t="shared" si="3"/>
        <v>E</v>
      </c>
      <c r="M15" s="111">
        <v>41.14</v>
      </c>
      <c r="N15">
        <f t="shared" si="5"/>
        <v>3</v>
      </c>
      <c r="O15">
        <f>IFERROR(VLOOKUP($N15,得点凡例!$A$3:$B$8,2,FALSE),"")</f>
        <v>3</v>
      </c>
    </row>
    <row r="16" spans="1:15">
      <c r="I16" s="41">
        <v>6</v>
      </c>
      <c r="K16" s="15" t="str">
        <f t="shared" si="2"/>
        <v xml:space="preserve"> </v>
      </c>
      <c r="L16" s="15" t="str">
        <f t="shared" si="3"/>
        <v xml:space="preserve"> </v>
      </c>
      <c r="M16" s="111"/>
      <c r="N16" t="str">
        <f t="shared" si="5"/>
        <v/>
      </c>
      <c r="O16" t="str">
        <f>IFERROR(VLOOKUP($N16,得点凡例!$A$3:$B$8,2,FALSE),"")</f>
        <v/>
      </c>
    </row>
    <row r="17" spans="9:15">
      <c r="K17" s="15" t="str">
        <f t="shared" si="2"/>
        <v xml:space="preserve"> </v>
      </c>
      <c r="L17" s="15" t="str">
        <f t="shared" si="3"/>
        <v xml:space="preserve"> </v>
      </c>
      <c r="M17" s="111"/>
      <c r="N17" t="str">
        <f>IFERROR(RANK($M17,$M$3:$M$8,1),"")</f>
        <v/>
      </c>
      <c r="O17" t="str">
        <f>IFERROR(VLOOKUP($N17,得点凡例!$A$3:$B$8,2,FALSE),"")</f>
        <v/>
      </c>
    </row>
    <row r="18" spans="9:15">
      <c r="I18" s="41" t="s">
        <v>191</v>
      </c>
      <c r="K18" s="15" t="str">
        <f t="shared" si="2"/>
        <v xml:space="preserve"> </v>
      </c>
      <c r="L18" s="15" t="str">
        <f t="shared" si="3"/>
        <v xml:space="preserve"> </v>
      </c>
      <c r="M18" s="111"/>
      <c r="N18" t="str">
        <f>IFERROR(RANK($M18,$M$3:$M$8,1),"")</f>
        <v/>
      </c>
      <c r="O18" t="str">
        <f>IFERROR(VLOOKUP($N18,得点凡例!$A$3:$B$8,2,FALSE),"")</f>
        <v/>
      </c>
    </row>
    <row r="19" spans="9:15">
      <c r="I19" s="41">
        <v>1</v>
      </c>
      <c r="K19" s="15" t="str">
        <f t="shared" si="2"/>
        <v xml:space="preserve"> </v>
      </c>
      <c r="L19" s="15" t="str">
        <f t="shared" si="3"/>
        <v xml:space="preserve"> </v>
      </c>
      <c r="M19" s="111"/>
      <c r="N19" t="str">
        <f>IFERROR(RANK($M19,$M$19:$M$24,1),"")</f>
        <v/>
      </c>
      <c r="O19" t="str">
        <f>IFERROR(VLOOKUP($N19,得点凡例!$A$3:$B$8,2,FALSE),"")</f>
        <v/>
      </c>
    </row>
    <row r="20" spans="9:15">
      <c r="I20" s="41">
        <v>2</v>
      </c>
      <c r="J20" s="15" t="s">
        <v>73</v>
      </c>
      <c r="K20" s="15">
        <f t="shared" si="2"/>
        <v>1</v>
      </c>
      <c r="L20" s="15" t="str">
        <f t="shared" si="3"/>
        <v>M</v>
      </c>
      <c r="M20" s="111">
        <v>36.369999999999997</v>
      </c>
      <c r="N20">
        <f t="shared" ref="N20:N24" si="6">IFERROR(RANK($M20,$M$19:$M$24,1),"")</f>
        <v>3</v>
      </c>
      <c r="O20">
        <f>IFERROR(VLOOKUP($N20,得点凡例!$A$3:$B$8,2,FALSE),"")</f>
        <v>3</v>
      </c>
    </row>
    <row r="21" spans="9:15">
      <c r="I21" s="41">
        <v>3</v>
      </c>
      <c r="J21" s="15" t="s">
        <v>38</v>
      </c>
      <c r="K21" s="15">
        <f t="shared" si="2"/>
        <v>2</v>
      </c>
      <c r="L21" s="15" t="str">
        <f t="shared" si="3"/>
        <v>C</v>
      </c>
      <c r="M21" s="111">
        <v>33.44</v>
      </c>
      <c r="N21">
        <f t="shared" si="6"/>
        <v>1</v>
      </c>
      <c r="O21">
        <f>IFERROR(VLOOKUP($N21,得点凡例!$A$3:$B$8,2,FALSE),"")</f>
        <v>5</v>
      </c>
    </row>
    <row r="22" spans="9:15">
      <c r="I22" s="41">
        <v>4</v>
      </c>
      <c r="J22" s="15" t="s">
        <v>56</v>
      </c>
      <c r="K22" s="15">
        <f t="shared" si="2"/>
        <v>2</v>
      </c>
      <c r="L22" s="15" t="str">
        <f t="shared" si="3"/>
        <v>M</v>
      </c>
      <c r="M22" s="111">
        <v>9999</v>
      </c>
      <c r="N22">
        <f t="shared" si="6"/>
        <v>4</v>
      </c>
      <c r="O22">
        <v>0</v>
      </c>
    </row>
    <row r="23" spans="9:15">
      <c r="I23" s="41">
        <v>5</v>
      </c>
      <c r="J23" s="15" t="s">
        <v>46</v>
      </c>
      <c r="K23" s="15" t="str">
        <f t="shared" si="2"/>
        <v>OB1</v>
      </c>
      <c r="L23" s="15" t="str">
        <f t="shared" si="3"/>
        <v>E</v>
      </c>
      <c r="M23" s="111">
        <v>36.33</v>
      </c>
      <c r="N23">
        <f t="shared" si="6"/>
        <v>2</v>
      </c>
      <c r="O23">
        <f>IFERROR(VLOOKUP($N23,得点凡例!$A$3:$B$8,2,FALSE),"")</f>
        <v>4</v>
      </c>
    </row>
    <row r="24" spans="9:15" ht="13" thickBot="1">
      <c r="I24" s="41">
        <v>6</v>
      </c>
      <c r="K24" s="15" t="str">
        <f t="shared" si="2"/>
        <v xml:space="preserve"> </v>
      </c>
      <c r="L24" s="15" t="str">
        <f t="shared" si="3"/>
        <v xml:space="preserve"> </v>
      </c>
      <c r="M24" s="126"/>
      <c r="N24" t="str">
        <f t="shared" si="6"/>
        <v/>
      </c>
      <c r="O24" t="str">
        <f>IFERROR(VLOOKUP($N24,得点凡例!$A$3:$B$8,2,FALSE),"")</f>
        <v/>
      </c>
    </row>
  </sheetData>
  <phoneticPr fontId="2"/>
  <dataValidations count="1">
    <dataValidation type="list" allowBlank="1" showInputMessage="1" showErrorMessage="1" sqref="J2:J1048576" xr:uid="{19D75F98-DE03-44CB-96E2-D7A4BF0291E6}">
      <formula1>$B$2:$B$15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851F-3F0B-4595-9D2E-48E29FD4C588}">
  <dimension ref="A1:O63"/>
  <sheetViews>
    <sheetView topLeftCell="B1" zoomScale="70" zoomScaleNormal="70" workbookViewId="0">
      <selection activeCell="M9" sqref="M9"/>
    </sheetView>
  </sheetViews>
  <sheetFormatPr defaultRowHeight="12.5"/>
  <cols>
    <col min="1" max="1" width="8.90625" style="15"/>
    <col min="2" max="2" width="11" style="15" customWidth="1"/>
    <col min="3" max="3" width="12.90625" style="15" customWidth="1"/>
    <col min="4" max="4" width="8.54296875" style="15" customWidth="1"/>
    <col min="5" max="5" width="14.453125" style="15" bestFit="1" customWidth="1"/>
    <col min="6" max="6" width="18.90625" style="15" customWidth="1"/>
    <col min="7" max="8" width="8.90625" customWidth="1"/>
    <col min="9" max="9" width="4.453125" style="13" bestFit="1" customWidth="1"/>
    <col min="10" max="10" width="11.08984375" style="15" customWidth="1"/>
    <col min="11" max="11" width="8.90625" style="15" customWidth="1"/>
    <col min="12" max="12" width="8.90625" style="15"/>
  </cols>
  <sheetData>
    <row r="1" spans="1:15" s="15" customFormat="1" ht="13" thickBot="1">
      <c r="A1" s="121" t="s">
        <v>230</v>
      </c>
      <c r="B1" s="121" t="s">
        <v>186</v>
      </c>
      <c r="C1" s="121" t="s">
        <v>160</v>
      </c>
      <c r="D1" s="121" t="s">
        <v>161</v>
      </c>
      <c r="E1" s="121" t="s">
        <v>270</v>
      </c>
      <c r="F1" s="121" t="s">
        <v>271</v>
      </c>
      <c r="G1" s="45"/>
      <c r="H1" s="45"/>
      <c r="I1" s="45"/>
      <c r="M1" s="118" t="s">
        <v>267</v>
      </c>
      <c r="N1" s="118" t="s">
        <v>230</v>
      </c>
      <c r="O1" s="118" t="s">
        <v>266</v>
      </c>
    </row>
    <row r="2" spans="1:15" ht="13.5" thickTop="1" thickBot="1">
      <c r="A2" s="15">
        <f t="shared" ref="A2:A26" si="0">IFERROR(RANK($F2,$F$2:$F$26,1),"")</f>
        <v>1</v>
      </c>
      <c r="B2" s="42" t="s">
        <v>83</v>
      </c>
      <c r="C2" s="42">
        <v>3</v>
      </c>
      <c r="D2" s="42" t="s">
        <v>139</v>
      </c>
      <c r="E2" s="42">
        <v>26</v>
      </c>
      <c r="F2" s="15">
        <f t="shared" ref="F2:F26" si="1">VLOOKUP($B2,$J$3:$M$40,4,FALSE)</f>
        <v>26.41</v>
      </c>
      <c r="I2" s="41" t="s">
        <v>192</v>
      </c>
      <c r="K2" s="15" t="str">
        <f>IFERROR(VLOOKUP($J2,$B$2:$D$29,2,FALSE)," ")</f>
        <v xml:space="preserve"> </v>
      </c>
      <c r="L2" s="15" t="str">
        <f>IFERROR(VLOOKUP($J2,$B$2:$D$29,2,FALSE)," ")</f>
        <v xml:space="preserve"> </v>
      </c>
      <c r="O2" t="str">
        <f>IFERROR(VLOOKUP($N2,得点凡例!$A$3:$B$8,2,FALSE),"")</f>
        <v/>
      </c>
    </row>
    <row r="3" spans="1:15">
      <c r="A3" s="15">
        <f t="shared" si="0"/>
        <v>2</v>
      </c>
      <c r="B3" s="42" t="s">
        <v>46</v>
      </c>
      <c r="C3" s="42" t="s">
        <v>145</v>
      </c>
      <c r="D3" s="42" t="s">
        <v>137</v>
      </c>
      <c r="E3" s="42">
        <v>27</v>
      </c>
      <c r="F3" s="15">
        <f t="shared" si="1"/>
        <v>26.54</v>
      </c>
      <c r="I3" s="13">
        <v>1</v>
      </c>
      <c r="J3" s="15" t="s">
        <v>121</v>
      </c>
      <c r="K3" s="15" t="str">
        <f t="shared" ref="K3:K49" si="2">IFERROR(VLOOKUP($J3,$B$2:$D$29,2,FALSE)," ")</f>
        <v>OB2</v>
      </c>
      <c r="L3" s="15" t="str">
        <f t="shared" ref="L3:L40" si="3">IFERROR(VLOOKUP($J3,$B$2:$D$29,3,FALSE)," ")</f>
        <v>I</v>
      </c>
      <c r="M3" s="125">
        <v>29.87</v>
      </c>
      <c r="N3">
        <f>IFERROR(RANK($M3,$M$3:$M$8,1),"")</f>
        <v>1</v>
      </c>
      <c r="O3">
        <f>IFERROR(VLOOKUP($N3,得点凡例!$A$3:$B$8,2,FALSE),"")</f>
        <v>5</v>
      </c>
    </row>
    <row r="4" spans="1:15">
      <c r="A4" s="15">
        <f t="shared" si="0"/>
        <v>25</v>
      </c>
      <c r="B4" s="42" t="s">
        <v>56</v>
      </c>
      <c r="C4" s="42">
        <v>2</v>
      </c>
      <c r="D4" s="42" t="s">
        <v>136</v>
      </c>
      <c r="E4" s="42">
        <v>27.5</v>
      </c>
      <c r="F4" s="15">
        <f t="shared" si="1"/>
        <v>9999</v>
      </c>
      <c r="I4" s="13">
        <v>2</v>
      </c>
      <c r="J4" s="15" t="s">
        <v>131</v>
      </c>
      <c r="K4" s="15" t="str">
        <f t="shared" si="2"/>
        <v>OB10</v>
      </c>
      <c r="L4" s="15" t="str">
        <f t="shared" si="3"/>
        <v>M</v>
      </c>
      <c r="M4" s="111">
        <v>34.700000000000003</v>
      </c>
      <c r="N4">
        <f t="shared" ref="N4:N10" si="4">IFERROR(RANK($M4,$M$3:$M$8,1),"")</f>
        <v>5</v>
      </c>
      <c r="O4">
        <f>IFERROR(VLOOKUP($N4,得点凡例!$A$3:$B$8,2,FALSE),"")</f>
        <v>1</v>
      </c>
    </row>
    <row r="5" spans="1:15">
      <c r="A5" s="15">
        <f t="shared" si="0"/>
        <v>3</v>
      </c>
      <c r="B5" s="42" t="s">
        <v>91</v>
      </c>
      <c r="C5" s="42" t="s">
        <v>145</v>
      </c>
      <c r="D5" s="42" t="s">
        <v>136</v>
      </c>
      <c r="E5" s="42">
        <v>27.5</v>
      </c>
      <c r="F5" s="15">
        <f t="shared" si="1"/>
        <v>27.01</v>
      </c>
      <c r="I5" s="13">
        <v>3</v>
      </c>
      <c r="J5" s="15" t="s">
        <v>133</v>
      </c>
      <c r="K5" s="15" t="str">
        <f t="shared" si="2"/>
        <v>OB9</v>
      </c>
      <c r="L5" s="15" t="str">
        <f t="shared" si="3"/>
        <v>I</v>
      </c>
      <c r="M5" s="111">
        <v>32.57</v>
      </c>
      <c r="N5">
        <f t="shared" si="4"/>
        <v>3</v>
      </c>
      <c r="O5">
        <f>IFERROR(VLOOKUP($N5,得点凡例!$A$3:$B$8,2,FALSE),"")</f>
        <v>3</v>
      </c>
    </row>
    <row r="6" spans="1:15">
      <c r="A6" s="15">
        <f t="shared" si="0"/>
        <v>6</v>
      </c>
      <c r="B6" s="42" t="s">
        <v>18</v>
      </c>
      <c r="C6" s="42" t="s">
        <v>145</v>
      </c>
      <c r="D6" s="42" t="s">
        <v>140</v>
      </c>
      <c r="E6" s="42">
        <v>27.54</v>
      </c>
      <c r="F6" s="15">
        <f t="shared" si="1"/>
        <v>28.71</v>
      </c>
      <c r="I6" s="13">
        <v>4</v>
      </c>
      <c r="J6" s="15" t="s">
        <v>76</v>
      </c>
      <c r="K6" s="15">
        <f t="shared" si="2"/>
        <v>2</v>
      </c>
      <c r="L6" s="15" t="str">
        <f t="shared" si="3"/>
        <v>E</v>
      </c>
      <c r="M6" s="111">
        <v>30.41</v>
      </c>
      <c r="N6">
        <f t="shared" si="4"/>
        <v>2</v>
      </c>
      <c r="O6">
        <f>IFERROR(VLOOKUP($N6,得点凡例!$A$3:$B$8,2,FALSE),"")</f>
        <v>4</v>
      </c>
    </row>
    <row r="7" spans="1:15">
      <c r="A7" s="15">
        <f t="shared" si="0"/>
        <v>5</v>
      </c>
      <c r="B7" s="42" t="s">
        <v>74</v>
      </c>
      <c r="C7" s="42">
        <v>1</v>
      </c>
      <c r="D7" s="42" t="s">
        <v>139</v>
      </c>
      <c r="E7" s="42">
        <v>28</v>
      </c>
      <c r="F7" s="15">
        <f t="shared" si="1"/>
        <v>28.48</v>
      </c>
      <c r="I7" s="13">
        <v>5</v>
      </c>
      <c r="J7" s="15" t="s">
        <v>41</v>
      </c>
      <c r="K7" s="15" t="str">
        <f t="shared" si="2"/>
        <v>OB1</v>
      </c>
      <c r="L7" s="15" t="str">
        <f t="shared" si="3"/>
        <v>I</v>
      </c>
      <c r="M7" s="111">
        <v>34.020000000000003</v>
      </c>
      <c r="N7">
        <f t="shared" si="4"/>
        <v>4</v>
      </c>
      <c r="O7">
        <f>IFERROR(VLOOKUP($N7,得点凡例!$A$3:$B$8,2,FALSE),"")</f>
        <v>2</v>
      </c>
    </row>
    <row r="8" spans="1:15">
      <c r="A8" s="15">
        <f t="shared" si="0"/>
        <v>7</v>
      </c>
      <c r="B8" s="42" t="s">
        <v>67</v>
      </c>
      <c r="C8" s="42">
        <v>2</v>
      </c>
      <c r="D8" s="42" t="s">
        <v>140</v>
      </c>
      <c r="E8" s="42">
        <v>28</v>
      </c>
      <c r="F8" s="15">
        <f t="shared" si="1"/>
        <v>28.75</v>
      </c>
      <c r="I8" s="13">
        <v>6</v>
      </c>
      <c r="K8" s="15" t="str">
        <f t="shared" si="2"/>
        <v xml:space="preserve"> </v>
      </c>
      <c r="L8" s="15" t="str">
        <f t="shared" si="3"/>
        <v xml:space="preserve"> </v>
      </c>
      <c r="M8" s="111"/>
      <c r="N8" t="str">
        <f t="shared" si="4"/>
        <v/>
      </c>
      <c r="O8" t="str">
        <f>IFERROR(VLOOKUP($N8,得点凡例!$A$3:$B$8,2,FALSE),"")</f>
        <v/>
      </c>
    </row>
    <row r="9" spans="1:15">
      <c r="A9" s="15">
        <f t="shared" si="0"/>
        <v>8</v>
      </c>
      <c r="B9" s="42" t="s">
        <v>72</v>
      </c>
      <c r="C9" s="42">
        <v>1</v>
      </c>
      <c r="D9" s="42" t="s">
        <v>137</v>
      </c>
      <c r="E9" s="42">
        <v>30</v>
      </c>
      <c r="F9" s="15">
        <f t="shared" si="1"/>
        <v>28.95</v>
      </c>
      <c r="K9" s="15" t="str">
        <f t="shared" si="2"/>
        <v xml:space="preserve"> </v>
      </c>
      <c r="L9" s="15" t="str">
        <f t="shared" si="3"/>
        <v xml:space="preserve"> </v>
      </c>
      <c r="M9" s="111"/>
      <c r="N9" t="str">
        <f t="shared" si="4"/>
        <v/>
      </c>
      <c r="O9" t="str">
        <f>IFERROR(VLOOKUP($N9,得点凡例!$A$3:$B$8,2,FALSE),"")</f>
        <v/>
      </c>
    </row>
    <row r="10" spans="1:15">
      <c r="A10" s="15">
        <f t="shared" si="0"/>
        <v>11</v>
      </c>
      <c r="B10" s="42" t="s">
        <v>100</v>
      </c>
      <c r="C10" s="42">
        <v>2</v>
      </c>
      <c r="D10" s="42" t="s">
        <v>137</v>
      </c>
      <c r="E10" s="42">
        <v>30</v>
      </c>
      <c r="F10" s="15">
        <f t="shared" si="1"/>
        <v>29.43</v>
      </c>
      <c r="I10" s="41" t="s">
        <v>193</v>
      </c>
      <c r="K10" s="15" t="str">
        <f t="shared" si="2"/>
        <v xml:space="preserve"> </v>
      </c>
      <c r="L10" s="15" t="str">
        <f t="shared" si="3"/>
        <v xml:space="preserve"> </v>
      </c>
      <c r="M10" s="111"/>
      <c r="N10" t="str">
        <f t="shared" si="4"/>
        <v/>
      </c>
      <c r="O10" t="str">
        <f>IFERROR(VLOOKUP($N10,得点凡例!$A$3:$B$8,2,FALSE),"")</f>
        <v/>
      </c>
    </row>
    <row r="11" spans="1:15">
      <c r="A11" s="15">
        <f t="shared" si="0"/>
        <v>10</v>
      </c>
      <c r="B11" s="42" t="s">
        <v>104</v>
      </c>
      <c r="C11" s="42">
        <v>3</v>
      </c>
      <c r="D11" s="42" t="s">
        <v>137</v>
      </c>
      <c r="E11" s="42">
        <v>30</v>
      </c>
      <c r="F11" s="15">
        <f t="shared" si="1"/>
        <v>29.36</v>
      </c>
      <c r="I11" s="13">
        <v>1</v>
      </c>
      <c r="J11" s="15" t="s">
        <v>261</v>
      </c>
      <c r="K11" s="15" t="str">
        <f t="shared" si="2"/>
        <v>OB1</v>
      </c>
      <c r="L11" s="15" t="str">
        <f t="shared" si="3"/>
        <v>M</v>
      </c>
      <c r="M11" s="111">
        <v>45.28</v>
      </c>
      <c r="N11">
        <f>IFERROR(RANK($M11,$M$11:$M$16,1),"")</f>
        <v>5</v>
      </c>
      <c r="O11">
        <f>IFERROR(VLOOKUP($N11,得点凡例!$A$3:$B$8,2,FALSE),"")</f>
        <v>1</v>
      </c>
    </row>
    <row r="12" spans="1:15">
      <c r="A12" s="15">
        <f t="shared" si="0"/>
        <v>4</v>
      </c>
      <c r="B12" s="42" t="s">
        <v>26</v>
      </c>
      <c r="C12" s="42" t="s">
        <v>146</v>
      </c>
      <c r="D12" s="42" t="s">
        <v>136</v>
      </c>
      <c r="E12" s="42">
        <v>30</v>
      </c>
      <c r="F12" s="15">
        <f t="shared" si="1"/>
        <v>27.74</v>
      </c>
      <c r="I12" s="13">
        <v>2</v>
      </c>
      <c r="J12" s="15" t="s">
        <v>43</v>
      </c>
      <c r="K12" s="15" t="str">
        <f t="shared" si="2"/>
        <v>OB1</v>
      </c>
      <c r="L12" s="15" t="str">
        <f t="shared" si="3"/>
        <v>C</v>
      </c>
      <c r="M12" s="111">
        <v>37.97</v>
      </c>
      <c r="N12">
        <f t="shared" ref="N12:N16" si="5">IFERROR(RANK($M12,$M$11:$M$16,1),"")</f>
        <v>3</v>
      </c>
      <c r="O12">
        <f>IFERROR(VLOOKUP($N12,得点凡例!$A$3:$B$8,2,FALSE),"")</f>
        <v>3</v>
      </c>
    </row>
    <row r="13" spans="1:15">
      <c r="A13" s="15">
        <f t="shared" si="0"/>
        <v>12</v>
      </c>
      <c r="B13" s="42" t="s">
        <v>106</v>
      </c>
      <c r="C13" s="42" t="s">
        <v>145</v>
      </c>
      <c r="D13" s="42" t="s">
        <v>136</v>
      </c>
      <c r="E13" s="42">
        <v>30.5</v>
      </c>
      <c r="F13" s="15">
        <f t="shared" si="1"/>
        <v>29.53</v>
      </c>
      <c r="I13" s="13">
        <v>3</v>
      </c>
      <c r="J13" s="15" t="s">
        <v>77</v>
      </c>
      <c r="K13" s="15" t="str">
        <f t="shared" si="2"/>
        <v>OB9</v>
      </c>
      <c r="L13" s="15" t="str">
        <f t="shared" si="3"/>
        <v>C</v>
      </c>
      <c r="M13" s="111">
        <v>32.78</v>
      </c>
      <c r="N13">
        <f t="shared" si="5"/>
        <v>1</v>
      </c>
      <c r="O13">
        <f>IFERROR(VLOOKUP($N13,得点凡例!$A$3:$B$8,2,FALSE),"")</f>
        <v>5</v>
      </c>
    </row>
    <row r="14" spans="1:15">
      <c r="A14" s="15">
        <f t="shared" si="0"/>
        <v>9</v>
      </c>
      <c r="B14" s="42" t="s">
        <v>84</v>
      </c>
      <c r="C14" s="42" t="s">
        <v>148</v>
      </c>
      <c r="D14" s="73" t="s">
        <v>136</v>
      </c>
      <c r="E14" s="42">
        <v>31</v>
      </c>
      <c r="F14" s="15">
        <f t="shared" si="1"/>
        <v>29.3</v>
      </c>
      <c r="I14" s="13">
        <v>4</v>
      </c>
      <c r="J14" s="15" t="s">
        <v>120</v>
      </c>
      <c r="K14" s="15" t="str">
        <f t="shared" si="2"/>
        <v>OB1</v>
      </c>
      <c r="L14" s="15" t="str">
        <f t="shared" si="3"/>
        <v>C</v>
      </c>
      <c r="M14" s="111">
        <v>38.270000000000003</v>
      </c>
      <c r="N14">
        <f t="shared" si="5"/>
        <v>4</v>
      </c>
      <c r="O14">
        <f>IFERROR(VLOOKUP($N14,得点凡例!$A$3:$B$8,2,FALSE),"")</f>
        <v>2</v>
      </c>
    </row>
    <row r="15" spans="1:15">
      <c r="A15" s="15">
        <f t="shared" si="0"/>
        <v>19</v>
      </c>
      <c r="B15" s="42" t="s">
        <v>41</v>
      </c>
      <c r="C15" s="42" t="s">
        <v>145</v>
      </c>
      <c r="D15" s="42" t="s">
        <v>140</v>
      </c>
      <c r="E15" s="42">
        <v>31</v>
      </c>
      <c r="F15" s="15">
        <f t="shared" si="1"/>
        <v>34.020000000000003</v>
      </c>
      <c r="I15" s="13">
        <v>5</v>
      </c>
      <c r="J15" s="15" t="s">
        <v>129</v>
      </c>
      <c r="K15" s="15" t="str">
        <f t="shared" si="2"/>
        <v>OB6</v>
      </c>
      <c r="L15" s="15" t="str">
        <f t="shared" si="3"/>
        <v>M</v>
      </c>
      <c r="M15" s="111">
        <v>35.57</v>
      </c>
      <c r="N15">
        <f t="shared" si="5"/>
        <v>2</v>
      </c>
      <c r="O15">
        <f>IFERROR(VLOOKUP($N15,得点凡例!$A$3:$B$8,2,FALSE),"")</f>
        <v>4</v>
      </c>
    </row>
    <row r="16" spans="1:15">
      <c r="A16" s="15">
        <f t="shared" si="0"/>
        <v>16</v>
      </c>
      <c r="B16" s="42" t="s">
        <v>73</v>
      </c>
      <c r="C16" s="42">
        <v>1</v>
      </c>
      <c r="D16" s="42" t="s">
        <v>136</v>
      </c>
      <c r="E16" s="42">
        <v>32</v>
      </c>
      <c r="F16" s="15">
        <f t="shared" si="1"/>
        <v>31.29</v>
      </c>
      <c r="I16" s="13">
        <v>6</v>
      </c>
      <c r="K16" s="15" t="str">
        <f t="shared" si="2"/>
        <v xml:space="preserve"> </v>
      </c>
      <c r="L16" s="15" t="str">
        <f t="shared" si="3"/>
        <v xml:space="preserve"> </v>
      </c>
      <c r="M16" s="111"/>
      <c r="N16" t="str">
        <f t="shared" si="5"/>
        <v/>
      </c>
      <c r="O16" t="str">
        <f>IFERROR(VLOOKUP($N16,得点凡例!$A$3:$B$8,2,FALSE),"")</f>
        <v/>
      </c>
    </row>
    <row r="17" spans="1:15">
      <c r="A17" s="15">
        <f t="shared" si="0"/>
        <v>15</v>
      </c>
      <c r="B17" s="42" t="s">
        <v>69</v>
      </c>
      <c r="C17" s="42">
        <v>2</v>
      </c>
      <c r="D17" s="42" t="s">
        <v>138</v>
      </c>
      <c r="E17" s="42">
        <v>32</v>
      </c>
      <c r="F17" s="15">
        <f t="shared" si="1"/>
        <v>30.63</v>
      </c>
      <c r="K17" s="15" t="str">
        <f t="shared" si="2"/>
        <v xml:space="preserve"> </v>
      </c>
      <c r="L17" s="15" t="str">
        <f t="shared" si="3"/>
        <v xml:space="preserve"> </v>
      </c>
      <c r="M17" s="111"/>
      <c r="N17" t="str">
        <f>IFERROR(RANK($M17,$M$3:$M$8,1),"")</f>
        <v/>
      </c>
      <c r="O17" t="str">
        <f>IFERROR(VLOOKUP($N17,得点凡例!$A$3:$B$8,2,FALSE),"")</f>
        <v/>
      </c>
    </row>
    <row r="18" spans="1:15">
      <c r="A18" s="15">
        <f t="shared" si="0"/>
        <v>17</v>
      </c>
      <c r="B18" s="42" t="s">
        <v>133</v>
      </c>
      <c r="C18" s="42" t="s">
        <v>154</v>
      </c>
      <c r="D18" s="73" t="s">
        <v>140</v>
      </c>
      <c r="E18" s="42">
        <v>33</v>
      </c>
      <c r="F18" s="15">
        <f t="shared" si="1"/>
        <v>32.57</v>
      </c>
      <c r="I18" s="41" t="s">
        <v>194</v>
      </c>
      <c r="K18" s="15" t="str">
        <f t="shared" si="2"/>
        <v xml:space="preserve"> </v>
      </c>
      <c r="L18" s="15" t="str">
        <f t="shared" si="3"/>
        <v xml:space="preserve"> </v>
      </c>
      <c r="M18" s="111"/>
      <c r="N18" t="str">
        <f>IFERROR(RANK($M18,$M$3:$M$8,1),"")</f>
        <v/>
      </c>
      <c r="O18" t="str">
        <f>IFERROR(VLOOKUP($N18,得点凡例!$A$3:$B$8,2,FALSE),"")</f>
        <v/>
      </c>
    </row>
    <row r="19" spans="1:15">
      <c r="A19" s="15">
        <f t="shared" si="0"/>
        <v>14</v>
      </c>
      <c r="B19" s="42" t="s">
        <v>76</v>
      </c>
      <c r="C19" s="42">
        <v>2</v>
      </c>
      <c r="D19" s="42" t="s">
        <v>137</v>
      </c>
      <c r="E19" s="42">
        <v>33.4</v>
      </c>
      <c r="F19" s="15">
        <f t="shared" si="1"/>
        <v>30.41</v>
      </c>
      <c r="I19" s="13">
        <v>1</v>
      </c>
      <c r="J19" s="15" t="s">
        <v>69</v>
      </c>
      <c r="K19" s="15">
        <f t="shared" si="2"/>
        <v>2</v>
      </c>
      <c r="L19" s="15" t="str">
        <f t="shared" si="3"/>
        <v>S</v>
      </c>
      <c r="M19" s="111">
        <v>30.63</v>
      </c>
      <c r="N19">
        <f>IFERROR(RANK($M19,$M$19:$M$24,1),"")</f>
        <v>4</v>
      </c>
      <c r="O19">
        <f>IFERROR(VLOOKUP($N19,得点凡例!$A$3:$B$8,2,FALSE),"")</f>
        <v>2</v>
      </c>
    </row>
    <row r="20" spans="1:15">
      <c r="A20" s="15">
        <f t="shared" si="0"/>
        <v>18</v>
      </c>
      <c r="B20" s="42" t="s">
        <v>77</v>
      </c>
      <c r="C20" s="42" t="s">
        <v>154</v>
      </c>
      <c r="D20" s="73" t="s">
        <v>139</v>
      </c>
      <c r="E20" s="42">
        <v>35</v>
      </c>
      <c r="F20" s="15">
        <f t="shared" si="1"/>
        <v>32.78</v>
      </c>
      <c r="I20" s="13">
        <v>2</v>
      </c>
      <c r="J20" s="15" t="s">
        <v>84</v>
      </c>
      <c r="K20" s="15" t="str">
        <f t="shared" si="2"/>
        <v>OB2</v>
      </c>
      <c r="L20" s="15" t="str">
        <f t="shared" si="3"/>
        <v>M</v>
      </c>
      <c r="M20" s="111">
        <v>29.3</v>
      </c>
      <c r="N20">
        <f t="shared" ref="N20:N24" si="6">IFERROR(RANK($M20,$M$19:$M$24,1),"")</f>
        <v>2</v>
      </c>
      <c r="O20">
        <f>IFERROR(VLOOKUP($N20,得点凡例!$A$3:$B$8,2,FALSE),"")</f>
        <v>4</v>
      </c>
    </row>
    <row r="21" spans="1:15">
      <c r="A21" s="15">
        <f t="shared" si="0"/>
        <v>23</v>
      </c>
      <c r="B21" s="42" t="s">
        <v>120</v>
      </c>
      <c r="C21" s="42" t="s">
        <v>146</v>
      </c>
      <c r="D21" s="42" t="s">
        <v>139</v>
      </c>
      <c r="E21" s="42">
        <v>35.729999999999997</v>
      </c>
      <c r="F21" s="15">
        <f t="shared" si="1"/>
        <v>38.270000000000003</v>
      </c>
      <c r="I21" s="13">
        <v>3</v>
      </c>
      <c r="J21" s="15" t="s">
        <v>26</v>
      </c>
      <c r="K21" s="15" t="str">
        <f t="shared" si="2"/>
        <v>OB1</v>
      </c>
      <c r="L21" s="15" t="str">
        <f t="shared" si="3"/>
        <v>M</v>
      </c>
      <c r="M21" s="111">
        <v>27.74</v>
      </c>
      <c r="N21">
        <f t="shared" si="6"/>
        <v>1</v>
      </c>
      <c r="O21">
        <f>IFERROR(VLOOKUP($N21,得点凡例!$A$3:$B$8,2,FALSE),"")</f>
        <v>5</v>
      </c>
    </row>
    <row r="22" spans="1:15">
      <c r="A22" s="15">
        <f t="shared" si="0"/>
        <v>22</v>
      </c>
      <c r="B22" s="42" t="s">
        <v>43</v>
      </c>
      <c r="C22" s="42" t="s">
        <v>145</v>
      </c>
      <c r="D22" s="42" t="s">
        <v>139</v>
      </c>
      <c r="E22" s="42">
        <v>35.78</v>
      </c>
      <c r="F22" s="15">
        <f t="shared" si="1"/>
        <v>37.97</v>
      </c>
      <c r="I22" s="13">
        <v>4</v>
      </c>
      <c r="J22" s="15" t="s">
        <v>106</v>
      </c>
      <c r="K22" s="15" t="str">
        <f t="shared" si="2"/>
        <v>OB1</v>
      </c>
      <c r="L22" s="15" t="str">
        <f t="shared" si="3"/>
        <v>M</v>
      </c>
      <c r="M22" s="111">
        <v>29.53</v>
      </c>
      <c r="N22">
        <f t="shared" si="6"/>
        <v>3</v>
      </c>
      <c r="O22">
        <f>IFERROR(VLOOKUP($N22,得点凡例!$A$3:$B$8,2,FALSE),"")</f>
        <v>3</v>
      </c>
    </row>
    <row r="23" spans="1:15">
      <c r="A23" s="15">
        <f t="shared" si="0"/>
        <v>20</v>
      </c>
      <c r="B23" s="42" t="s">
        <v>131</v>
      </c>
      <c r="C23" s="42" t="s">
        <v>155</v>
      </c>
      <c r="D23" s="73" t="s">
        <v>136</v>
      </c>
      <c r="E23" s="42">
        <v>36</v>
      </c>
      <c r="F23" s="15">
        <f t="shared" si="1"/>
        <v>34.700000000000003</v>
      </c>
      <c r="I23" s="13">
        <v>5</v>
      </c>
      <c r="J23" s="15" t="s">
        <v>73</v>
      </c>
      <c r="K23" s="15">
        <f t="shared" si="2"/>
        <v>1</v>
      </c>
      <c r="L23" s="15" t="str">
        <f t="shared" si="3"/>
        <v>M</v>
      </c>
      <c r="M23" s="111">
        <v>31.29</v>
      </c>
      <c r="N23">
        <f t="shared" si="6"/>
        <v>5</v>
      </c>
      <c r="O23">
        <f>IFERROR(VLOOKUP($N23,得点凡例!$A$3:$B$8,2,FALSE),"")</f>
        <v>1</v>
      </c>
    </row>
    <row r="24" spans="1:15">
      <c r="A24" s="15">
        <f t="shared" si="0"/>
        <v>21</v>
      </c>
      <c r="B24" s="42" t="s">
        <v>129</v>
      </c>
      <c r="C24" s="42" t="s">
        <v>152</v>
      </c>
      <c r="D24" s="73" t="s">
        <v>136</v>
      </c>
      <c r="E24" s="42">
        <v>40</v>
      </c>
      <c r="F24" s="15">
        <f t="shared" si="1"/>
        <v>35.57</v>
      </c>
      <c r="I24" s="13">
        <v>6</v>
      </c>
      <c r="K24" s="15" t="str">
        <f t="shared" si="2"/>
        <v xml:space="preserve"> </v>
      </c>
      <c r="L24" s="15" t="str">
        <f t="shared" si="3"/>
        <v xml:space="preserve"> </v>
      </c>
      <c r="M24" s="111"/>
      <c r="N24" t="str">
        <f t="shared" si="6"/>
        <v/>
      </c>
      <c r="O24" t="str">
        <f>IFERROR(VLOOKUP($N24,得点凡例!$A$3:$B$8,2,FALSE),"")</f>
        <v/>
      </c>
    </row>
    <row r="25" spans="1:15">
      <c r="A25" s="15">
        <f t="shared" si="0"/>
        <v>13</v>
      </c>
      <c r="B25" s="42" t="s">
        <v>121</v>
      </c>
      <c r="C25" s="42" t="s">
        <v>149</v>
      </c>
      <c r="D25" s="73" t="s">
        <v>140</v>
      </c>
      <c r="E25" s="42">
        <v>40</v>
      </c>
      <c r="F25" s="15">
        <f t="shared" si="1"/>
        <v>29.87</v>
      </c>
      <c r="K25" s="15" t="str">
        <f t="shared" si="2"/>
        <v xml:space="preserve"> </v>
      </c>
      <c r="L25" s="15" t="str">
        <f t="shared" si="3"/>
        <v xml:space="preserve"> </v>
      </c>
      <c r="M25" s="111"/>
      <c r="N25" t="str">
        <f>IFERROR(RANK($M25,$M$3:$M$8,1),"")</f>
        <v/>
      </c>
      <c r="O25" t="str">
        <f>IFERROR(VLOOKUP($N25,得点凡例!$A$3:$B$8,2,FALSE),"")</f>
        <v/>
      </c>
    </row>
    <row r="26" spans="1:15">
      <c r="A26" s="15">
        <f t="shared" si="0"/>
        <v>24</v>
      </c>
      <c r="B26" s="133" t="s">
        <v>261</v>
      </c>
      <c r="C26" s="42" t="s">
        <v>262</v>
      </c>
      <c r="D26" s="73" t="s">
        <v>263</v>
      </c>
      <c r="E26" s="42">
        <v>40</v>
      </c>
      <c r="F26" s="15">
        <f t="shared" si="1"/>
        <v>45.28</v>
      </c>
      <c r="I26" s="41" t="s">
        <v>195</v>
      </c>
      <c r="K26" s="15" t="str">
        <f t="shared" si="2"/>
        <v xml:space="preserve"> </v>
      </c>
      <c r="L26" s="15" t="str">
        <f t="shared" si="3"/>
        <v xml:space="preserve"> </v>
      </c>
      <c r="M26" s="111"/>
      <c r="N26" t="str">
        <f>IFERROR(RANK($M26,$M$3:$M$8,1),"")</f>
        <v/>
      </c>
      <c r="O26" t="str">
        <f>IFERROR(VLOOKUP($N26,得点凡例!$A$3:$B$8,2,FALSE),"")</f>
        <v/>
      </c>
    </row>
    <row r="27" spans="1:15">
      <c r="B27" s="42"/>
      <c r="C27" s="42"/>
      <c r="D27" s="73"/>
      <c r="E27" s="42"/>
      <c r="I27" s="13">
        <v>1</v>
      </c>
      <c r="J27" s="15" t="s">
        <v>104</v>
      </c>
      <c r="K27" s="15">
        <f t="shared" si="2"/>
        <v>3</v>
      </c>
      <c r="L27" s="15" t="str">
        <f t="shared" si="3"/>
        <v>E</v>
      </c>
      <c r="M27" s="111">
        <v>29.36</v>
      </c>
      <c r="N27">
        <f>IFERROR(RANK($M27,$M$27:$M$32,1),"")</f>
        <v>4</v>
      </c>
      <c r="O27">
        <f>IFERROR(VLOOKUP($N27,得点凡例!$A$3:$B$8,2,FALSE),"")</f>
        <v>2</v>
      </c>
    </row>
    <row r="28" spans="1:15">
      <c r="B28" s="42"/>
      <c r="C28" s="42"/>
      <c r="D28" s="73"/>
      <c r="E28" s="42"/>
      <c r="I28" s="13">
        <v>2</v>
      </c>
      <c r="J28" s="15" t="s">
        <v>72</v>
      </c>
      <c r="K28" s="15">
        <f t="shared" si="2"/>
        <v>1</v>
      </c>
      <c r="L28" s="15" t="str">
        <f t="shared" si="3"/>
        <v>E</v>
      </c>
      <c r="M28" s="111">
        <v>28.95</v>
      </c>
      <c r="N28">
        <f t="shared" ref="N28:N32" si="7">IFERROR(RANK($M28,$M$27:$M$32,1),"")</f>
        <v>3</v>
      </c>
      <c r="O28">
        <f>IFERROR(VLOOKUP($N28,得点凡例!$A$3:$B$8,2,FALSE),"")</f>
        <v>3</v>
      </c>
    </row>
    <row r="29" spans="1:15">
      <c r="B29" s="42"/>
      <c r="C29" s="42"/>
      <c r="D29" s="73"/>
      <c r="E29" s="42"/>
      <c r="I29" s="13">
        <v>3</v>
      </c>
      <c r="J29" s="15" t="s">
        <v>74</v>
      </c>
      <c r="K29" s="15">
        <f t="shared" si="2"/>
        <v>1</v>
      </c>
      <c r="L29" s="15" t="str">
        <f t="shared" si="3"/>
        <v>C</v>
      </c>
      <c r="M29" s="111">
        <v>28.48</v>
      </c>
      <c r="N29">
        <f t="shared" si="7"/>
        <v>1</v>
      </c>
      <c r="O29">
        <f>IFERROR(VLOOKUP($N29,得点凡例!$A$3:$B$8,2,FALSE),"")</f>
        <v>5</v>
      </c>
    </row>
    <row r="30" spans="1:15">
      <c r="I30" s="13">
        <v>4</v>
      </c>
      <c r="J30" s="15" t="s">
        <v>67</v>
      </c>
      <c r="K30" s="15">
        <f t="shared" si="2"/>
        <v>2</v>
      </c>
      <c r="L30" s="15" t="str">
        <f t="shared" si="3"/>
        <v>I</v>
      </c>
      <c r="M30" s="111">
        <v>28.75</v>
      </c>
      <c r="N30">
        <f t="shared" si="7"/>
        <v>2</v>
      </c>
      <c r="O30">
        <f>IFERROR(VLOOKUP($N30,得点凡例!$A$3:$B$8,2,FALSE),"")</f>
        <v>4</v>
      </c>
    </row>
    <row r="31" spans="1:15">
      <c r="I31" s="13">
        <v>5</v>
      </c>
      <c r="J31" s="15" t="s">
        <v>100</v>
      </c>
      <c r="K31" s="15">
        <f t="shared" si="2"/>
        <v>2</v>
      </c>
      <c r="L31" s="15" t="str">
        <f t="shared" si="3"/>
        <v>E</v>
      </c>
      <c r="M31" s="111">
        <v>29.43</v>
      </c>
      <c r="N31">
        <f t="shared" si="7"/>
        <v>5</v>
      </c>
      <c r="O31">
        <f>IFERROR(VLOOKUP($N31,得点凡例!$A$3:$B$8,2,FALSE),"")</f>
        <v>1</v>
      </c>
    </row>
    <row r="32" spans="1:15">
      <c r="I32" s="13">
        <v>6</v>
      </c>
      <c r="K32" s="15" t="str">
        <f t="shared" si="2"/>
        <v xml:space="preserve"> </v>
      </c>
      <c r="L32" s="15" t="str">
        <f t="shared" si="3"/>
        <v xml:space="preserve"> </v>
      </c>
      <c r="M32" s="111"/>
      <c r="N32" t="str">
        <f t="shared" si="7"/>
        <v/>
      </c>
      <c r="O32" t="str">
        <f>IFERROR(VLOOKUP($N32,得点凡例!$A$3:$B$8,2,FALSE),"")</f>
        <v/>
      </c>
    </row>
    <row r="33" spans="9:15">
      <c r="K33" s="15" t="str">
        <f t="shared" si="2"/>
        <v xml:space="preserve"> </v>
      </c>
      <c r="L33" s="15" t="str">
        <f t="shared" si="3"/>
        <v xml:space="preserve"> </v>
      </c>
      <c r="M33" s="111"/>
      <c r="N33" t="str">
        <f>IFERROR(RANK($M33,$M$3:$M$8,1),"")</f>
        <v/>
      </c>
      <c r="O33" t="str">
        <f>IFERROR(VLOOKUP($N33,得点凡例!$A$3:$B$8,2,FALSE),"")</f>
        <v/>
      </c>
    </row>
    <row r="34" spans="9:15" ht="16.5">
      <c r="I34" s="41" t="s">
        <v>264</v>
      </c>
      <c r="K34" s="15" t="str">
        <f t="shared" si="2"/>
        <v xml:space="preserve"> </v>
      </c>
      <c r="L34" s="15" t="str">
        <f t="shared" si="3"/>
        <v xml:space="preserve"> </v>
      </c>
      <c r="M34" s="111"/>
      <c r="N34" t="str">
        <f>IFERROR(RANK($M34,$M$3:$M$8,1),"")</f>
        <v/>
      </c>
      <c r="O34" t="str">
        <f>IFERROR(VLOOKUP($N34,得点凡例!$A$3:$B$8,2,FALSE),"")</f>
        <v/>
      </c>
    </row>
    <row r="35" spans="9:15">
      <c r="I35" s="13">
        <v>1</v>
      </c>
      <c r="J35" s="15" t="s">
        <v>18</v>
      </c>
      <c r="K35" s="15" t="str">
        <f t="shared" si="2"/>
        <v>OB1</v>
      </c>
      <c r="L35" s="15" t="str">
        <f t="shared" si="3"/>
        <v>I</v>
      </c>
      <c r="M35" s="111">
        <v>28.71</v>
      </c>
      <c r="N35">
        <f>IFERROR(RANK($M35,$M$35:$M$40,1),"")</f>
        <v>4</v>
      </c>
      <c r="O35">
        <f>IFERROR(VLOOKUP($N35,得点凡例!$A$3:$B$8,2,FALSE),"")</f>
        <v>2</v>
      </c>
    </row>
    <row r="36" spans="9:15">
      <c r="I36" s="13">
        <v>2</v>
      </c>
      <c r="J36" s="15" t="s">
        <v>56</v>
      </c>
      <c r="K36" s="15">
        <f t="shared" si="2"/>
        <v>2</v>
      </c>
      <c r="L36" s="15" t="str">
        <f t="shared" si="3"/>
        <v>M</v>
      </c>
      <c r="M36" s="111">
        <v>9999</v>
      </c>
      <c r="N36">
        <f t="shared" ref="N36:N40" si="8">IFERROR(RANK($M36,$M$35:$M$40,1),"")</f>
        <v>5</v>
      </c>
      <c r="O36">
        <v>0</v>
      </c>
    </row>
    <row r="37" spans="9:15">
      <c r="I37" s="13">
        <v>3</v>
      </c>
      <c r="J37" s="15" t="s">
        <v>83</v>
      </c>
      <c r="K37" s="15">
        <f t="shared" si="2"/>
        <v>3</v>
      </c>
      <c r="L37" s="15" t="str">
        <f t="shared" si="3"/>
        <v>C</v>
      </c>
      <c r="M37" s="111">
        <v>26.41</v>
      </c>
      <c r="N37">
        <f t="shared" si="8"/>
        <v>1</v>
      </c>
      <c r="O37">
        <f>IFERROR(VLOOKUP($N37,得点凡例!$A$3:$B$8,2,FALSE),"")</f>
        <v>5</v>
      </c>
    </row>
    <row r="38" spans="9:15">
      <c r="I38" s="13">
        <v>4</v>
      </c>
      <c r="J38" s="15" t="s">
        <v>46</v>
      </c>
      <c r="K38" s="15" t="str">
        <f t="shared" si="2"/>
        <v>OB1</v>
      </c>
      <c r="L38" s="15" t="str">
        <f t="shared" si="3"/>
        <v>E</v>
      </c>
      <c r="M38" s="111">
        <v>26.54</v>
      </c>
      <c r="N38">
        <f t="shared" si="8"/>
        <v>2</v>
      </c>
      <c r="O38">
        <f>IFERROR(VLOOKUP($N38,得点凡例!$A$3:$B$8,2,FALSE),"")</f>
        <v>4</v>
      </c>
    </row>
    <row r="39" spans="9:15">
      <c r="I39" s="13">
        <v>5</v>
      </c>
      <c r="J39" s="15" t="s">
        <v>91</v>
      </c>
      <c r="K39" s="15" t="str">
        <f t="shared" si="2"/>
        <v>OB1</v>
      </c>
      <c r="L39" s="15" t="str">
        <f t="shared" si="3"/>
        <v>M</v>
      </c>
      <c r="M39" s="111">
        <v>27.01</v>
      </c>
      <c r="N39">
        <f t="shared" si="8"/>
        <v>3</v>
      </c>
      <c r="O39">
        <f>IFERROR(VLOOKUP($N39,得点凡例!$A$3:$B$8,2,FALSE),"")</f>
        <v>3</v>
      </c>
    </row>
    <row r="40" spans="9:15" ht="13" thickBot="1">
      <c r="I40" s="13">
        <v>6</v>
      </c>
      <c r="K40" s="15" t="str">
        <f t="shared" si="2"/>
        <v xml:space="preserve"> </v>
      </c>
      <c r="L40" s="15" t="str">
        <f t="shared" si="3"/>
        <v xml:space="preserve"> </v>
      </c>
      <c r="M40" s="126"/>
      <c r="N40" t="str">
        <f t="shared" si="8"/>
        <v/>
      </c>
      <c r="O40" t="str">
        <f>IFERROR(VLOOKUP($N40,得点凡例!$A$3:$B$8,2,FALSE),"")</f>
        <v/>
      </c>
    </row>
    <row r="41" spans="9:15">
      <c r="K41" s="15" t="str">
        <f t="shared" si="2"/>
        <v xml:space="preserve"> </v>
      </c>
      <c r="L41" s="15" t="str">
        <f t="shared" ref="L41:L49" si="9">IFERROR(VLOOKUP($J41,$B$2:$D$25,3,FALSE)," ")</f>
        <v xml:space="preserve"> </v>
      </c>
    </row>
    <row r="42" spans="9:15">
      <c r="K42" s="15" t="str">
        <f t="shared" si="2"/>
        <v xml:space="preserve"> </v>
      </c>
      <c r="L42" s="15" t="str">
        <f t="shared" si="9"/>
        <v xml:space="preserve"> </v>
      </c>
    </row>
    <row r="43" spans="9:15">
      <c r="K43" s="15" t="str">
        <f t="shared" si="2"/>
        <v xml:space="preserve"> </v>
      </c>
      <c r="L43" s="15" t="str">
        <f t="shared" si="9"/>
        <v xml:space="preserve"> </v>
      </c>
    </row>
    <row r="44" spans="9:15">
      <c r="K44" s="15" t="str">
        <f t="shared" si="2"/>
        <v xml:space="preserve"> </v>
      </c>
      <c r="L44" s="15" t="str">
        <f t="shared" si="9"/>
        <v xml:space="preserve"> </v>
      </c>
    </row>
    <row r="45" spans="9:15">
      <c r="K45" s="15" t="str">
        <f t="shared" si="2"/>
        <v xml:space="preserve"> </v>
      </c>
      <c r="L45" s="15" t="str">
        <f t="shared" si="9"/>
        <v xml:space="preserve"> </v>
      </c>
    </row>
    <row r="46" spans="9:15">
      <c r="K46" s="15" t="str">
        <f t="shared" si="2"/>
        <v xml:space="preserve"> </v>
      </c>
      <c r="L46" s="15" t="str">
        <f t="shared" si="9"/>
        <v xml:space="preserve"> </v>
      </c>
    </row>
    <row r="47" spans="9:15">
      <c r="K47" s="15" t="str">
        <f t="shared" si="2"/>
        <v xml:space="preserve"> </v>
      </c>
      <c r="L47" s="15" t="str">
        <f t="shared" si="9"/>
        <v xml:space="preserve"> </v>
      </c>
    </row>
    <row r="48" spans="9:15">
      <c r="K48" s="15" t="str">
        <f t="shared" si="2"/>
        <v xml:space="preserve"> </v>
      </c>
      <c r="L48" s="15" t="str">
        <f t="shared" si="9"/>
        <v xml:space="preserve"> </v>
      </c>
    </row>
    <row r="49" spans="11:12">
      <c r="K49" s="15" t="str">
        <f t="shared" si="2"/>
        <v xml:space="preserve"> </v>
      </c>
      <c r="L49" s="15" t="str">
        <f t="shared" si="9"/>
        <v xml:space="preserve"> </v>
      </c>
    </row>
    <row r="63" spans="11:12" ht="13.25" customHeight="1"/>
  </sheetData>
  <phoneticPr fontId="2"/>
  <dataValidations count="1">
    <dataValidation type="list" allowBlank="1" showInputMessage="1" showErrorMessage="1" sqref="J2:J1048576" xr:uid="{B5B5DF39-E32C-4DE6-B60A-2DD9F92B44AA}">
      <formula1>$B$2:$B$30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C7DB-0403-4D73-B430-D205A01DEDBD}">
  <dimension ref="A1:Q28"/>
  <sheetViews>
    <sheetView topLeftCell="B1" workbookViewId="0">
      <selection activeCell="I7" sqref="I7"/>
    </sheetView>
  </sheetViews>
  <sheetFormatPr defaultColWidth="14.453125" defaultRowHeight="12.5"/>
  <cols>
    <col min="1" max="1" width="4.90625" customWidth="1"/>
    <col min="2" max="2" width="11" style="60" customWidth="1"/>
    <col min="3" max="3" width="12.90625" style="72" customWidth="1"/>
    <col min="4" max="4" width="8.54296875" style="58" customWidth="1"/>
    <col min="5" max="5" width="23.08984375" bestFit="1" customWidth="1"/>
    <col min="6" max="6" width="8.90625" customWidth="1"/>
    <col min="7" max="7" width="4.90625" customWidth="1"/>
    <col min="8" max="8" width="11" customWidth="1"/>
    <col min="9" max="9" width="12.90625" customWidth="1"/>
    <col min="10" max="10" width="8.54296875" customWidth="1"/>
    <col min="11" max="11" width="22.6328125" bestFit="1" customWidth="1"/>
    <col min="12" max="12" width="8.90625" customWidth="1"/>
    <col min="13" max="13" width="4.90625" customWidth="1"/>
    <col min="14" max="14" width="11" customWidth="1"/>
    <col min="15" max="15" width="12.90625" customWidth="1"/>
    <col min="16" max="16" width="8.54296875" customWidth="1"/>
    <col min="17" max="23" width="21.54296875" customWidth="1"/>
  </cols>
  <sheetData>
    <row r="1" spans="1:17">
      <c r="A1" s="7" t="s">
        <v>17</v>
      </c>
      <c r="B1" s="70" t="s">
        <v>106</v>
      </c>
      <c r="C1" s="54" t="s">
        <v>145</v>
      </c>
      <c r="D1" s="56" t="s">
        <v>136</v>
      </c>
      <c r="E1" s="7" t="s">
        <v>198</v>
      </c>
      <c r="F1" s="7"/>
      <c r="G1" s="7" t="s">
        <v>17</v>
      </c>
      <c r="H1" s="7" t="s">
        <v>58</v>
      </c>
      <c r="I1" s="9" t="s">
        <v>157</v>
      </c>
      <c r="J1" s="6" t="s">
        <v>138</v>
      </c>
      <c r="K1" s="7" t="s">
        <v>48</v>
      </c>
      <c r="L1" s="7"/>
      <c r="M1" s="7" t="s">
        <v>17</v>
      </c>
      <c r="N1" s="7" t="s">
        <v>91</v>
      </c>
      <c r="O1" s="9" t="s">
        <v>145</v>
      </c>
      <c r="P1" s="7" t="s">
        <v>136</v>
      </c>
      <c r="Q1" s="7" t="s">
        <v>49</v>
      </c>
    </row>
    <row r="2" spans="1:17">
      <c r="A2" s="7" t="s">
        <v>17</v>
      </c>
      <c r="B2" s="70" t="s">
        <v>97</v>
      </c>
      <c r="C2" s="54" t="s">
        <v>145</v>
      </c>
      <c r="D2" s="56" t="s">
        <v>136</v>
      </c>
      <c r="E2" s="7" t="s">
        <v>23</v>
      </c>
      <c r="F2" s="7"/>
      <c r="G2" s="7" t="s">
        <v>17</v>
      </c>
      <c r="H2" s="7" t="s">
        <v>131</v>
      </c>
      <c r="I2" s="9" t="s">
        <v>155</v>
      </c>
      <c r="J2" s="6" t="s">
        <v>136</v>
      </c>
      <c r="K2" s="7" t="s">
        <v>48</v>
      </c>
      <c r="L2" s="7"/>
      <c r="M2" s="7" t="s">
        <v>17</v>
      </c>
      <c r="N2" s="7" t="s">
        <v>46</v>
      </c>
      <c r="O2" s="9" t="s">
        <v>145</v>
      </c>
      <c r="P2" s="7" t="s">
        <v>137</v>
      </c>
      <c r="Q2" s="7" t="s">
        <v>49</v>
      </c>
    </row>
    <row r="3" spans="1:17">
      <c r="A3" s="7" t="s">
        <v>17</v>
      </c>
      <c r="B3" s="70" t="s">
        <v>18</v>
      </c>
      <c r="C3" s="54" t="s">
        <v>145</v>
      </c>
      <c r="D3" s="56" t="s">
        <v>140</v>
      </c>
      <c r="E3" s="7" t="s">
        <v>23</v>
      </c>
      <c r="F3" s="7"/>
      <c r="G3" s="7" t="s">
        <v>17</v>
      </c>
      <c r="H3" s="7" t="s">
        <v>91</v>
      </c>
      <c r="I3" s="9" t="s">
        <v>145</v>
      </c>
      <c r="J3" s="7" t="s">
        <v>136</v>
      </c>
      <c r="K3" s="7" t="s">
        <v>48</v>
      </c>
      <c r="L3" s="7"/>
      <c r="M3" s="7" t="s">
        <v>17</v>
      </c>
      <c r="N3" s="7" t="s">
        <v>106</v>
      </c>
      <c r="O3" s="9" t="s">
        <v>145</v>
      </c>
      <c r="P3" s="7" t="s">
        <v>136</v>
      </c>
      <c r="Q3" s="7" t="s">
        <v>49</v>
      </c>
    </row>
    <row r="4" spans="1:17">
      <c r="A4" s="7" t="s">
        <v>17</v>
      </c>
      <c r="B4" s="70" t="s">
        <v>79</v>
      </c>
      <c r="C4" s="54" t="s">
        <v>146</v>
      </c>
      <c r="D4" s="56" t="s">
        <v>139</v>
      </c>
      <c r="E4" s="7" t="s">
        <v>23</v>
      </c>
      <c r="F4" s="7"/>
      <c r="G4" s="7" t="s">
        <v>17</v>
      </c>
      <c r="H4" s="7" t="s">
        <v>46</v>
      </c>
      <c r="I4" s="9" t="s">
        <v>145</v>
      </c>
      <c r="J4" s="7" t="s">
        <v>137</v>
      </c>
      <c r="K4" s="7" t="s">
        <v>48</v>
      </c>
      <c r="L4" s="7"/>
      <c r="M4" s="7" t="s">
        <v>17</v>
      </c>
      <c r="N4" s="7" t="s">
        <v>51</v>
      </c>
      <c r="O4" s="9" t="s">
        <v>151</v>
      </c>
      <c r="P4" s="6" t="s">
        <v>136</v>
      </c>
      <c r="Q4" s="7" t="s">
        <v>49</v>
      </c>
    </row>
    <row r="5" spans="1:17">
      <c r="A5" s="7" t="s">
        <v>17</v>
      </c>
      <c r="B5" s="70" t="s">
        <v>26</v>
      </c>
      <c r="C5" s="54" t="s">
        <v>146</v>
      </c>
      <c r="D5" s="56" t="s">
        <v>136</v>
      </c>
      <c r="E5" s="7" t="s">
        <v>30</v>
      </c>
      <c r="F5" s="7"/>
      <c r="G5" s="7" t="s">
        <v>33</v>
      </c>
      <c r="H5" s="7" t="s">
        <v>129</v>
      </c>
      <c r="I5" s="9" t="s">
        <v>152</v>
      </c>
      <c r="J5" s="6" t="s">
        <v>136</v>
      </c>
      <c r="K5" s="7" t="s">
        <v>48</v>
      </c>
      <c r="L5" s="7"/>
      <c r="M5" s="7" t="s">
        <v>17</v>
      </c>
      <c r="N5" s="7" t="s">
        <v>84</v>
      </c>
      <c r="O5" s="9" t="s">
        <v>148</v>
      </c>
      <c r="P5" s="6" t="s">
        <v>136</v>
      </c>
      <c r="Q5" s="7" t="s">
        <v>49</v>
      </c>
    </row>
    <row r="6" spans="1:17">
      <c r="A6" s="7" t="s">
        <v>17</v>
      </c>
      <c r="B6" s="70" t="s">
        <v>91</v>
      </c>
      <c r="C6" s="54" t="s">
        <v>145</v>
      </c>
      <c r="D6" s="56" t="s">
        <v>136</v>
      </c>
      <c r="E6" s="7" t="s">
        <v>30</v>
      </c>
      <c r="F6" s="7"/>
      <c r="G6" s="7" t="s">
        <v>17</v>
      </c>
      <c r="H6" s="7" t="s">
        <v>106</v>
      </c>
      <c r="I6" s="9" t="s">
        <v>145</v>
      </c>
      <c r="J6" s="7" t="s">
        <v>136</v>
      </c>
      <c r="K6" s="7" t="s">
        <v>48</v>
      </c>
      <c r="L6" s="7"/>
      <c r="M6" s="7" t="s">
        <v>17</v>
      </c>
      <c r="N6" s="7" t="s">
        <v>97</v>
      </c>
      <c r="O6" s="9" t="s">
        <v>145</v>
      </c>
      <c r="P6" s="7" t="s">
        <v>136</v>
      </c>
      <c r="Q6" s="7" t="s">
        <v>49</v>
      </c>
    </row>
    <row r="7" spans="1:17">
      <c r="A7" s="7" t="s">
        <v>17</v>
      </c>
      <c r="B7" s="70" t="s">
        <v>46</v>
      </c>
      <c r="C7" s="54" t="s">
        <v>145</v>
      </c>
      <c r="D7" s="56" t="s">
        <v>137</v>
      </c>
      <c r="E7" s="7" t="s">
        <v>30</v>
      </c>
      <c r="F7" s="7"/>
      <c r="G7" s="7" t="s">
        <v>17</v>
      </c>
      <c r="H7" s="7" t="s">
        <v>51</v>
      </c>
      <c r="I7" s="9" t="s">
        <v>151</v>
      </c>
      <c r="J7" s="6" t="s">
        <v>136</v>
      </c>
      <c r="K7" s="7" t="s">
        <v>48</v>
      </c>
      <c r="L7" s="7"/>
      <c r="M7" s="7" t="s">
        <v>17</v>
      </c>
      <c r="N7" s="7" t="s">
        <v>79</v>
      </c>
      <c r="O7" s="9" t="s">
        <v>146</v>
      </c>
      <c r="P7" s="7" t="s">
        <v>139</v>
      </c>
      <c r="Q7" s="7" t="s">
        <v>49</v>
      </c>
    </row>
    <row r="8" spans="1:17">
      <c r="A8" s="7" t="s">
        <v>33</v>
      </c>
      <c r="B8" s="70" t="s">
        <v>43</v>
      </c>
      <c r="C8" s="54" t="s">
        <v>145</v>
      </c>
      <c r="D8" s="56" t="s">
        <v>139</v>
      </c>
      <c r="E8" s="7" t="s">
        <v>30</v>
      </c>
      <c r="F8" s="7"/>
      <c r="G8" s="7" t="s">
        <v>17</v>
      </c>
      <c r="H8" s="7" t="s">
        <v>84</v>
      </c>
      <c r="I8" s="9" t="s">
        <v>148</v>
      </c>
      <c r="J8" s="6" t="s">
        <v>136</v>
      </c>
      <c r="K8" s="7" t="s">
        <v>48</v>
      </c>
      <c r="L8" s="7"/>
      <c r="M8" s="7" t="s">
        <v>17</v>
      </c>
      <c r="N8" s="7" t="s">
        <v>127</v>
      </c>
      <c r="O8" s="9" t="s">
        <v>150</v>
      </c>
      <c r="P8" s="6" t="s">
        <v>139</v>
      </c>
      <c r="Q8" s="7" t="s">
        <v>25</v>
      </c>
    </row>
    <row r="9" spans="1:17">
      <c r="A9" s="7" t="s">
        <v>33</v>
      </c>
      <c r="B9" s="70" t="s">
        <v>120</v>
      </c>
      <c r="C9" s="54" t="s">
        <v>146</v>
      </c>
      <c r="D9" s="56" t="s">
        <v>139</v>
      </c>
      <c r="E9" s="7" t="s">
        <v>30</v>
      </c>
      <c r="F9" s="7"/>
      <c r="G9" s="7" t="s">
        <v>17</v>
      </c>
      <c r="H9" s="7" t="s">
        <v>118</v>
      </c>
      <c r="I9" s="9" t="s">
        <v>149</v>
      </c>
      <c r="J9" s="6" t="s">
        <v>136</v>
      </c>
      <c r="K9" s="7" t="s">
        <v>48</v>
      </c>
      <c r="L9" s="7"/>
      <c r="M9" s="7" t="s">
        <v>17</v>
      </c>
      <c r="N9" s="7" t="s">
        <v>118</v>
      </c>
      <c r="O9" s="9" t="s">
        <v>149</v>
      </c>
      <c r="P9" s="6" t="s">
        <v>136</v>
      </c>
      <c r="Q9" s="7" t="s">
        <v>25</v>
      </c>
    </row>
    <row r="10" spans="1:17">
      <c r="A10" s="7" t="s">
        <v>33</v>
      </c>
      <c r="B10" s="70" t="s">
        <v>90</v>
      </c>
      <c r="C10" s="54" t="s">
        <v>155</v>
      </c>
      <c r="D10" s="55" t="s">
        <v>140</v>
      </c>
      <c r="E10" s="7" t="s">
        <v>88</v>
      </c>
      <c r="F10" s="7"/>
      <c r="G10" s="7" t="s">
        <v>17</v>
      </c>
      <c r="H10" s="7" t="s">
        <v>97</v>
      </c>
      <c r="I10" s="9" t="s">
        <v>145</v>
      </c>
      <c r="J10" s="7" t="s">
        <v>136</v>
      </c>
      <c r="K10" s="7" t="s">
        <v>48</v>
      </c>
      <c r="L10" s="7"/>
      <c r="M10" s="7" t="s">
        <v>17</v>
      </c>
      <c r="N10" s="7" t="s">
        <v>18</v>
      </c>
      <c r="O10" s="9" t="s">
        <v>145</v>
      </c>
      <c r="P10" s="7" t="s">
        <v>140</v>
      </c>
      <c r="Q10" s="7" t="s">
        <v>25</v>
      </c>
    </row>
    <row r="11" spans="1:17">
      <c r="A11" s="7" t="s">
        <v>17</v>
      </c>
      <c r="B11" s="70" t="s">
        <v>131</v>
      </c>
      <c r="C11" s="54" t="s">
        <v>155</v>
      </c>
      <c r="D11" s="55" t="s">
        <v>136</v>
      </c>
      <c r="E11" s="7" t="s">
        <v>30</v>
      </c>
      <c r="F11" s="7"/>
      <c r="G11" s="7" t="s">
        <v>17</v>
      </c>
      <c r="H11" s="7" t="s">
        <v>79</v>
      </c>
      <c r="I11" s="9" t="s">
        <v>146</v>
      </c>
      <c r="J11" s="7" t="s">
        <v>139</v>
      </c>
      <c r="K11" s="44" t="s">
        <v>196</v>
      </c>
      <c r="L11" s="7"/>
      <c r="M11" s="7" t="s">
        <v>17</v>
      </c>
      <c r="N11" s="7" t="s">
        <v>58</v>
      </c>
      <c r="O11" s="9" t="s">
        <v>157</v>
      </c>
      <c r="P11" s="6" t="s">
        <v>138</v>
      </c>
      <c r="Q11" s="7" t="s">
        <v>62</v>
      </c>
    </row>
    <row r="12" spans="1:17">
      <c r="A12" s="7" t="s">
        <v>17</v>
      </c>
      <c r="B12" s="70" t="s">
        <v>64</v>
      </c>
      <c r="C12" s="54" t="s">
        <v>156</v>
      </c>
      <c r="D12" s="55" t="s">
        <v>138</v>
      </c>
      <c r="E12" s="7" t="s">
        <v>30</v>
      </c>
      <c r="F12" s="7"/>
      <c r="G12" s="7" t="s">
        <v>33</v>
      </c>
      <c r="H12" s="7" t="s">
        <v>43</v>
      </c>
      <c r="I12" s="9" t="s">
        <v>145</v>
      </c>
      <c r="J12" s="7" t="s">
        <v>139</v>
      </c>
      <c r="K12" s="7" t="s">
        <v>44</v>
      </c>
      <c r="L12" s="7"/>
      <c r="M12" s="7" t="s">
        <v>17</v>
      </c>
      <c r="N12" s="7" t="s">
        <v>64</v>
      </c>
      <c r="O12" s="9" t="s">
        <v>156</v>
      </c>
      <c r="P12" s="6" t="s">
        <v>138</v>
      </c>
      <c r="Q12" s="7" t="s">
        <v>62</v>
      </c>
    </row>
    <row r="13" spans="1:17">
      <c r="A13" s="7" t="s">
        <v>17</v>
      </c>
      <c r="B13" s="70" t="s">
        <v>102</v>
      </c>
      <c r="C13" s="54" t="s">
        <v>157</v>
      </c>
      <c r="D13" s="55" t="s">
        <v>138</v>
      </c>
      <c r="E13" s="7" t="s">
        <v>88</v>
      </c>
      <c r="F13" s="7"/>
      <c r="G13" s="7" t="s">
        <v>33</v>
      </c>
      <c r="H13" s="7" t="s">
        <v>120</v>
      </c>
      <c r="I13" s="9" t="s">
        <v>146</v>
      </c>
      <c r="J13" s="7" t="s">
        <v>139</v>
      </c>
      <c r="K13" s="7" t="s">
        <v>44</v>
      </c>
      <c r="L13" s="7"/>
      <c r="M13" s="7" t="s">
        <v>17</v>
      </c>
      <c r="N13" s="7" t="s">
        <v>131</v>
      </c>
      <c r="O13" s="9" t="s">
        <v>155</v>
      </c>
      <c r="P13" s="6" t="s">
        <v>136</v>
      </c>
      <c r="Q13" s="7" t="s">
        <v>62</v>
      </c>
    </row>
    <row r="14" spans="1:17">
      <c r="A14" s="7" t="s">
        <v>17</v>
      </c>
      <c r="B14" s="70" t="s">
        <v>58</v>
      </c>
      <c r="C14" s="54" t="s">
        <v>157</v>
      </c>
      <c r="D14" s="55" t="s">
        <v>138</v>
      </c>
      <c r="E14" s="7" t="s">
        <v>30</v>
      </c>
      <c r="F14" s="7"/>
      <c r="G14" s="7" t="s">
        <v>17</v>
      </c>
      <c r="H14" s="7" t="s">
        <v>121</v>
      </c>
      <c r="I14" s="9" t="s">
        <v>149</v>
      </c>
      <c r="J14" s="6" t="s">
        <v>140</v>
      </c>
      <c r="K14" s="7" t="s">
        <v>44</v>
      </c>
      <c r="L14" s="7"/>
      <c r="M14" s="7" t="s">
        <v>17</v>
      </c>
      <c r="N14" s="7" t="s">
        <v>85</v>
      </c>
      <c r="O14" s="9" t="s">
        <v>148</v>
      </c>
      <c r="P14" s="6" t="s">
        <v>136</v>
      </c>
      <c r="Q14" s="7" t="s">
        <v>62</v>
      </c>
    </row>
    <row r="15" spans="1:17">
      <c r="A15" s="7" t="s">
        <v>17</v>
      </c>
      <c r="B15" s="70" t="s">
        <v>84</v>
      </c>
      <c r="C15" s="54" t="s">
        <v>148</v>
      </c>
      <c r="D15" s="55" t="s">
        <v>136</v>
      </c>
      <c r="E15" s="7" t="s">
        <v>23</v>
      </c>
      <c r="F15" s="7"/>
      <c r="G15" s="7" t="s">
        <v>17</v>
      </c>
      <c r="H15" s="7" t="s">
        <v>102</v>
      </c>
      <c r="I15" s="9" t="s">
        <v>157</v>
      </c>
      <c r="J15" s="6" t="s">
        <v>138</v>
      </c>
      <c r="K15" s="7" t="s">
        <v>24</v>
      </c>
      <c r="L15" s="7"/>
      <c r="M15" s="7" t="s">
        <v>17</v>
      </c>
      <c r="N15" s="7" t="s">
        <v>111</v>
      </c>
      <c r="O15" s="9" t="s">
        <v>150</v>
      </c>
      <c r="P15" s="6" t="s">
        <v>139</v>
      </c>
      <c r="Q15" s="7" t="s">
        <v>45</v>
      </c>
    </row>
    <row r="16" spans="1:17">
      <c r="A16" s="7" t="s">
        <v>17</v>
      </c>
      <c r="B16" s="70" t="s">
        <v>118</v>
      </c>
      <c r="C16" s="54" t="s">
        <v>149</v>
      </c>
      <c r="D16" s="55" t="s">
        <v>136</v>
      </c>
      <c r="E16" s="7" t="s">
        <v>23</v>
      </c>
      <c r="F16" s="7"/>
      <c r="G16" s="7" t="s">
        <v>17</v>
      </c>
      <c r="H16" s="7" t="s">
        <v>127</v>
      </c>
      <c r="I16" s="9" t="s">
        <v>150</v>
      </c>
      <c r="J16" s="6" t="s">
        <v>139</v>
      </c>
      <c r="K16" s="7" t="s">
        <v>24</v>
      </c>
      <c r="L16" s="7"/>
      <c r="M16" s="7" t="s">
        <v>33</v>
      </c>
      <c r="N16" s="7" t="s">
        <v>43</v>
      </c>
      <c r="O16" s="9" t="s">
        <v>145</v>
      </c>
      <c r="P16" s="7" t="s">
        <v>139</v>
      </c>
      <c r="Q16" s="7" t="s">
        <v>45</v>
      </c>
    </row>
    <row r="17" spans="1:17">
      <c r="A17" s="7" t="s">
        <v>17</v>
      </c>
      <c r="B17" s="70" t="s">
        <v>121</v>
      </c>
      <c r="C17" s="54" t="s">
        <v>149</v>
      </c>
      <c r="D17" s="55" t="s">
        <v>140</v>
      </c>
      <c r="E17" s="7" t="s">
        <v>23</v>
      </c>
      <c r="F17" s="7"/>
      <c r="G17" s="7" t="s">
        <v>17</v>
      </c>
      <c r="H17" s="7" t="s">
        <v>18</v>
      </c>
      <c r="I17" s="9" t="s">
        <v>145</v>
      </c>
      <c r="J17" s="7" t="s">
        <v>140</v>
      </c>
      <c r="K17" s="7" t="s">
        <v>24</v>
      </c>
      <c r="L17" s="7"/>
      <c r="M17" s="7" t="s">
        <v>33</v>
      </c>
      <c r="N17" s="7" t="s">
        <v>120</v>
      </c>
      <c r="O17" s="9" t="s">
        <v>146</v>
      </c>
      <c r="P17" s="7" t="s">
        <v>139</v>
      </c>
      <c r="Q17" s="7" t="s">
        <v>45</v>
      </c>
    </row>
    <row r="18" spans="1:17">
      <c r="A18" s="7" t="s">
        <v>17</v>
      </c>
      <c r="B18" s="70" t="s">
        <v>85</v>
      </c>
      <c r="C18" s="54" t="s">
        <v>148</v>
      </c>
      <c r="D18" s="55" t="s">
        <v>136</v>
      </c>
      <c r="E18" s="7" t="s">
        <v>88</v>
      </c>
      <c r="F18" s="7"/>
      <c r="G18" s="7" t="s">
        <v>17</v>
      </c>
      <c r="H18" s="7" t="s">
        <v>26</v>
      </c>
      <c r="I18" s="9" t="s">
        <v>146</v>
      </c>
      <c r="J18" s="7" t="s">
        <v>136</v>
      </c>
      <c r="K18" s="7" t="s">
        <v>31</v>
      </c>
      <c r="L18" s="7"/>
      <c r="M18" s="7" t="s">
        <v>17</v>
      </c>
      <c r="N18" s="7" t="s">
        <v>102</v>
      </c>
      <c r="O18" s="9" t="s">
        <v>157</v>
      </c>
      <c r="P18" s="6" t="s">
        <v>138</v>
      </c>
      <c r="Q18" s="7" t="s">
        <v>45</v>
      </c>
    </row>
    <row r="19" spans="1:17">
      <c r="A19" s="7" t="s">
        <v>17</v>
      </c>
      <c r="B19" s="70" t="s">
        <v>125</v>
      </c>
      <c r="C19" s="54" t="s">
        <v>147</v>
      </c>
      <c r="D19" s="55" t="s">
        <v>137</v>
      </c>
      <c r="E19" s="7" t="s">
        <v>88</v>
      </c>
      <c r="F19" s="7"/>
      <c r="G19" s="7" t="s">
        <v>17</v>
      </c>
      <c r="H19" s="7" t="s">
        <v>133</v>
      </c>
      <c r="I19" s="9" t="s">
        <v>154</v>
      </c>
      <c r="J19" s="6" t="s">
        <v>140</v>
      </c>
      <c r="K19" s="7" t="s">
        <v>134</v>
      </c>
      <c r="L19" s="7"/>
      <c r="M19" s="7" t="s">
        <v>33</v>
      </c>
      <c r="N19" s="7" t="s">
        <v>90</v>
      </c>
      <c r="O19" s="9" t="s">
        <v>155</v>
      </c>
      <c r="P19" s="6" t="s">
        <v>140</v>
      </c>
      <c r="Q19" s="7" t="s">
        <v>45</v>
      </c>
    </row>
    <row r="20" spans="1:17">
      <c r="A20" s="7" t="s">
        <v>17</v>
      </c>
      <c r="B20" s="70" t="s">
        <v>127</v>
      </c>
      <c r="C20" s="54" t="s">
        <v>150</v>
      </c>
      <c r="D20" s="55" t="s">
        <v>139</v>
      </c>
      <c r="E20" s="7" t="s">
        <v>88</v>
      </c>
      <c r="F20" s="7"/>
      <c r="G20" s="7" t="s">
        <v>33</v>
      </c>
      <c r="H20" s="7" t="s">
        <v>90</v>
      </c>
      <c r="I20" s="9" t="s">
        <v>155</v>
      </c>
      <c r="J20" s="6" t="s">
        <v>140</v>
      </c>
      <c r="K20" s="7" t="s">
        <v>89</v>
      </c>
      <c r="L20" s="7"/>
      <c r="M20" s="7" t="s">
        <v>17</v>
      </c>
      <c r="N20" s="7" t="s">
        <v>133</v>
      </c>
      <c r="O20" s="9" t="s">
        <v>154</v>
      </c>
      <c r="P20" s="6" t="s">
        <v>140</v>
      </c>
      <c r="Q20" s="7" t="s">
        <v>45</v>
      </c>
    </row>
    <row r="21" spans="1:17">
      <c r="A21" s="7" t="s">
        <v>17</v>
      </c>
      <c r="B21" s="70" t="s">
        <v>111</v>
      </c>
      <c r="C21" s="54" t="s">
        <v>150</v>
      </c>
      <c r="D21" s="55" t="s">
        <v>139</v>
      </c>
      <c r="E21" s="7" t="s">
        <v>30</v>
      </c>
      <c r="F21" s="7"/>
      <c r="G21" s="7" t="s">
        <v>17</v>
      </c>
      <c r="H21" s="7" t="s">
        <v>85</v>
      </c>
      <c r="I21" s="9" t="s">
        <v>148</v>
      </c>
      <c r="J21" s="6" t="s">
        <v>136</v>
      </c>
      <c r="K21" s="7" t="s">
        <v>89</v>
      </c>
      <c r="L21" s="7"/>
      <c r="M21" s="7" t="s">
        <v>17</v>
      </c>
      <c r="N21" s="7" t="s">
        <v>115</v>
      </c>
      <c r="O21" s="9" t="s">
        <v>153</v>
      </c>
      <c r="P21" s="6" t="s">
        <v>138</v>
      </c>
      <c r="Q21" s="7" t="s">
        <v>45</v>
      </c>
    </row>
    <row r="22" spans="1:17">
      <c r="A22" s="7" t="s">
        <v>17</v>
      </c>
      <c r="B22" s="70" t="s">
        <v>51</v>
      </c>
      <c r="C22" s="54" t="s">
        <v>151</v>
      </c>
      <c r="D22" s="55" t="s">
        <v>136</v>
      </c>
      <c r="E22" s="7" t="s">
        <v>23</v>
      </c>
      <c r="F22" s="7"/>
      <c r="G22" s="7" t="s">
        <v>17</v>
      </c>
      <c r="H22" s="7" t="s">
        <v>64</v>
      </c>
      <c r="I22" s="9" t="s">
        <v>156</v>
      </c>
      <c r="J22" s="6" t="s">
        <v>138</v>
      </c>
      <c r="K22" s="7" t="s">
        <v>66</v>
      </c>
      <c r="L22" s="7"/>
      <c r="M22" s="7" t="s">
        <v>33</v>
      </c>
      <c r="N22" s="7" t="s">
        <v>129</v>
      </c>
      <c r="O22" s="9" t="s">
        <v>152</v>
      </c>
      <c r="P22" s="6" t="s">
        <v>136</v>
      </c>
      <c r="Q22" s="7" t="s">
        <v>45</v>
      </c>
    </row>
    <row r="23" spans="1:17">
      <c r="A23" s="7" t="s">
        <v>33</v>
      </c>
      <c r="B23" s="70" t="s">
        <v>129</v>
      </c>
      <c r="C23" s="54" t="s">
        <v>152</v>
      </c>
      <c r="D23" s="55" t="s">
        <v>136</v>
      </c>
      <c r="E23" s="7" t="s">
        <v>88</v>
      </c>
      <c r="F23" s="7"/>
      <c r="G23" s="7" t="s">
        <v>17</v>
      </c>
      <c r="H23" s="7" t="s">
        <v>111</v>
      </c>
      <c r="I23" s="9" t="s">
        <v>150</v>
      </c>
      <c r="J23" s="6" t="s">
        <v>139</v>
      </c>
      <c r="K23" s="7" t="s">
        <v>66</v>
      </c>
      <c r="L23" s="7"/>
      <c r="M23" s="7" t="s">
        <v>17</v>
      </c>
      <c r="N23" s="7" t="s">
        <v>125</v>
      </c>
      <c r="O23" s="9" t="s">
        <v>147</v>
      </c>
      <c r="P23" s="6" t="s">
        <v>137</v>
      </c>
      <c r="Q23" s="7" t="s">
        <v>45</v>
      </c>
    </row>
    <row r="24" spans="1:17">
      <c r="A24" s="7" t="s">
        <v>17</v>
      </c>
      <c r="B24" s="70" t="s">
        <v>115</v>
      </c>
      <c r="C24" s="54" t="s">
        <v>153</v>
      </c>
      <c r="D24" s="55" t="s">
        <v>138</v>
      </c>
      <c r="E24" s="7" t="s">
        <v>88</v>
      </c>
      <c r="F24" s="7"/>
      <c r="G24" s="7" t="s">
        <v>17</v>
      </c>
      <c r="H24" s="7" t="s">
        <v>125</v>
      </c>
      <c r="I24" s="9" t="s">
        <v>147</v>
      </c>
      <c r="J24" s="6" t="s">
        <v>137</v>
      </c>
      <c r="K24" s="7" t="s">
        <v>66</v>
      </c>
      <c r="L24" s="7"/>
      <c r="M24" s="7" t="s">
        <v>17</v>
      </c>
      <c r="N24" s="7" t="s">
        <v>121</v>
      </c>
      <c r="O24" s="9" t="s">
        <v>149</v>
      </c>
      <c r="P24" s="6" t="s">
        <v>140</v>
      </c>
      <c r="Q24" s="7" t="s">
        <v>45</v>
      </c>
    </row>
    <row r="25" spans="1:17">
      <c r="A25" s="7" t="s">
        <v>17</v>
      </c>
      <c r="B25" s="70" t="s">
        <v>133</v>
      </c>
      <c r="C25" s="54" t="s">
        <v>154</v>
      </c>
      <c r="D25" s="55" t="s">
        <v>140</v>
      </c>
      <c r="E25" s="7" t="s">
        <v>88</v>
      </c>
      <c r="F25" s="7"/>
      <c r="G25" s="7" t="s">
        <v>17</v>
      </c>
      <c r="H25" s="7" t="s">
        <v>115</v>
      </c>
      <c r="I25" s="9" t="s">
        <v>153</v>
      </c>
      <c r="J25" s="6" t="s">
        <v>138</v>
      </c>
      <c r="K25" s="7" t="s">
        <v>116</v>
      </c>
      <c r="L25" s="7"/>
      <c r="M25" s="7" t="s">
        <v>17</v>
      </c>
      <c r="N25" s="7" t="s">
        <v>26</v>
      </c>
      <c r="O25" s="9" t="s">
        <v>146</v>
      </c>
      <c r="P25" s="7" t="s">
        <v>136</v>
      </c>
      <c r="Q25" s="7" t="s">
        <v>32</v>
      </c>
    </row>
    <row r="27" spans="1:17">
      <c r="B27" s="61"/>
      <c r="C27" s="71"/>
      <c r="D27" s="62"/>
    </row>
    <row r="28" spans="1:17">
      <c r="B28" s="61"/>
      <c r="C28" s="71"/>
      <c r="D28" s="62"/>
    </row>
  </sheetData>
  <sortState xmlns:xlrd2="http://schemas.microsoft.com/office/spreadsheetml/2017/richdata2" ref="A1:E25">
    <sortCondition ref="C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E6EB-BA72-4677-94D4-541D112B61FE}">
  <sheetPr>
    <outlinePr summaryBelow="0" summaryRight="0"/>
    <pageSetUpPr fitToPage="1"/>
  </sheetPr>
  <dimension ref="A1:N146"/>
  <sheetViews>
    <sheetView zoomScaleNormal="100" workbookViewId="0">
      <pane ySplit="1" topLeftCell="A41" activePane="bottomLeft" state="frozen"/>
      <selection pane="bottomLeft" activeCell="J14" sqref="J14"/>
    </sheetView>
  </sheetViews>
  <sheetFormatPr defaultColWidth="14.453125" defaultRowHeight="15.75" customHeight="1"/>
  <cols>
    <col min="1" max="1" width="4.90625" style="8" customWidth="1"/>
    <col min="2" max="2" width="11" style="8" customWidth="1"/>
    <col min="3" max="3" width="12.90625" style="12" customWidth="1"/>
    <col min="4" max="4" width="8.54296875" style="8" customWidth="1"/>
    <col min="5" max="5" width="21.54296875" style="8" customWidth="1"/>
    <col min="6" max="6" width="20.453125" style="8" bestFit="1" customWidth="1"/>
    <col min="7" max="7" width="21.54296875" style="8" customWidth="1"/>
    <col min="8" max="8" width="20.453125" style="8" bestFit="1" customWidth="1"/>
    <col min="9" max="9" width="21.54296875" style="8" customWidth="1"/>
    <col min="10" max="10" width="20.453125" style="8" bestFit="1" customWidth="1"/>
    <col min="11" max="11" width="31.08984375" style="8" customWidth="1"/>
    <col min="12" max="14" width="21.54296875" style="8" customWidth="1"/>
    <col min="15" max="20" width="21.54296875" customWidth="1"/>
  </cols>
  <sheetData>
    <row r="1" spans="1:14" ht="15.75" customHeight="1">
      <c r="A1" s="8" t="s">
        <v>1</v>
      </c>
      <c r="B1" s="8" t="s">
        <v>2</v>
      </c>
      <c r="C1" s="12" t="s">
        <v>3</v>
      </c>
      <c r="D1" s="8" t="s">
        <v>4</v>
      </c>
      <c r="E1" s="8" t="s">
        <v>5</v>
      </c>
      <c r="F1" s="10" t="s">
        <v>143</v>
      </c>
      <c r="G1" s="8" t="s">
        <v>7</v>
      </c>
      <c r="H1" s="9" t="s">
        <v>8</v>
      </c>
      <c r="I1" s="8" t="s">
        <v>9</v>
      </c>
      <c r="J1" s="9" t="s">
        <v>10</v>
      </c>
      <c r="K1" s="8" t="s">
        <v>11</v>
      </c>
      <c r="L1" s="8" t="s">
        <v>12</v>
      </c>
      <c r="M1" s="8" t="s">
        <v>13</v>
      </c>
      <c r="N1" s="8" t="s">
        <v>14</v>
      </c>
    </row>
    <row r="2" spans="1:14" ht="15.75" customHeight="1">
      <c r="A2" s="7" t="s">
        <v>17</v>
      </c>
      <c r="B2" s="7" t="s">
        <v>73</v>
      </c>
      <c r="C2" s="9">
        <v>1</v>
      </c>
      <c r="D2" s="7" t="s">
        <v>136</v>
      </c>
      <c r="E2" s="7" t="s">
        <v>159</v>
      </c>
      <c r="F2" s="9">
        <v>83</v>
      </c>
      <c r="G2" s="7" t="s">
        <v>40</v>
      </c>
      <c r="H2" s="9">
        <v>38.5</v>
      </c>
      <c r="I2" s="7" t="s">
        <v>22</v>
      </c>
      <c r="J2" s="9">
        <v>32</v>
      </c>
    </row>
    <row r="3" spans="1:14" ht="15.75" customHeight="1">
      <c r="A3" s="7" t="s">
        <v>17</v>
      </c>
      <c r="B3" s="7" t="s">
        <v>72</v>
      </c>
      <c r="C3" s="9">
        <v>1</v>
      </c>
      <c r="D3" s="7" t="s">
        <v>137</v>
      </c>
      <c r="E3" s="7" t="s">
        <v>22</v>
      </c>
      <c r="F3" s="9">
        <v>30</v>
      </c>
      <c r="G3" s="7" t="s">
        <v>53</v>
      </c>
      <c r="H3" s="9">
        <v>45</v>
      </c>
      <c r="I3" s="7" t="s">
        <v>28</v>
      </c>
      <c r="J3" s="9">
        <v>15</v>
      </c>
    </row>
    <row r="4" spans="1:14" ht="15.75" customHeight="1">
      <c r="A4" s="7" t="s">
        <v>17</v>
      </c>
      <c r="B4" s="7" t="s">
        <v>70</v>
      </c>
      <c r="C4" s="9">
        <v>1</v>
      </c>
      <c r="D4" s="7" t="s">
        <v>138</v>
      </c>
      <c r="E4" s="7" t="s">
        <v>21</v>
      </c>
      <c r="F4" s="9">
        <v>15</v>
      </c>
      <c r="G4" s="7" t="s">
        <v>57</v>
      </c>
      <c r="H4" s="9">
        <v>31</v>
      </c>
      <c r="I4" s="7" t="s">
        <v>71</v>
      </c>
      <c r="J4" s="9">
        <v>75</v>
      </c>
    </row>
    <row r="5" spans="1:14" ht="15.75" customHeight="1">
      <c r="A5" s="7" t="s">
        <v>17</v>
      </c>
      <c r="B5" s="7" t="s">
        <v>74</v>
      </c>
      <c r="C5" s="9">
        <v>1</v>
      </c>
      <c r="D5" s="7" t="s">
        <v>139</v>
      </c>
      <c r="E5" s="7" t="s">
        <v>68</v>
      </c>
      <c r="F5" s="9">
        <v>62</v>
      </c>
      <c r="G5" s="7" t="s">
        <v>22</v>
      </c>
      <c r="H5" s="9">
        <v>28</v>
      </c>
      <c r="I5" s="7" t="s">
        <v>28</v>
      </c>
      <c r="J5" s="9">
        <v>13</v>
      </c>
    </row>
    <row r="6" spans="1:14" ht="15.75" customHeight="1">
      <c r="A6" s="7" t="s">
        <v>17</v>
      </c>
      <c r="B6" s="7" t="s">
        <v>82</v>
      </c>
      <c r="C6" s="9">
        <v>1</v>
      </c>
      <c r="D6" s="7" t="s">
        <v>139</v>
      </c>
      <c r="E6" s="7" t="s">
        <v>40</v>
      </c>
      <c r="F6" s="9">
        <v>44.52</v>
      </c>
      <c r="G6" s="7" t="s">
        <v>29</v>
      </c>
      <c r="H6" s="9">
        <v>94</v>
      </c>
      <c r="J6" s="9"/>
    </row>
    <row r="7" spans="1:14" ht="15.75" customHeight="1">
      <c r="A7" s="7" t="s">
        <v>17</v>
      </c>
      <c r="B7" s="7" t="s">
        <v>56</v>
      </c>
      <c r="C7" s="9">
        <v>2</v>
      </c>
      <c r="D7" s="7" t="s">
        <v>136</v>
      </c>
      <c r="E7" s="7" t="s">
        <v>40</v>
      </c>
      <c r="F7" s="9">
        <v>33</v>
      </c>
      <c r="G7" s="7" t="s">
        <v>22</v>
      </c>
      <c r="H7" s="9">
        <v>27.5</v>
      </c>
      <c r="I7" s="7" t="s">
        <v>57</v>
      </c>
      <c r="J7" s="9">
        <v>30</v>
      </c>
    </row>
    <row r="8" spans="1:14" ht="15.75" customHeight="1">
      <c r="A8" s="7" t="s">
        <v>17</v>
      </c>
      <c r="B8" s="7" t="s">
        <v>67</v>
      </c>
      <c r="C8" s="9">
        <v>2</v>
      </c>
      <c r="D8" s="7" t="s">
        <v>140</v>
      </c>
      <c r="E8" s="7" t="s">
        <v>68</v>
      </c>
      <c r="F8" s="9">
        <v>62</v>
      </c>
      <c r="G8" s="7" t="s">
        <v>57</v>
      </c>
      <c r="H8" s="9">
        <v>31</v>
      </c>
      <c r="I8" s="7" t="s">
        <v>22</v>
      </c>
      <c r="J8" s="9">
        <v>28</v>
      </c>
    </row>
    <row r="9" spans="1:14" ht="15.75" customHeight="1">
      <c r="A9" s="7" t="s">
        <v>17</v>
      </c>
      <c r="B9" s="7" t="s">
        <v>76</v>
      </c>
      <c r="C9" s="9">
        <v>2</v>
      </c>
      <c r="D9" s="7" t="s">
        <v>137</v>
      </c>
      <c r="E9" s="7" t="s">
        <v>22</v>
      </c>
      <c r="F9" s="9">
        <v>33.4</v>
      </c>
      <c r="G9" s="7" t="s">
        <v>165</v>
      </c>
      <c r="H9" s="9">
        <v>999</v>
      </c>
      <c r="J9" s="9"/>
    </row>
    <row r="10" spans="1:14" ht="15.75" customHeight="1">
      <c r="A10" s="7" t="s">
        <v>17</v>
      </c>
      <c r="B10" s="7" t="s">
        <v>100</v>
      </c>
      <c r="C10" s="9">
        <v>2</v>
      </c>
      <c r="D10" s="7" t="s">
        <v>137</v>
      </c>
      <c r="E10" s="7" t="s">
        <v>22</v>
      </c>
      <c r="F10" s="9">
        <v>30</v>
      </c>
      <c r="G10" s="7" t="s">
        <v>53</v>
      </c>
      <c r="H10" s="9">
        <v>40</v>
      </c>
      <c r="I10" s="7" t="s">
        <v>165</v>
      </c>
      <c r="J10" s="9">
        <v>70</v>
      </c>
      <c r="K10" s="7"/>
    </row>
    <row r="11" spans="1:14" ht="15.75" customHeight="1">
      <c r="A11" s="7" t="s">
        <v>17</v>
      </c>
      <c r="B11" s="7" t="s">
        <v>114</v>
      </c>
      <c r="C11" s="9">
        <v>2</v>
      </c>
      <c r="D11" s="7" t="s">
        <v>137</v>
      </c>
      <c r="E11" s="7" t="s">
        <v>40</v>
      </c>
      <c r="F11" s="9">
        <v>40</v>
      </c>
      <c r="G11" s="7" t="s">
        <v>159</v>
      </c>
      <c r="H11" s="9">
        <v>83</v>
      </c>
      <c r="J11" s="9"/>
    </row>
    <row r="12" spans="1:14" ht="15.75" customHeight="1">
      <c r="A12" s="7" t="s">
        <v>17</v>
      </c>
      <c r="B12" s="7" t="s">
        <v>69</v>
      </c>
      <c r="C12" s="9">
        <v>2</v>
      </c>
      <c r="D12" s="7" t="s">
        <v>138</v>
      </c>
      <c r="E12" s="7" t="s">
        <v>22</v>
      </c>
      <c r="F12" s="9">
        <v>32</v>
      </c>
      <c r="G12" s="7" t="s">
        <v>21</v>
      </c>
      <c r="H12" s="9">
        <v>18</v>
      </c>
      <c r="I12" s="7" t="s">
        <v>28</v>
      </c>
      <c r="J12" s="9">
        <v>15</v>
      </c>
      <c r="L12" s="7"/>
      <c r="M12" s="7"/>
      <c r="N12" s="7"/>
    </row>
    <row r="13" spans="1:14" ht="15.75" customHeight="1">
      <c r="A13" s="7" t="s">
        <v>17</v>
      </c>
      <c r="B13" s="7" t="s">
        <v>38</v>
      </c>
      <c r="C13" s="9">
        <v>2</v>
      </c>
      <c r="D13" s="7" t="s">
        <v>139</v>
      </c>
      <c r="E13" s="7" t="s">
        <v>158</v>
      </c>
      <c r="F13" s="9">
        <v>70</v>
      </c>
      <c r="G13" s="7" t="s">
        <v>165</v>
      </c>
      <c r="H13" s="9">
        <v>63</v>
      </c>
      <c r="I13" s="7" t="s">
        <v>40</v>
      </c>
      <c r="J13" s="9">
        <v>34.5</v>
      </c>
    </row>
    <row r="14" spans="1:14" ht="12.5">
      <c r="A14" s="7" t="s">
        <v>17</v>
      </c>
      <c r="B14" s="7" t="s">
        <v>95</v>
      </c>
      <c r="C14" s="9">
        <v>3</v>
      </c>
      <c r="D14" s="7" t="s">
        <v>136</v>
      </c>
      <c r="E14" s="7" t="s">
        <v>68</v>
      </c>
      <c r="F14" s="9">
        <v>60</v>
      </c>
      <c r="G14" s="7" t="s">
        <v>53</v>
      </c>
      <c r="H14" s="9">
        <v>32.56</v>
      </c>
      <c r="I14" s="7" t="s">
        <v>29</v>
      </c>
      <c r="J14" s="9">
        <v>75.5</v>
      </c>
      <c r="K14" s="7"/>
      <c r="L14" s="7"/>
      <c r="M14" s="7"/>
      <c r="N14" s="7"/>
    </row>
    <row r="15" spans="1:14" ht="12.5">
      <c r="A15" s="7" t="s">
        <v>17</v>
      </c>
      <c r="B15" s="7" t="s">
        <v>92</v>
      </c>
      <c r="C15" s="9">
        <v>3</v>
      </c>
      <c r="D15" s="7" t="s">
        <v>140</v>
      </c>
      <c r="E15" s="7" t="s">
        <v>28</v>
      </c>
      <c r="F15" s="9">
        <v>999</v>
      </c>
      <c r="G15" s="7" t="s">
        <v>40</v>
      </c>
      <c r="H15" s="9">
        <v>999</v>
      </c>
      <c r="J15" s="9"/>
      <c r="L15" s="7"/>
      <c r="M15" s="7"/>
      <c r="N15" s="7"/>
    </row>
    <row r="16" spans="1:14" ht="12.5">
      <c r="A16" s="7" t="s">
        <v>17</v>
      </c>
      <c r="B16" s="7" t="s">
        <v>104</v>
      </c>
      <c r="C16" s="9">
        <v>3</v>
      </c>
      <c r="D16" s="7" t="s">
        <v>137</v>
      </c>
      <c r="E16" s="7" t="s">
        <v>22</v>
      </c>
      <c r="F16" s="9">
        <v>30</v>
      </c>
      <c r="G16" s="7" t="s">
        <v>28</v>
      </c>
      <c r="H16" s="9">
        <v>14</v>
      </c>
      <c r="I16" s="7" t="s">
        <v>201</v>
      </c>
      <c r="J16" s="9">
        <v>75</v>
      </c>
      <c r="K16" s="7"/>
      <c r="L16" s="7"/>
      <c r="M16" s="7"/>
      <c r="N16" s="7"/>
    </row>
    <row r="17" spans="1:14" ht="12.5">
      <c r="A17" s="7" t="s">
        <v>17</v>
      </c>
      <c r="B17" s="7" t="s">
        <v>107</v>
      </c>
      <c r="C17" s="9">
        <v>3</v>
      </c>
      <c r="D17" s="7" t="s">
        <v>137</v>
      </c>
      <c r="E17" s="7" t="s">
        <v>28</v>
      </c>
      <c r="F17" s="9">
        <v>999</v>
      </c>
      <c r="H17" s="9"/>
      <c r="J17" s="9"/>
    </row>
    <row r="18" spans="1:14" ht="12.5">
      <c r="A18" s="7" t="s">
        <v>17</v>
      </c>
      <c r="B18" s="7" t="s">
        <v>132</v>
      </c>
      <c r="C18" s="9">
        <v>3</v>
      </c>
      <c r="D18" s="7" t="s">
        <v>137</v>
      </c>
      <c r="E18" s="7" t="s">
        <v>52</v>
      </c>
      <c r="F18" s="7">
        <v>20</v>
      </c>
      <c r="G18" s="7" t="s">
        <v>214</v>
      </c>
      <c r="H18" s="9">
        <v>15</v>
      </c>
    </row>
    <row r="19" spans="1:14" ht="12.5">
      <c r="A19" s="7" t="s">
        <v>17</v>
      </c>
      <c r="B19" s="7" t="s">
        <v>83</v>
      </c>
      <c r="C19" s="9">
        <v>3</v>
      </c>
      <c r="D19" s="7" t="s">
        <v>139</v>
      </c>
      <c r="E19" s="7" t="s">
        <v>22</v>
      </c>
      <c r="F19" s="9">
        <v>26</v>
      </c>
      <c r="G19" s="7" t="s">
        <v>57</v>
      </c>
      <c r="H19" s="9">
        <v>28</v>
      </c>
      <c r="I19" s="7" t="s">
        <v>29</v>
      </c>
      <c r="J19" s="9">
        <v>70</v>
      </c>
      <c r="L19" s="7"/>
      <c r="M19" s="7"/>
      <c r="N19" s="7"/>
    </row>
    <row r="20" spans="1:14" ht="12.5">
      <c r="A20" s="7" t="s">
        <v>17</v>
      </c>
      <c r="B20" s="7" t="s">
        <v>58</v>
      </c>
      <c r="C20" s="9" t="s">
        <v>157</v>
      </c>
      <c r="D20" s="6" t="s">
        <v>138</v>
      </c>
      <c r="E20" s="7" t="s">
        <v>53</v>
      </c>
      <c r="F20" s="9">
        <v>40</v>
      </c>
      <c r="G20" s="7" t="s">
        <v>142</v>
      </c>
      <c r="H20" s="9">
        <v>19</v>
      </c>
      <c r="I20" s="7" t="s">
        <v>29</v>
      </c>
      <c r="J20" s="9">
        <v>80</v>
      </c>
      <c r="K20" s="7" t="s">
        <v>61</v>
      </c>
      <c r="L20" s="7" t="s">
        <v>30</v>
      </c>
      <c r="M20" s="7" t="s">
        <v>48</v>
      </c>
      <c r="N20" s="7" t="s">
        <v>62</v>
      </c>
    </row>
    <row r="21" spans="1:14" ht="12.5">
      <c r="A21" s="7" t="s">
        <v>17</v>
      </c>
      <c r="B21" s="7" t="s">
        <v>102</v>
      </c>
      <c r="C21" s="9" t="s">
        <v>157</v>
      </c>
      <c r="D21" s="6" t="s">
        <v>138</v>
      </c>
      <c r="E21" s="7" t="s">
        <v>28</v>
      </c>
      <c r="F21" s="9">
        <v>15</v>
      </c>
      <c r="G21" s="7" t="s">
        <v>21</v>
      </c>
      <c r="H21" s="9">
        <v>15</v>
      </c>
      <c r="I21" s="7" t="s">
        <v>189</v>
      </c>
      <c r="J21" s="9">
        <v>35</v>
      </c>
      <c r="L21" s="7" t="s">
        <v>88</v>
      </c>
      <c r="M21" s="7" t="s">
        <v>24</v>
      </c>
      <c r="N21" s="7" t="s">
        <v>45</v>
      </c>
    </row>
    <row r="22" spans="1:14" ht="12.5">
      <c r="A22" s="7" t="s">
        <v>17</v>
      </c>
      <c r="B22" s="7" t="s">
        <v>64</v>
      </c>
      <c r="C22" s="9" t="s">
        <v>156</v>
      </c>
      <c r="D22" s="6" t="s">
        <v>138</v>
      </c>
      <c r="E22" s="7" t="s">
        <v>159</v>
      </c>
      <c r="F22" s="9">
        <v>100</v>
      </c>
      <c r="G22" s="7" t="s">
        <v>40</v>
      </c>
      <c r="H22" s="9">
        <v>40</v>
      </c>
      <c r="I22" s="7" t="s">
        <v>28</v>
      </c>
      <c r="J22" s="9">
        <v>17</v>
      </c>
      <c r="L22" s="7" t="s">
        <v>30</v>
      </c>
      <c r="M22" s="7" t="s">
        <v>66</v>
      </c>
      <c r="N22" s="7" t="s">
        <v>62</v>
      </c>
    </row>
    <row r="23" spans="1:14" ht="12.5">
      <c r="A23" s="7" t="s">
        <v>17</v>
      </c>
      <c r="B23" s="7" t="s">
        <v>131</v>
      </c>
      <c r="C23" s="9" t="s">
        <v>155</v>
      </c>
      <c r="D23" s="6" t="s">
        <v>136</v>
      </c>
      <c r="E23" s="7" t="s">
        <v>28</v>
      </c>
      <c r="F23" s="7">
        <v>17</v>
      </c>
      <c r="G23" s="7" t="s">
        <v>22</v>
      </c>
      <c r="H23" s="7">
        <v>36</v>
      </c>
      <c r="I23" s="7" t="s">
        <v>165</v>
      </c>
      <c r="J23" s="7">
        <v>77</v>
      </c>
      <c r="L23" s="7" t="s">
        <v>30</v>
      </c>
      <c r="M23" s="7" t="s">
        <v>48</v>
      </c>
      <c r="N23" s="7" t="s">
        <v>62</v>
      </c>
    </row>
    <row r="24" spans="1:14" ht="12.5">
      <c r="A24" s="7" t="s">
        <v>33</v>
      </c>
      <c r="B24" s="7" t="s">
        <v>90</v>
      </c>
      <c r="C24" s="9" t="s">
        <v>155</v>
      </c>
      <c r="D24" s="6" t="s">
        <v>140</v>
      </c>
      <c r="E24" s="7" t="s">
        <v>21</v>
      </c>
      <c r="F24" s="9">
        <v>25</v>
      </c>
      <c r="G24" s="7" t="s">
        <v>40</v>
      </c>
      <c r="H24" s="9">
        <v>43</v>
      </c>
      <c r="J24" s="9"/>
      <c r="L24" s="7" t="s">
        <v>88</v>
      </c>
      <c r="M24" s="7" t="s">
        <v>89</v>
      </c>
      <c r="N24" s="7" t="s">
        <v>45</v>
      </c>
    </row>
    <row r="25" spans="1:14" ht="12.5">
      <c r="A25" s="7" t="s">
        <v>17</v>
      </c>
      <c r="B25" s="7" t="s">
        <v>133</v>
      </c>
      <c r="C25" s="9" t="s">
        <v>154</v>
      </c>
      <c r="D25" s="6" t="s">
        <v>140</v>
      </c>
      <c r="E25" s="7" t="s">
        <v>28</v>
      </c>
      <c r="F25" s="7">
        <v>15</v>
      </c>
      <c r="G25" s="7" t="s">
        <v>22</v>
      </c>
      <c r="H25" s="7">
        <v>33</v>
      </c>
      <c r="I25" s="7" t="s">
        <v>21</v>
      </c>
      <c r="J25" s="7">
        <v>20</v>
      </c>
      <c r="L25" s="7" t="s">
        <v>88</v>
      </c>
      <c r="M25" s="7" t="s">
        <v>134</v>
      </c>
      <c r="N25" s="7" t="s">
        <v>45</v>
      </c>
    </row>
    <row r="26" spans="1:14" ht="12.5">
      <c r="A26" s="7" t="s">
        <v>33</v>
      </c>
      <c r="B26" s="7" t="s">
        <v>77</v>
      </c>
      <c r="C26" s="9" t="s">
        <v>154</v>
      </c>
      <c r="D26" s="6" t="s">
        <v>139</v>
      </c>
      <c r="E26" s="7" t="s">
        <v>22</v>
      </c>
      <c r="F26" s="9">
        <v>35</v>
      </c>
      <c r="G26" s="7" t="s">
        <v>28</v>
      </c>
      <c r="H26" s="9">
        <v>15</v>
      </c>
      <c r="J26" s="9"/>
      <c r="K26" s="7" t="s">
        <v>78</v>
      </c>
      <c r="L26" s="11" t="s">
        <v>144</v>
      </c>
      <c r="M26" s="11" t="s">
        <v>144</v>
      </c>
      <c r="N26" s="11" t="s">
        <v>144</v>
      </c>
    </row>
    <row r="27" spans="1:14" ht="12.5">
      <c r="A27" s="7" t="s">
        <v>17</v>
      </c>
      <c r="B27" s="7" t="s">
        <v>115</v>
      </c>
      <c r="C27" s="9" t="s">
        <v>153</v>
      </c>
      <c r="D27" s="6" t="s">
        <v>138</v>
      </c>
      <c r="E27" s="7" t="s">
        <v>52</v>
      </c>
      <c r="F27" s="9">
        <v>20.05</v>
      </c>
      <c r="G27" s="7" t="s">
        <v>53</v>
      </c>
      <c r="H27" s="9">
        <v>45.2</v>
      </c>
      <c r="I27" s="7" t="s">
        <v>28</v>
      </c>
      <c r="J27" s="9">
        <v>17.22</v>
      </c>
      <c r="L27" s="7" t="s">
        <v>88</v>
      </c>
      <c r="M27" s="7" t="s">
        <v>116</v>
      </c>
      <c r="N27" s="7" t="s">
        <v>45</v>
      </c>
    </row>
    <row r="28" spans="1:14" ht="12.5">
      <c r="A28" s="7" t="s">
        <v>33</v>
      </c>
      <c r="B28" s="7" t="s">
        <v>129</v>
      </c>
      <c r="C28" s="9" t="s">
        <v>152</v>
      </c>
      <c r="D28" s="6" t="s">
        <v>136</v>
      </c>
      <c r="E28" s="7" t="s">
        <v>57</v>
      </c>
      <c r="F28" s="7">
        <v>40</v>
      </c>
      <c r="G28" s="7" t="s">
        <v>22</v>
      </c>
      <c r="H28" s="7">
        <v>40</v>
      </c>
      <c r="L28" s="7" t="s">
        <v>88</v>
      </c>
      <c r="M28" s="7" t="s">
        <v>48</v>
      </c>
      <c r="N28" s="7" t="s">
        <v>45</v>
      </c>
    </row>
    <row r="29" spans="1:14" ht="12.5">
      <c r="A29" s="7" t="s">
        <v>17</v>
      </c>
      <c r="B29" s="7" t="s">
        <v>51</v>
      </c>
      <c r="C29" s="9" t="s">
        <v>151</v>
      </c>
      <c r="D29" s="6" t="s">
        <v>136</v>
      </c>
      <c r="E29" s="7" t="s">
        <v>52</v>
      </c>
      <c r="F29" s="9">
        <v>16.2</v>
      </c>
      <c r="G29" s="7" t="s">
        <v>53</v>
      </c>
      <c r="H29" s="9">
        <v>34.5</v>
      </c>
      <c r="I29" s="7" t="s">
        <v>54</v>
      </c>
      <c r="J29" s="9">
        <v>74.5</v>
      </c>
      <c r="K29" s="7"/>
      <c r="L29" s="7" t="s">
        <v>23</v>
      </c>
      <c r="M29" s="7" t="s">
        <v>48</v>
      </c>
      <c r="N29" s="7" t="s">
        <v>49</v>
      </c>
    </row>
    <row r="30" spans="1:14" ht="12.5">
      <c r="A30" s="7" t="s">
        <v>17</v>
      </c>
      <c r="B30" s="7" t="s">
        <v>125</v>
      </c>
      <c r="C30" s="9" t="s">
        <v>147</v>
      </c>
      <c r="D30" s="6" t="s">
        <v>137</v>
      </c>
      <c r="E30" s="7" t="s">
        <v>40</v>
      </c>
      <c r="F30" s="9">
        <v>40</v>
      </c>
      <c r="G30" s="7" t="s">
        <v>159</v>
      </c>
      <c r="H30" s="9">
        <v>80</v>
      </c>
      <c r="J30" s="9"/>
      <c r="L30" s="7" t="s">
        <v>88</v>
      </c>
      <c r="M30" s="7" t="s">
        <v>66</v>
      </c>
      <c r="N30" s="7" t="s">
        <v>45</v>
      </c>
    </row>
    <row r="31" spans="1:14" ht="12.5">
      <c r="A31" s="7" t="s">
        <v>17</v>
      </c>
      <c r="B31" s="7" t="s">
        <v>111</v>
      </c>
      <c r="C31" s="9" t="s">
        <v>150</v>
      </c>
      <c r="D31" s="6" t="s">
        <v>139</v>
      </c>
      <c r="E31" s="7" t="s">
        <v>40</v>
      </c>
      <c r="F31" s="9">
        <v>40</v>
      </c>
      <c r="G31" s="7" t="s">
        <v>159</v>
      </c>
      <c r="H31" s="9">
        <v>90</v>
      </c>
      <c r="J31" s="9"/>
      <c r="K31" s="7"/>
      <c r="L31" s="7" t="s">
        <v>30</v>
      </c>
      <c r="M31" s="7" t="s">
        <v>66</v>
      </c>
      <c r="N31" s="7" t="s">
        <v>45</v>
      </c>
    </row>
    <row r="32" spans="1:14" ht="12.5">
      <c r="A32" s="7" t="s">
        <v>17</v>
      </c>
      <c r="B32" s="7" t="s">
        <v>127</v>
      </c>
      <c r="C32" s="9" t="s">
        <v>150</v>
      </c>
      <c r="D32" s="6" t="s">
        <v>139</v>
      </c>
      <c r="E32" s="7" t="s">
        <v>158</v>
      </c>
      <c r="F32" s="7">
        <v>80</v>
      </c>
      <c r="G32" s="7" t="s">
        <v>28</v>
      </c>
      <c r="H32" s="7">
        <v>15</v>
      </c>
      <c r="I32" s="7" t="s">
        <v>21</v>
      </c>
      <c r="J32" s="7">
        <v>15</v>
      </c>
      <c r="K32" s="7">
        <v>20</v>
      </c>
      <c r="L32" s="7" t="s">
        <v>88</v>
      </c>
      <c r="M32" s="7" t="s">
        <v>24</v>
      </c>
      <c r="N32" s="7" t="s">
        <v>25</v>
      </c>
    </row>
    <row r="33" spans="1:14" ht="12.5">
      <c r="A33" s="7" t="s">
        <v>17</v>
      </c>
      <c r="B33" s="7" t="s">
        <v>84</v>
      </c>
      <c r="C33" s="9" t="s">
        <v>148</v>
      </c>
      <c r="D33" s="6" t="s">
        <v>136</v>
      </c>
      <c r="E33" s="7" t="s">
        <v>22</v>
      </c>
      <c r="F33" s="9">
        <v>31</v>
      </c>
      <c r="G33" s="7" t="s">
        <v>57</v>
      </c>
      <c r="H33" s="9">
        <v>32</v>
      </c>
      <c r="I33" s="7" t="s">
        <v>165</v>
      </c>
      <c r="J33" s="9">
        <v>70</v>
      </c>
      <c r="L33" s="7" t="s">
        <v>23</v>
      </c>
      <c r="M33" s="7" t="s">
        <v>48</v>
      </c>
      <c r="N33" s="7" t="s">
        <v>49</v>
      </c>
    </row>
    <row r="34" spans="1:14" ht="12.5">
      <c r="A34" s="7" t="s">
        <v>17</v>
      </c>
      <c r="B34" s="7" t="s">
        <v>85</v>
      </c>
      <c r="C34" s="9" t="s">
        <v>148</v>
      </c>
      <c r="D34" s="6" t="s">
        <v>136</v>
      </c>
      <c r="E34" s="7" t="s">
        <v>28</v>
      </c>
      <c r="F34" s="9">
        <v>999</v>
      </c>
      <c r="H34" s="9"/>
      <c r="J34" s="9"/>
      <c r="K34" s="7" t="s">
        <v>87</v>
      </c>
      <c r="L34" s="7" t="s">
        <v>88</v>
      </c>
      <c r="M34" s="7" t="s">
        <v>89</v>
      </c>
      <c r="N34" s="7" t="s">
        <v>62</v>
      </c>
    </row>
    <row r="35" spans="1:14" ht="12.5">
      <c r="A35" s="7" t="s">
        <v>17</v>
      </c>
      <c r="B35" s="7" t="s">
        <v>118</v>
      </c>
      <c r="C35" s="9" t="s">
        <v>149</v>
      </c>
      <c r="D35" s="6" t="s">
        <v>136</v>
      </c>
      <c r="E35" s="7" t="s">
        <v>98</v>
      </c>
      <c r="F35" s="9">
        <v>25</v>
      </c>
      <c r="G35" s="7" t="s">
        <v>40</v>
      </c>
      <c r="H35" s="9">
        <v>45</v>
      </c>
      <c r="J35" s="9"/>
      <c r="L35" s="7" t="s">
        <v>23</v>
      </c>
      <c r="M35" s="7" t="s">
        <v>48</v>
      </c>
      <c r="N35" s="7" t="s">
        <v>25</v>
      </c>
    </row>
    <row r="36" spans="1:14" ht="12.5">
      <c r="A36" s="7" t="s">
        <v>17</v>
      </c>
      <c r="B36" s="7" t="s">
        <v>121</v>
      </c>
      <c r="C36" s="9" t="s">
        <v>149</v>
      </c>
      <c r="D36" s="6" t="s">
        <v>140</v>
      </c>
      <c r="E36" s="7" t="s">
        <v>22</v>
      </c>
      <c r="F36" s="9">
        <v>40</v>
      </c>
      <c r="G36" s="7" t="s">
        <v>57</v>
      </c>
      <c r="H36" s="9">
        <v>45</v>
      </c>
      <c r="J36" s="9"/>
      <c r="L36" s="7" t="s">
        <v>23</v>
      </c>
      <c r="M36" s="7" t="s">
        <v>44</v>
      </c>
      <c r="N36" s="7" t="s">
        <v>45</v>
      </c>
    </row>
    <row r="37" spans="1:14" ht="12.5">
      <c r="A37" s="7" t="s">
        <v>17</v>
      </c>
      <c r="B37" s="7" t="s">
        <v>26</v>
      </c>
      <c r="C37" s="9" t="s">
        <v>146</v>
      </c>
      <c r="D37" s="7" t="s">
        <v>136</v>
      </c>
      <c r="E37" s="7" t="s">
        <v>22</v>
      </c>
      <c r="F37" s="9">
        <v>30</v>
      </c>
      <c r="G37" s="7" t="s">
        <v>28</v>
      </c>
      <c r="H37" s="9">
        <v>15</v>
      </c>
      <c r="I37" s="7" t="s">
        <v>29</v>
      </c>
      <c r="J37" s="9">
        <v>999</v>
      </c>
      <c r="L37" s="7" t="s">
        <v>30</v>
      </c>
      <c r="M37" s="7" t="s">
        <v>31</v>
      </c>
      <c r="N37" s="7" t="s">
        <v>32</v>
      </c>
    </row>
    <row r="38" spans="1:14" ht="12.5">
      <c r="A38" s="7" t="s">
        <v>17</v>
      </c>
      <c r="B38" s="7" t="s">
        <v>91</v>
      </c>
      <c r="C38" s="9" t="s">
        <v>145</v>
      </c>
      <c r="D38" s="7" t="s">
        <v>136</v>
      </c>
      <c r="E38" s="7" t="s">
        <v>22</v>
      </c>
      <c r="F38" s="9">
        <v>27.5</v>
      </c>
      <c r="G38" s="7" t="s">
        <v>29</v>
      </c>
      <c r="H38" s="9">
        <v>70</v>
      </c>
      <c r="I38" s="7" t="s">
        <v>57</v>
      </c>
      <c r="J38" s="9">
        <v>31</v>
      </c>
      <c r="L38" s="7" t="s">
        <v>30</v>
      </c>
      <c r="M38" s="7" t="s">
        <v>48</v>
      </c>
      <c r="N38" s="7" t="s">
        <v>49</v>
      </c>
    </row>
    <row r="39" spans="1:14" ht="12.5">
      <c r="A39" s="7" t="s">
        <v>17</v>
      </c>
      <c r="B39" s="7" t="s">
        <v>97</v>
      </c>
      <c r="C39" s="9" t="s">
        <v>145</v>
      </c>
      <c r="D39" s="7" t="s">
        <v>136</v>
      </c>
      <c r="E39" s="7" t="s">
        <v>68</v>
      </c>
      <c r="F39" s="9">
        <v>55.65</v>
      </c>
      <c r="G39" s="7" t="s">
        <v>98</v>
      </c>
      <c r="H39" s="9">
        <v>15.99</v>
      </c>
      <c r="I39" s="7" t="s">
        <v>142</v>
      </c>
      <c r="J39" s="9">
        <v>14.5</v>
      </c>
      <c r="K39" s="7"/>
      <c r="L39" s="7" t="s">
        <v>23</v>
      </c>
      <c r="M39" s="7" t="s">
        <v>48</v>
      </c>
      <c r="N39" s="7" t="s">
        <v>49</v>
      </c>
    </row>
    <row r="40" spans="1:14" ht="12.5">
      <c r="A40" s="7" t="s">
        <v>17</v>
      </c>
      <c r="B40" s="7" t="s">
        <v>106</v>
      </c>
      <c r="C40" s="9" t="s">
        <v>145</v>
      </c>
      <c r="D40" s="7" t="s">
        <v>136</v>
      </c>
      <c r="E40" s="7" t="s">
        <v>22</v>
      </c>
      <c r="F40" s="9">
        <v>30.5</v>
      </c>
      <c r="G40" s="7" t="s">
        <v>21</v>
      </c>
      <c r="H40" s="9">
        <v>31</v>
      </c>
      <c r="I40" s="7" t="s">
        <v>57</v>
      </c>
      <c r="J40" s="9">
        <v>32</v>
      </c>
      <c r="L40" s="7" t="s">
        <v>199</v>
      </c>
      <c r="M40" s="7" t="s">
        <v>48</v>
      </c>
      <c r="N40" s="7" t="s">
        <v>49</v>
      </c>
    </row>
    <row r="41" spans="1:14" ht="12.5">
      <c r="A41" s="7" t="s">
        <v>17</v>
      </c>
      <c r="B41" s="7" t="s">
        <v>18</v>
      </c>
      <c r="C41" s="9" t="s">
        <v>145</v>
      </c>
      <c r="D41" s="7" t="s">
        <v>140</v>
      </c>
      <c r="E41" s="7" t="s">
        <v>158</v>
      </c>
      <c r="F41" s="9">
        <v>73.23</v>
      </c>
      <c r="G41" s="7" t="s">
        <v>21</v>
      </c>
      <c r="H41" s="9">
        <v>13</v>
      </c>
      <c r="I41" s="7" t="s">
        <v>22</v>
      </c>
      <c r="J41" s="9">
        <v>27.54</v>
      </c>
      <c r="L41" s="7" t="s">
        <v>23</v>
      </c>
      <c r="M41" s="7" t="s">
        <v>24</v>
      </c>
      <c r="N41" s="7" t="s">
        <v>25</v>
      </c>
    </row>
    <row r="42" spans="1:14" ht="12.5">
      <c r="A42" s="7" t="s">
        <v>17</v>
      </c>
      <c r="B42" s="7" t="s">
        <v>41</v>
      </c>
      <c r="C42" s="9" t="s">
        <v>145</v>
      </c>
      <c r="D42" s="7" t="s">
        <v>140</v>
      </c>
      <c r="E42" s="7" t="s">
        <v>21</v>
      </c>
      <c r="F42" s="9">
        <v>15</v>
      </c>
      <c r="G42" s="7" t="s">
        <v>22</v>
      </c>
      <c r="H42" s="9">
        <v>31</v>
      </c>
      <c r="I42" s="7" t="s">
        <v>40</v>
      </c>
      <c r="J42" s="9">
        <v>39</v>
      </c>
      <c r="L42" s="7" t="s">
        <v>42</v>
      </c>
    </row>
    <row r="43" spans="1:14" ht="12.5">
      <c r="A43" s="7" t="s">
        <v>17</v>
      </c>
      <c r="B43" s="7" t="s">
        <v>46</v>
      </c>
      <c r="C43" s="9" t="s">
        <v>145</v>
      </c>
      <c r="D43" s="7" t="s">
        <v>137</v>
      </c>
      <c r="E43" s="7" t="s">
        <v>28</v>
      </c>
      <c r="F43" s="9">
        <v>12.77</v>
      </c>
      <c r="G43" s="7" t="s">
        <v>22</v>
      </c>
      <c r="H43" s="9">
        <v>27</v>
      </c>
      <c r="I43" s="7" t="s">
        <v>40</v>
      </c>
      <c r="J43" s="9">
        <v>36</v>
      </c>
      <c r="L43" s="7" t="s">
        <v>30</v>
      </c>
      <c r="M43" s="7" t="s">
        <v>48</v>
      </c>
      <c r="N43" s="7" t="s">
        <v>49</v>
      </c>
    </row>
    <row r="44" spans="1:14" ht="12.5">
      <c r="A44" s="7" t="s">
        <v>33</v>
      </c>
      <c r="B44" s="7" t="s">
        <v>43</v>
      </c>
      <c r="C44" s="9" t="s">
        <v>145</v>
      </c>
      <c r="D44" s="7" t="s">
        <v>139</v>
      </c>
      <c r="E44" s="7" t="s">
        <v>22</v>
      </c>
      <c r="F44" s="9">
        <v>35.78</v>
      </c>
      <c r="G44" s="7" t="s">
        <v>28</v>
      </c>
      <c r="H44" s="9">
        <v>20</v>
      </c>
      <c r="J44" s="9"/>
      <c r="L44" s="7" t="s">
        <v>30</v>
      </c>
      <c r="M44" s="7" t="s">
        <v>44</v>
      </c>
      <c r="N44" s="7" t="s">
        <v>45</v>
      </c>
    </row>
    <row r="45" spans="1:14" ht="12.5">
      <c r="A45" s="7" t="s">
        <v>17</v>
      </c>
      <c r="B45" s="7" t="s">
        <v>79</v>
      </c>
      <c r="C45" s="9" t="s">
        <v>146</v>
      </c>
      <c r="D45" s="7" t="s">
        <v>139</v>
      </c>
      <c r="E45" s="7" t="s">
        <v>158</v>
      </c>
      <c r="F45" s="9">
        <v>70</v>
      </c>
      <c r="G45" s="7" t="s">
        <v>53</v>
      </c>
      <c r="H45" s="9">
        <v>28</v>
      </c>
      <c r="I45" s="7" t="s">
        <v>141</v>
      </c>
      <c r="J45" s="9">
        <v>15</v>
      </c>
      <c r="L45" s="7" t="s">
        <v>23</v>
      </c>
      <c r="M45" s="44" t="s">
        <v>197</v>
      </c>
      <c r="N45" s="7" t="s">
        <v>49</v>
      </c>
    </row>
    <row r="46" spans="1:14" ht="12.5">
      <c r="A46" s="7" t="s">
        <v>33</v>
      </c>
      <c r="B46" s="7" t="s">
        <v>120</v>
      </c>
      <c r="C46" s="9" t="s">
        <v>146</v>
      </c>
      <c r="D46" s="7" t="s">
        <v>139</v>
      </c>
      <c r="E46" s="7" t="s">
        <v>22</v>
      </c>
      <c r="F46" s="9">
        <v>35.729999999999997</v>
      </c>
      <c r="G46" s="7" t="s">
        <v>21</v>
      </c>
      <c r="H46" s="9">
        <v>22</v>
      </c>
      <c r="J46" s="9"/>
      <c r="L46" s="7" t="s">
        <v>30</v>
      </c>
      <c r="M46" s="7" t="s">
        <v>44</v>
      </c>
      <c r="N46" s="7" t="s">
        <v>45</v>
      </c>
    </row>
    <row r="47" spans="1:14" ht="12.5">
      <c r="F47" s="9"/>
      <c r="H47" s="9"/>
      <c r="J47" s="9"/>
    </row>
    <row r="49" spans="1:14" ht="15.75" customHeight="1">
      <c r="A49" s="7" t="s">
        <v>33</v>
      </c>
      <c r="B49" s="7" t="s">
        <v>36</v>
      </c>
      <c r="C49" s="9">
        <v>1</v>
      </c>
      <c r="D49" s="6" t="s">
        <v>139</v>
      </c>
      <c r="E49" s="7" t="s">
        <v>35</v>
      </c>
      <c r="F49" s="9" t="s">
        <v>35</v>
      </c>
      <c r="H49" s="9"/>
      <c r="J49" s="9"/>
    </row>
    <row r="50" spans="1:14" ht="15.75" customHeight="1">
      <c r="A50" s="7" t="s">
        <v>33</v>
      </c>
      <c r="B50" s="7" t="s">
        <v>63</v>
      </c>
      <c r="C50" s="9">
        <v>2</v>
      </c>
      <c r="D50" s="6" t="s">
        <v>137</v>
      </c>
      <c r="E50" s="7" t="s">
        <v>35</v>
      </c>
      <c r="F50" s="9" t="s">
        <v>35</v>
      </c>
      <c r="H50" s="9"/>
      <c r="J50" s="9"/>
      <c r="L50" s="7"/>
    </row>
    <row r="51" spans="1:14" ht="15.75" customHeight="1">
      <c r="A51" s="7" t="s">
        <v>33</v>
      </c>
      <c r="B51" s="7" t="s">
        <v>103</v>
      </c>
      <c r="C51" s="9" t="s">
        <v>155</v>
      </c>
      <c r="D51" s="6" t="s">
        <v>137</v>
      </c>
      <c r="E51" s="7" t="s">
        <v>35</v>
      </c>
      <c r="F51" s="9" t="s">
        <v>35</v>
      </c>
      <c r="H51" s="9"/>
      <c r="J51" s="9"/>
    </row>
    <row r="52" spans="1:14" ht="15.75" customHeight="1">
      <c r="A52" s="7" t="s">
        <v>33</v>
      </c>
      <c r="B52" s="7" t="s">
        <v>123</v>
      </c>
      <c r="C52" s="9" t="s">
        <v>152</v>
      </c>
      <c r="D52" s="6" t="s">
        <v>139</v>
      </c>
      <c r="E52" s="7" t="s">
        <v>35</v>
      </c>
      <c r="F52" s="9" t="s">
        <v>35</v>
      </c>
      <c r="H52" s="9"/>
      <c r="J52" s="9"/>
    </row>
    <row r="53" spans="1:14" ht="12.5">
      <c r="A53" s="7" t="s">
        <v>33</v>
      </c>
      <c r="B53" s="7" t="s">
        <v>50</v>
      </c>
      <c r="C53" s="9" t="s">
        <v>146</v>
      </c>
      <c r="D53" s="6" t="s">
        <v>136</v>
      </c>
      <c r="E53" s="7" t="s">
        <v>35</v>
      </c>
      <c r="F53" s="9" t="s">
        <v>35</v>
      </c>
      <c r="H53" s="9"/>
      <c r="J53" s="9"/>
      <c r="L53" s="7"/>
      <c r="M53" s="7"/>
      <c r="N53" s="7"/>
    </row>
    <row r="54" spans="1:14" ht="12.5">
      <c r="A54" s="7" t="s">
        <v>33</v>
      </c>
      <c r="B54" s="7" t="s">
        <v>34</v>
      </c>
      <c r="C54" s="9" t="s">
        <v>146</v>
      </c>
      <c r="D54" s="6" t="s">
        <v>136</v>
      </c>
      <c r="E54" s="7" t="s">
        <v>35</v>
      </c>
      <c r="F54" s="9" t="s">
        <v>35</v>
      </c>
      <c r="H54" s="9"/>
      <c r="J54" s="9"/>
    </row>
    <row r="55" spans="1:14" ht="12.5">
      <c r="F55" s="9"/>
      <c r="H55" s="9"/>
      <c r="J55" s="9"/>
    </row>
    <row r="56" spans="1:14" ht="12.5">
      <c r="F56" s="9"/>
      <c r="H56" s="9"/>
      <c r="J56" s="9"/>
    </row>
    <row r="57" spans="1:14" ht="12.5">
      <c r="F57" s="9"/>
      <c r="H57" s="9"/>
      <c r="J57" s="9"/>
    </row>
    <row r="58" spans="1:14" ht="12.5">
      <c r="F58" s="9"/>
      <c r="H58" s="9"/>
      <c r="J58" s="9"/>
    </row>
    <row r="59" spans="1:14" ht="12.5">
      <c r="F59" s="9"/>
      <c r="H59" s="9"/>
      <c r="J59" s="9"/>
    </row>
    <row r="60" spans="1:14" ht="12.5">
      <c r="F60" s="9"/>
      <c r="H60" s="9"/>
      <c r="J60" s="9"/>
    </row>
    <row r="61" spans="1:14" ht="12.5">
      <c r="F61" s="9"/>
      <c r="H61" s="9"/>
      <c r="J61" s="9"/>
    </row>
    <row r="62" spans="1:14" ht="12.5">
      <c r="F62" s="9"/>
      <c r="H62" s="9"/>
      <c r="J62" s="9"/>
    </row>
    <row r="63" spans="1:14" ht="12.5">
      <c r="F63" s="9"/>
      <c r="H63" s="9"/>
      <c r="J63" s="9"/>
    </row>
    <row r="64" spans="1:14" ht="12.5">
      <c r="F64" s="9"/>
      <c r="H64" s="9"/>
      <c r="J64" s="9"/>
    </row>
    <row r="65" spans="6:10" ht="12.5">
      <c r="F65" s="9"/>
      <c r="H65" s="9"/>
      <c r="J65" s="9"/>
    </row>
    <row r="66" spans="6:10" ht="12.5">
      <c r="F66" s="9"/>
      <c r="H66" s="9"/>
      <c r="J66" s="9"/>
    </row>
    <row r="67" spans="6:10" ht="12.5">
      <c r="F67" s="9"/>
      <c r="H67" s="9"/>
      <c r="J67" s="9"/>
    </row>
    <row r="68" spans="6:10" ht="12.5">
      <c r="F68" s="9"/>
      <c r="H68" s="9"/>
      <c r="J68" s="9"/>
    </row>
    <row r="69" spans="6:10" ht="12.5">
      <c r="F69" s="9"/>
      <c r="H69" s="9"/>
      <c r="J69" s="9"/>
    </row>
    <row r="70" spans="6:10" ht="12.5">
      <c r="F70" s="9"/>
      <c r="H70" s="9"/>
      <c r="J70" s="9"/>
    </row>
    <row r="71" spans="6:10" ht="12.5">
      <c r="F71" s="9"/>
      <c r="H71" s="9"/>
      <c r="J71" s="9"/>
    </row>
    <row r="72" spans="6:10" ht="12.5">
      <c r="F72" s="9"/>
      <c r="H72" s="9"/>
      <c r="J72" s="9"/>
    </row>
    <row r="73" spans="6:10" ht="12.5">
      <c r="F73" s="9"/>
      <c r="H73" s="9"/>
      <c r="J73" s="9"/>
    </row>
    <row r="74" spans="6:10" ht="12.5">
      <c r="F74" s="9"/>
      <c r="H74" s="9"/>
      <c r="J74" s="9"/>
    </row>
    <row r="75" spans="6:10" ht="12.5">
      <c r="F75" s="9"/>
      <c r="H75" s="9"/>
      <c r="J75" s="9"/>
    </row>
    <row r="76" spans="6:10" ht="12.5">
      <c r="F76" s="9"/>
      <c r="H76" s="9"/>
      <c r="J76" s="9"/>
    </row>
    <row r="77" spans="6:10" ht="12.5">
      <c r="F77" s="9"/>
      <c r="H77" s="9"/>
      <c r="J77" s="9"/>
    </row>
    <row r="78" spans="6:10" ht="12.5">
      <c r="F78" s="9"/>
      <c r="H78" s="9"/>
      <c r="J78" s="9"/>
    </row>
    <row r="79" spans="6:10" ht="12.5">
      <c r="F79" s="9"/>
      <c r="H79" s="9"/>
      <c r="J79" s="9"/>
    </row>
    <row r="80" spans="6:10" ht="12.5">
      <c r="F80" s="9"/>
      <c r="H80" s="9"/>
      <c r="J80" s="9"/>
    </row>
    <row r="81" spans="6:10" ht="12.5">
      <c r="F81" s="9"/>
      <c r="H81" s="9"/>
      <c r="J81" s="9"/>
    </row>
    <row r="82" spans="6:10" ht="12.5">
      <c r="F82" s="9"/>
      <c r="H82" s="9"/>
      <c r="J82" s="9"/>
    </row>
    <row r="83" spans="6:10" ht="12.5">
      <c r="F83" s="9"/>
      <c r="H83" s="9"/>
      <c r="J83" s="9"/>
    </row>
    <row r="84" spans="6:10" ht="12.5">
      <c r="F84" s="9"/>
      <c r="H84" s="9"/>
      <c r="J84" s="9"/>
    </row>
    <row r="85" spans="6:10" ht="12.5">
      <c r="F85" s="9"/>
      <c r="H85" s="9"/>
      <c r="J85" s="9"/>
    </row>
    <row r="86" spans="6:10" ht="12.5">
      <c r="F86" s="9"/>
      <c r="H86" s="9"/>
      <c r="J86" s="9"/>
    </row>
    <row r="87" spans="6:10" ht="12.5">
      <c r="F87" s="9"/>
      <c r="H87" s="9"/>
      <c r="J87" s="9"/>
    </row>
    <row r="88" spans="6:10" ht="12.5">
      <c r="F88" s="9"/>
      <c r="H88" s="9"/>
      <c r="J88" s="9"/>
    </row>
    <row r="89" spans="6:10" ht="12.5">
      <c r="F89" s="9"/>
      <c r="H89" s="9"/>
      <c r="J89" s="9"/>
    </row>
    <row r="90" spans="6:10" ht="12.5">
      <c r="F90" s="9"/>
      <c r="H90" s="9"/>
      <c r="J90" s="9"/>
    </row>
    <row r="91" spans="6:10" ht="12.5">
      <c r="F91" s="9"/>
      <c r="H91" s="9"/>
      <c r="J91" s="9"/>
    </row>
    <row r="92" spans="6:10" ht="12.5">
      <c r="F92" s="9"/>
      <c r="H92" s="9"/>
      <c r="J92" s="9"/>
    </row>
    <row r="93" spans="6:10" ht="12.5">
      <c r="F93" s="9"/>
      <c r="H93" s="9"/>
      <c r="J93" s="9"/>
    </row>
    <row r="94" spans="6:10" ht="12.5">
      <c r="F94" s="9"/>
      <c r="H94" s="9"/>
      <c r="J94" s="9"/>
    </row>
    <row r="95" spans="6:10" ht="12.5">
      <c r="F95" s="9"/>
      <c r="H95" s="9"/>
      <c r="J95" s="9"/>
    </row>
    <row r="96" spans="6:10" ht="12.5">
      <c r="F96" s="9"/>
      <c r="H96" s="9"/>
      <c r="J96" s="9"/>
    </row>
    <row r="97" spans="6:10" ht="12.5">
      <c r="F97" s="9"/>
      <c r="H97" s="9"/>
      <c r="J97" s="9"/>
    </row>
    <row r="98" spans="6:10" ht="12.5">
      <c r="F98" s="9"/>
      <c r="H98" s="9"/>
      <c r="J98" s="9"/>
    </row>
    <row r="99" spans="6:10" ht="12.5">
      <c r="F99" s="9"/>
      <c r="H99" s="9"/>
      <c r="J99" s="9"/>
    </row>
    <row r="100" spans="6:10" ht="12.5">
      <c r="F100" s="9"/>
      <c r="H100" s="9"/>
      <c r="J100" s="9"/>
    </row>
    <row r="101" spans="6:10" ht="12.5">
      <c r="F101" s="9"/>
      <c r="H101" s="9"/>
      <c r="J101" s="9"/>
    </row>
    <row r="102" spans="6:10" ht="12.5">
      <c r="F102" s="9"/>
      <c r="H102" s="9"/>
      <c r="J102" s="9"/>
    </row>
    <row r="103" spans="6:10" ht="12.5">
      <c r="F103" s="9"/>
      <c r="H103" s="9"/>
      <c r="J103" s="9"/>
    </row>
    <row r="104" spans="6:10" ht="12.5">
      <c r="F104" s="9"/>
      <c r="H104" s="9"/>
      <c r="J104" s="9"/>
    </row>
    <row r="105" spans="6:10" ht="12.5">
      <c r="F105" s="9"/>
      <c r="H105" s="9"/>
      <c r="J105" s="9"/>
    </row>
    <row r="106" spans="6:10" ht="12.5">
      <c r="F106" s="9"/>
      <c r="H106" s="9"/>
      <c r="J106" s="9"/>
    </row>
    <row r="107" spans="6:10" ht="12.5">
      <c r="F107" s="9"/>
      <c r="H107" s="9"/>
      <c r="J107" s="9"/>
    </row>
    <row r="108" spans="6:10" ht="12.5">
      <c r="F108" s="9"/>
      <c r="H108" s="9"/>
      <c r="J108" s="9"/>
    </row>
    <row r="109" spans="6:10" ht="12.5">
      <c r="F109" s="9"/>
      <c r="H109" s="9"/>
      <c r="J109" s="9"/>
    </row>
    <row r="110" spans="6:10" ht="12.5">
      <c r="F110" s="9"/>
      <c r="H110" s="9"/>
      <c r="J110" s="9"/>
    </row>
    <row r="111" spans="6:10" ht="12.5">
      <c r="F111" s="9"/>
      <c r="H111" s="9"/>
      <c r="J111" s="9"/>
    </row>
    <row r="112" spans="6:10" ht="12.5">
      <c r="F112" s="9"/>
      <c r="H112" s="9"/>
      <c r="J112" s="9"/>
    </row>
    <row r="113" spans="6:10" ht="12.5">
      <c r="F113" s="9"/>
      <c r="H113" s="9"/>
      <c r="J113" s="9"/>
    </row>
    <row r="114" spans="6:10" ht="12.5">
      <c r="F114" s="9"/>
      <c r="H114" s="9"/>
      <c r="J114" s="9"/>
    </row>
    <row r="115" spans="6:10" ht="12.5">
      <c r="F115" s="9"/>
      <c r="H115" s="9"/>
      <c r="J115" s="9"/>
    </row>
    <row r="116" spans="6:10" ht="12.5">
      <c r="F116" s="9"/>
      <c r="H116" s="9"/>
      <c r="J116" s="9"/>
    </row>
    <row r="117" spans="6:10" ht="12.5">
      <c r="F117" s="9"/>
      <c r="H117" s="9"/>
      <c r="J117" s="9"/>
    </row>
    <row r="118" spans="6:10" ht="12.5">
      <c r="F118" s="9"/>
      <c r="H118" s="9"/>
      <c r="J118" s="9"/>
    </row>
    <row r="119" spans="6:10" ht="12.5">
      <c r="F119" s="9"/>
      <c r="H119" s="9"/>
      <c r="J119" s="9"/>
    </row>
    <row r="120" spans="6:10" ht="12.5">
      <c r="F120" s="9"/>
      <c r="H120" s="9"/>
      <c r="J120" s="9"/>
    </row>
    <row r="121" spans="6:10" ht="12.5">
      <c r="F121" s="9"/>
      <c r="H121" s="9"/>
      <c r="J121" s="9"/>
    </row>
    <row r="122" spans="6:10" ht="12.5">
      <c r="F122" s="9"/>
      <c r="H122" s="9"/>
      <c r="J122" s="9"/>
    </row>
    <row r="123" spans="6:10" ht="12.5">
      <c r="F123" s="9"/>
      <c r="H123" s="9"/>
      <c r="J123" s="9"/>
    </row>
    <row r="124" spans="6:10" ht="12.5">
      <c r="F124" s="9"/>
      <c r="H124" s="9"/>
      <c r="J124" s="9"/>
    </row>
    <row r="125" spans="6:10" ht="12.5">
      <c r="F125" s="9"/>
      <c r="H125" s="9"/>
      <c r="J125" s="9"/>
    </row>
    <row r="126" spans="6:10" ht="12.5">
      <c r="F126" s="9"/>
      <c r="H126" s="9"/>
      <c r="J126" s="9"/>
    </row>
    <row r="127" spans="6:10" ht="12.5">
      <c r="F127" s="9"/>
      <c r="H127" s="9"/>
      <c r="J127" s="9"/>
    </row>
    <row r="128" spans="6:10" ht="12.5">
      <c r="F128" s="9"/>
      <c r="H128" s="9"/>
      <c r="J128" s="9"/>
    </row>
    <row r="129" spans="6:10" ht="12.5">
      <c r="F129" s="9"/>
      <c r="H129" s="9"/>
      <c r="J129" s="9"/>
    </row>
    <row r="130" spans="6:10" ht="12.5">
      <c r="F130" s="9"/>
      <c r="H130" s="9"/>
      <c r="J130" s="9"/>
    </row>
    <row r="131" spans="6:10" ht="12.5">
      <c r="F131" s="9"/>
      <c r="H131" s="9"/>
      <c r="J131" s="9"/>
    </row>
    <row r="132" spans="6:10" ht="12.5">
      <c r="F132" s="9"/>
      <c r="H132" s="9"/>
      <c r="J132" s="9"/>
    </row>
    <row r="133" spans="6:10" ht="12.5">
      <c r="F133" s="9"/>
      <c r="H133" s="9"/>
      <c r="J133" s="9"/>
    </row>
    <row r="134" spans="6:10" ht="12.5">
      <c r="F134" s="9"/>
      <c r="H134" s="9"/>
      <c r="J134" s="9"/>
    </row>
    <row r="135" spans="6:10" ht="12.5">
      <c r="F135" s="9"/>
      <c r="H135" s="9"/>
      <c r="J135" s="9"/>
    </row>
    <row r="136" spans="6:10" ht="12.5">
      <c r="F136" s="9"/>
      <c r="H136" s="9"/>
      <c r="J136" s="9"/>
    </row>
    <row r="137" spans="6:10" ht="12.5">
      <c r="F137" s="9"/>
      <c r="H137" s="9"/>
      <c r="J137" s="9"/>
    </row>
    <row r="138" spans="6:10" ht="12.5">
      <c r="F138" s="9"/>
      <c r="H138" s="9"/>
      <c r="J138" s="9"/>
    </row>
    <row r="139" spans="6:10" ht="12.5">
      <c r="F139" s="9"/>
      <c r="H139" s="9"/>
      <c r="J139" s="9"/>
    </row>
    <row r="140" spans="6:10" ht="12.5">
      <c r="F140" s="9"/>
      <c r="H140" s="9"/>
      <c r="J140" s="9"/>
    </row>
    <row r="141" spans="6:10" ht="12.5">
      <c r="F141" s="9"/>
      <c r="H141" s="9"/>
      <c r="J141" s="9"/>
    </row>
    <row r="142" spans="6:10" ht="12.5">
      <c r="F142" s="9"/>
      <c r="H142" s="9"/>
      <c r="J142" s="9"/>
    </row>
    <row r="143" spans="6:10" ht="12.5">
      <c r="F143" s="9"/>
      <c r="H143" s="9"/>
      <c r="J143" s="9"/>
    </row>
    <row r="144" spans="6:10" ht="12.5">
      <c r="F144" s="9"/>
      <c r="H144" s="9"/>
      <c r="J144" s="9"/>
    </row>
    <row r="145" spans="6:10" ht="12.5">
      <c r="F145" s="9"/>
      <c r="H145" s="9"/>
      <c r="J145" s="9"/>
    </row>
    <row r="146" spans="6:10" ht="12.5">
      <c r="F146" s="9"/>
      <c r="H146" s="9"/>
      <c r="J146" s="9"/>
    </row>
  </sheetData>
  <sortState xmlns:xlrd2="http://schemas.microsoft.com/office/spreadsheetml/2017/richdata2" ref="A50:F54">
    <sortCondition ref="C51"/>
  </sortState>
  <phoneticPr fontId="2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6A66-7FF6-45CF-868A-62E6F286DC89}">
  <dimension ref="A1:AI24"/>
  <sheetViews>
    <sheetView zoomScaleNormal="100" workbookViewId="0">
      <selection activeCell="G9" sqref="G9"/>
    </sheetView>
  </sheetViews>
  <sheetFormatPr defaultRowHeight="12.5"/>
  <cols>
    <col min="1" max="1" width="4.36328125" bestFit="1" customWidth="1"/>
    <col min="2" max="2" width="19.08984375" style="13" bestFit="1" customWidth="1"/>
    <col min="3" max="3" width="8.90625" style="15"/>
    <col min="4" max="7" width="14.36328125" style="15" customWidth="1"/>
    <col min="8" max="11" width="14.36328125" customWidth="1"/>
    <col min="13" max="13" width="4.36328125" bestFit="1" customWidth="1"/>
    <col min="14" max="14" width="19.08984375" bestFit="1" customWidth="1"/>
    <col min="16" max="35" width="8.90625" style="15" customWidth="1"/>
  </cols>
  <sheetData>
    <row r="1" spans="1:16">
      <c r="A1" s="85" t="s">
        <v>167</v>
      </c>
      <c r="B1" s="86" t="s">
        <v>205</v>
      </c>
      <c r="C1" s="83" t="s">
        <v>206</v>
      </c>
      <c r="D1" s="84">
        <v>1</v>
      </c>
      <c r="E1" s="84">
        <v>2</v>
      </c>
      <c r="F1" s="84">
        <v>3</v>
      </c>
      <c r="G1" s="84">
        <v>4</v>
      </c>
      <c r="H1" s="84">
        <v>5</v>
      </c>
      <c r="I1" s="84">
        <v>6</v>
      </c>
      <c r="J1" s="84">
        <v>7</v>
      </c>
      <c r="K1" s="84">
        <v>8</v>
      </c>
      <c r="M1" s="8" t="s">
        <v>167</v>
      </c>
      <c r="N1" s="40" t="s">
        <v>205</v>
      </c>
      <c r="O1" s="45" t="s">
        <v>206</v>
      </c>
      <c r="P1" s="45" t="s">
        <v>325</v>
      </c>
    </row>
    <row r="2" spans="1:16">
      <c r="A2" s="168">
        <v>13</v>
      </c>
      <c r="B2" s="168" t="s">
        <v>202</v>
      </c>
      <c r="C2" s="18" t="s">
        <v>203</v>
      </c>
      <c r="D2" s="84" t="s">
        <v>79</v>
      </c>
      <c r="E2" s="84" t="s">
        <v>97</v>
      </c>
      <c r="F2" s="84" t="s">
        <v>46</v>
      </c>
      <c r="G2" s="84" t="s">
        <v>91</v>
      </c>
      <c r="H2" s="87"/>
      <c r="I2" s="87"/>
      <c r="J2" s="87"/>
      <c r="K2" s="87"/>
      <c r="M2" s="171">
        <v>19</v>
      </c>
      <c r="N2" s="170" t="s">
        <v>284</v>
      </c>
      <c r="O2" s="14" t="s">
        <v>217</v>
      </c>
      <c r="P2" s="15">
        <v>20</v>
      </c>
    </row>
    <row r="3" spans="1:16">
      <c r="A3" s="169"/>
      <c r="B3" s="168"/>
      <c r="C3" s="18" t="s">
        <v>204</v>
      </c>
      <c r="D3" s="84" t="s">
        <v>84</v>
      </c>
      <c r="E3" s="84" t="s">
        <v>118</v>
      </c>
      <c r="F3" s="84" t="s">
        <v>118</v>
      </c>
      <c r="G3" s="84" t="s">
        <v>326</v>
      </c>
      <c r="H3" s="87"/>
      <c r="I3" s="87"/>
      <c r="J3" s="87"/>
      <c r="K3" s="87"/>
      <c r="M3" s="171"/>
      <c r="N3" s="170"/>
      <c r="O3" s="14" t="s">
        <v>219</v>
      </c>
      <c r="P3" s="15">
        <v>12</v>
      </c>
    </row>
    <row r="4" spans="1:16">
      <c r="A4" s="169"/>
      <c r="B4" s="168"/>
      <c r="C4" s="18" t="s">
        <v>139</v>
      </c>
      <c r="D4" s="84" t="s">
        <v>41</v>
      </c>
      <c r="E4" s="84" t="s">
        <v>106</v>
      </c>
      <c r="F4" s="84" t="s">
        <v>26</v>
      </c>
      <c r="G4" s="84" t="s">
        <v>18</v>
      </c>
      <c r="H4" s="87"/>
      <c r="I4" s="87"/>
      <c r="J4" s="87"/>
      <c r="K4" s="87"/>
      <c r="M4" s="171"/>
      <c r="N4" s="170"/>
      <c r="O4" s="14" t="s">
        <v>220</v>
      </c>
      <c r="P4" s="15">
        <v>6</v>
      </c>
    </row>
    <row r="5" spans="1:16" ht="13.25" customHeight="1">
      <c r="A5" s="168">
        <v>14</v>
      </c>
      <c r="B5" s="168" t="s">
        <v>209</v>
      </c>
      <c r="C5" s="18" t="s">
        <v>203</v>
      </c>
      <c r="D5" s="84" t="s">
        <v>79</v>
      </c>
      <c r="E5" s="84" t="s">
        <v>118</v>
      </c>
      <c r="F5" s="84" t="s">
        <v>91</v>
      </c>
      <c r="G5" s="84" t="s">
        <v>97</v>
      </c>
      <c r="H5" s="87"/>
      <c r="I5" s="87"/>
      <c r="J5" s="87"/>
      <c r="K5" s="87"/>
      <c r="M5" s="171"/>
      <c r="N5" s="170"/>
      <c r="O5" s="14" t="s">
        <v>218</v>
      </c>
      <c r="P5" s="15">
        <v>6</v>
      </c>
    </row>
    <row r="6" spans="1:16">
      <c r="A6" s="169"/>
      <c r="B6" s="168"/>
      <c r="C6" s="18" t="s">
        <v>204</v>
      </c>
      <c r="D6" s="84" t="s">
        <v>51</v>
      </c>
      <c r="E6" s="84" t="s">
        <v>46</v>
      </c>
      <c r="F6" s="84" t="s">
        <v>127</v>
      </c>
      <c r="G6" s="84" t="s">
        <v>327</v>
      </c>
      <c r="H6" s="87"/>
      <c r="I6" s="87"/>
      <c r="J6" s="87"/>
      <c r="K6" s="87"/>
      <c r="M6" s="171"/>
      <c r="N6" s="170"/>
      <c r="O6" s="14" t="s">
        <v>221</v>
      </c>
      <c r="P6" s="15">
        <v>30</v>
      </c>
    </row>
    <row r="7" spans="1:16">
      <c r="A7" s="169"/>
      <c r="B7" s="168"/>
      <c r="C7" s="18" t="s">
        <v>139</v>
      </c>
      <c r="D7" s="84" t="s">
        <v>133</v>
      </c>
      <c r="E7" s="84" t="s">
        <v>90</v>
      </c>
      <c r="F7" s="84" t="s">
        <v>84</v>
      </c>
      <c r="G7" s="84" t="s">
        <v>131</v>
      </c>
      <c r="H7" s="87"/>
      <c r="I7" s="87"/>
      <c r="J7" s="87"/>
      <c r="K7" s="87"/>
      <c r="M7" s="171"/>
      <c r="N7" s="170"/>
    </row>
    <row r="8" spans="1:16">
      <c r="A8" s="168">
        <v>15</v>
      </c>
      <c r="B8" s="168" t="s">
        <v>210</v>
      </c>
      <c r="C8" s="18" t="s">
        <v>203</v>
      </c>
      <c r="D8" s="84" t="s">
        <v>79</v>
      </c>
      <c r="E8" s="84" t="s">
        <v>97</v>
      </c>
      <c r="F8" s="84" t="s">
        <v>46</v>
      </c>
      <c r="G8" s="84" t="s">
        <v>91</v>
      </c>
      <c r="H8" s="87"/>
      <c r="I8" s="87"/>
      <c r="J8" s="87"/>
      <c r="K8" s="87"/>
    </row>
    <row r="9" spans="1:16">
      <c r="A9" s="169"/>
      <c r="B9" s="168"/>
      <c r="C9" s="18" t="s">
        <v>204</v>
      </c>
      <c r="D9" s="84" t="s">
        <v>127</v>
      </c>
      <c r="E9" s="84" t="s">
        <v>121</v>
      </c>
      <c r="F9" s="84" t="s">
        <v>125</v>
      </c>
      <c r="G9" s="84" t="s">
        <v>306</v>
      </c>
      <c r="H9" s="87"/>
      <c r="I9" s="87"/>
      <c r="J9" s="87"/>
      <c r="K9" s="87"/>
    </row>
    <row r="10" spans="1:16">
      <c r="A10" s="169"/>
      <c r="B10" s="168"/>
      <c r="C10" s="18" t="s">
        <v>139</v>
      </c>
      <c r="D10" s="84" t="s">
        <v>90</v>
      </c>
      <c r="E10" s="84" t="s">
        <v>133</v>
      </c>
      <c r="F10" s="84" t="s">
        <v>129</v>
      </c>
      <c r="G10" s="84" t="s">
        <v>115</v>
      </c>
      <c r="H10" s="87"/>
      <c r="I10" s="87"/>
      <c r="J10" s="87"/>
      <c r="K10" s="87"/>
    </row>
    <row r="11" spans="1:16">
      <c r="A11" s="168">
        <v>16</v>
      </c>
      <c r="B11" s="168" t="s">
        <v>211</v>
      </c>
      <c r="C11" s="18" t="s">
        <v>203</v>
      </c>
      <c r="D11" s="141" t="s">
        <v>307</v>
      </c>
      <c r="E11" s="141" t="s">
        <v>308</v>
      </c>
      <c r="F11" s="141" t="s">
        <v>309</v>
      </c>
      <c r="G11" s="141" t="s">
        <v>310</v>
      </c>
      <c r="H11" s="87"/>
      <c r="I11" s="87"/>
      <c r="J11" s="87"/>
      <c r="K11" s="87"/>
    </row>
    <row r="12" spans="1:16">
      <c r="A12" s="169"/>
      <c r="B12" s="168"/>
      <c r="C12" s="18" t="s">
        <v>204</v>
      </c>
      <c r="D12" s="141" t="s">
        <v>311</v>
      </c>
      <c r="E12" s="141" t="s">
        <v>312</v>
      </c>
      <c r="F12" s="141" t="s">
        <v>313</v>
      </c>
      <c r="G12" s="146" t="s">
        <v>314</v>
      </c>
      <c r="H12" s="87"/>
      <c r="I12" s="87"/>
      <c r="J12" s="87"/>
      <c r="K12" s="87"/>
    </row>
    <row r="13" spans="1:16">
      <c r="A13" s="169"/>
      <c r="B13" s="168"/>
      <c r="C13" s="18" t="s">
        <v>139</v>
      </c>
      <c r="D13" s="84" t="s">
        <v>131</v>
      </c>
      <c r="E13" s="146" t="s">
        <v>315</v>
      </c>
      <c r="F13" s="84" t="s">
        <v>90</v>
      </c>
      <c r="G13" s="146" t="s">
        <v>316</v>
      </c>
      <c r="H13" s="87"/>
      <c r="I13" s="87"/>
      <c r="J13" s="87"/>
      <c r="K13" s="87"/>
    </row>
    <row r="14" spans="1:16">
      <c r="A14" s="168">
        <v>17</v>
      </c>
      <c r="B14" s="168" t="s">
        <v>212</v>
      </c>
      <c r="C14" s="18" t="s">
        <v>203</v>
      </c>
      <c r="D14" s="141" t="s">
        <v>327</v>
      </c>
      <c r="E14" s="84" t="s">
        <v>127</v>
      </c>
      <c r="F14" s="141" t="s">
        <v>312</v>
      </c>
      <c r="G14" s="141" t="s">
        <v>317</v>
      </c>
      <c r="H14" s="87"/>
      <c r="I14" s="87"/>
      <c r="J14" s="87"/>
      <c r="K14" s="87"/>
    </row>
    <row r="15" spans="1:16">
      <c r="A15" s="169"/>
      <c r="B15" s="168"/>
      <c r="C15" s="18" t="s">
        <v>204</v>
      </c>
      <c r="D15" s="141" t="s">
        <v>318</v>
      </c>
      <c r="E15" s="141" t="s">
        <v>319</v>
      </c>
      <c r="F15" s="84" t="s">
        <v>97</v>
      </c>
      <c r="G15" s="84" t="s">
        <v>18</v>
      </c>
      <c r="H15" s="87"/>
      <c r="I15" s="87"/>
      <c r="J15" s="87"/>
      <c r="K15" s="87"/>
    </row>
    <row r="16" spans="1:16">
      <c r="A16" s="169"/>
      <c r="B16" s="168"/>
      <c r="C16" s="18" t="s">
        <v>139</v>
      </c>
      <c r="D16" s="84" t="s">
        <v>79</v>
      </c>
      <c r="E16" s="141" t="s">
        <v>320</v>
      </c>
      <c r="F16" s="141" t="s">
        <v>321</v>
      </c>
      <c r="G16" s="84" t="s">
        <v>118</v>
      </c>
      <c r="H16" s="87"/>
      <c r="I16" s="87"/>
      <c r="J16" s="87"/>
      <c r="K16" s="87"/>
    </row>
    <row r="17" spans="1:11">
      <c r="A17" s="168">
        <v>18</v>
      </c>
      <c r="B17" s="168" t="s">
        <v>213</v>
      </c>
      <c r="C17" s="18" t="s">
        <v>203</v>
      </c>
      <c r="D17" s="141" t="s">
        <v>307</v>
      </c>
      <c r="E17" s="141" t="s">
        <v>308</v>
      </c>
      <c r="F17" s="141" t="s">
        <v>309</v>
      </c>
      <c r="G17" s="141" t="s">
        <v>310</v>
      </c>
      <c r="H17" s="87"/>
      <c r="I17" s="87"/>
      <c r="J17" s="87"/>
      <c r="K17" s="87"/>
    </row>
    <row r="18" spans="1:11">
      <c r="A18" s="169"/>
      <c r="B18" s="168"/>
      <c r="C18" s="18" t="s">
        <v>204</v>
      </c>
      <c r="D18" s="141" t="s">
        <v>311</v>
      </c>
      <c r="E18" s="141" t="s">
        <v>313</v>
      </c>
      <c r="F18" s="141" t="s">
        <v>312</v>
      </c>
      <c r="G18" s="146" t="s">
        <v>314</v>
      </c>
      <c r="H18" s="87"/>
      <c r="I18" s="87"/>
      <c r="J18" s="87"/>
      <c r="K18" s="87"/>
    </row>
    <row r="19" spans="1:11">
      <c r="A19" s="169"/>
      <c r="B19" s="168"/>
      <c r="C19" s="18" t="s">
        <v>139</v>
      </c>
      <c r="D19" s="84"/>
      <c r="E19" s="84"/>
      <c r="F19" s="84"/>
      <c r="G19" s="84"/>
      <c r="H19" s="87"/>
      <c r="I19" s="87"/>
      <c r="J19" s="87"/>
      <c r="K19" s="87"/>
    </row>
    <row r="20" spans="1:11">
      <c r="A20" s="47"/>
      <c r="B20" s="48"/>
      <c r="C20" s="14"/>
    </row>
    <row r="21" spans="1:11">
      <c r="A21" s="47"/>
      <c r="B21" s="47"/>
      <c r="C21" s="14"/>
    </row>
    <row r="22" spans="1:11">
      <c r="A22" s="47"/>
      <c r="B22" s="47"/>
      <c r="C22" s="14"/>
    </row>
    <row r="23" spans="1:11">
      <c r="A23" s="47"/>
      <c r="B23" s="47"/>
      <c r="C23" s="14"/>
    </row>
    <row r="24" spans="1:11">
      <c r="A24" s="47"/>
      <c r="B24" s="47"/>
      <c r="C24" s="14"/>
    </row>
  </sheetData>
  <mergeCells count="14">
    <mergeCell ref="B2:B4"/>
    <mergeCell ref="A2:A4"/>
    <mergeCell ref="A5:A7"/>
    <mergeCell ref="B5:B7"/>
    <mergeCell ref="N2:N7"/>
    <mergeCell ref="M2:M7"/>
    <mergeCell ref="A17:A19"/>
    <mergeCell ref="B17:B19"/>
    <mergeCell ref="A8:A10"/>
    <mergeCell ref="B8:B10"/>
    <mergeCell ref="A11:A13"/>
    <mergeCell ref="B11:B13"/>
    <mergeCell ref="A14:A16"/>
    <mergeCell ref="B14:B16"/>
  </mergeCells>
  <phoneticPr fontId="2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EADF72-F75F-4ACF-B2F2-FC5A171B08D6}">
          <x14:formula1>
            <xm:f>参加者リスト!$H$2:$H$41</xm:f>
          </x14:formula1>
          <xm:sqref>D1:K1048576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A9AB-97D0-4AED-9A52-C06CEC41017B}">
  <dimension ref="A1:N8"/>
  <sheetViews>
    <sheetView topLeftCell="L2" zoomScaleNormal="100" workbookViewId="0">
      <selection activeCell="N3" sqref="N3:N8"/>
    </sheetView>
  </sheetViews>
  <sheetFormatPr defaultRowHeight="12.5"/>
  <cols>
    <col min="1" max="1" width="4.453125" style="13" bestFit="1" customWidth="1"/>
    <col min="2" max="2" width="13.36328125" customWidth="1"/>
    <col min="3" max="10" width="14.36328125" style="15" customWidth="1"/>
    <col min="12" max="14" width="8.90625" style="64"/>
  </cols>
  <sheetData>
    <row r="1" spans="1:14">
      <c r="A1" s="41" t="s">
        <v>187</v>
      </c>
    </row>
    <row r="2" spans="1:14" ht="13" thickBot="1"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L2" s="142" t="s">
        <v>302</v>
      </c>
      <c r="M2" s="121" t="s">
        <v>303</v>
      </c>
      <c r="N2" s="121" t="s">
        <v>301</v>
      </c>
    </row>
    <row r="3" spans="1:14" ht="17" thickTop="1">
      <c r="A3" s="13">
        <v>1</v>
      </c>
      <c r="B3" s="49" t="s">
        <v>224</v>
      </c>
      <c r="C3" s="15" t="s">
        <v>74</v>
      </c>
      <c r="D3" s="15" t="s">
        <v>38</v>
      </c>
      <c r="E3" s="15" t="s">
        <v>95</v>
      </c>
      <c r="F3" s="15" t="s">
        <v>104</v>
      </c>
      <c r="L3" s="143">
        <v>115.43</v>
      </c>
      <c r="M3" s="64">
        <f>IFERROR(RANK($L3,$L$3:$L$8,1),"")</f>
        <v>2</v>
      </c>
      <c r="N3">
        <f>IFERROR(VLOOKUP($M3,得点凡例!$C$3:$D$8,2,FALSE),"")</f>
        <v>20</v>
      </c>
    </row>
    <row r="4" spans="1:14" ht="16.5">
      <c r="A4" s="13">
        <v>2</v>
      </c>
      <c r="B4" s="49" t="s">
        <v>225</v>
      </c>
      <c r="C4" s="15" t="str">
        <f>IF(OBチームリレー!D$2&lt;&gt;0,OBチームリレー!D$2," ")</f>
        <v>中辻賢人</v>
      </c>
      <c r="D4" s="15" t="str">
        <f>IF(OBチームリレー!E$2&lt;&gt;0,OBチームリレー!E$2," ")</f>
        <v>眞方大凱</v>
      </c>
      <c r="E4" s="15" t="str">
        <f>IF(OBチームリレー!F$2&lt;&gt;0,OBチームリレー!F$2," ")</f>
        <v>南 麟太朗</v>
      </c>
      <c r="F4" s="15" t="str">
        <f>IF(OBチームリレー!G$2&lt;&gt;0,OBチームリレー!G$2," ")</f>
        <v>玉井優策</v>
      </c>
      <c r="L4" s="144">
        <v>107.31</v>
      </c>
      <c r="M4" s="64">
        <f t="shared" ref="M4:M8" si="0">IFERROR(RANK($L4,$L$3:$L$8,1),"")</f>
        <v>1</v>
      </c>
      <c r="N4">
        <f>IFERROR(VLOOKUP($M4,得点凡例!$C$3:$D$8,2,FALSE),"")</f>
        <v>30</v>
      </c>
    </row>
    <row r="5" spans="1:14" ht="16.5">
      <c r="A5" s="13">
        <v>3</v>
      </c>
      <c r="B5" s="49" t="s">
        <v>226</v>
      </c>
      <c r="C5" s="15" t="s">
        <v>76</v>
      </c>
      <c r="D5" s="15" t="s">
        <v>132</v>
      </c>
      <c r="E5" s="15" t="s">
        <v>70</v>
      </c>
      <c r="F5" s="15" t="s">
        <v>82</v>
      </c>
      <c r="L5" s="147">
        <v>130.77000000000001</v>
      </c>
      <c r="M5" s="64">
        <f t="shared" si="0"/>
        <v>5</v>
      </c>
      <c r="N5">
        <f>IFERROR(VLOOKUP($M5,得点凡例!$C$3:$D$8,2,FALSE),"")</f>
        <v>2</v>
      </c>
    </row>
    <row r="6" spans="1:14" ht="16.5">
      <c r="A6" s="13">
        <v>4</v>
      </c>
      <c r="B6" s="8" t="s">
        <v>227</v>
      </c>
      <c r="C6" s="15" t="str">
        <f>IF(OBチームリレー!D$3&lt;&gt;0,OBチームリレー!D$3," ")</f>
        <v>米谷弘輝</v>
      </c>
      <c r="D6" s="15" t="str">
        <f>IF(OBチームリレー!E$3&lt;&gt;0,OBチームリレー!E$3," ")</f>
        <v>新田章圭</v>
      </c>
      <c r="E6" s="15" t="str">
        <f>IF(OBチームリレー!F$3&lt;&gt;0,OBチームリレー!F$3," ")</f>
        <v>新田章圭</v>
      </c>
      <c r="F6" s="15" t="str">
        <f>IF(OBチームリレー!G$3&lt;&gt;0,OBチームリレー!G$3," ")</f>
        <v>吉村 弘貴</v>
      </c>
      <c r="L6" s="144">
        <v>118.34</v>
      </c>
      <c r="M6" s="64">
        <f t="shared" si="0"/>
        <v>3</v>
      </c>
      <c r="N6">
        <f>IFERROR(VLOOKUP($M6,得点凡例!$C$3:$D$8,2,FALSE),"")</f>
        <v>12</v>
      </c>
    </row>
    <row r="7" spans="1:14" ht="16.5">
      <c r="A7" s="13">
        <v>5</v>
      </c>
      <c r="B7" s="49" t="s">
        <v>223</v>
      </c>
      <c r="C7" s="15" t="s">
        <v>69</v>
      </c>
      <c r="D7" s="15" t="s">
        <v>100</v>
      </c>
      <c r="E7" s="15" t="s">
        <v>107</v>
      </c>
      <c r="F7" s="15" t="s">
        <v>92</v>
      </c>
      <c r="L7" s="144">
        <v>132.44999999999999</v>
      </c>
      <c r="M7" s="64">
        <f t="shared" si="0"/>
        <v>6</v>
      </c>
      <c r="N7">
        <f>IFERROR(VLOOKUP($M7,得点凡例!$C$3:$D$8,2,FALSE),"")</f>
        <v>0</v>
      </c>
    </row>
    <row r="8" spans="1:14" ht="17" thickBot="1">
      <c r="A8" s="13">
        <v>6</v>
      </c>
      <c r="B8" s="8" t="s">
        <v>222</v>
      </c>
      <c r="C8" s="50" t="str">
        <f>IF(OBチームリレー!D$4&lt;&gt;0,OBチームリレー!D$4," ")</f>
        <v>山﨑心</v>
      </c>
      <c r="D8" s="50" t="str">
        <f>IF(OBチームリレー!E$4&lt;&gt;0,OBチームリレー!E$4," ")</f>
        <v>榊和馬</v>
      </c>
      <c r="E8" s="50" t="str">
        <f>IF(OBチームリレー!F$4&lt;&gt;0,OBチームリレー!F$4," ")</f>
        <v>寺下宗孝</v>
      </c>
      <c r="F8" s="50" t="str">
        <f>IF(OBチームリレー!G$4&lt;&gt;0,OBチームリレー!G$4," ")</f>
        <v>竹尾 匡貴</v>
      </c>
      <c r="L8" s="145">
        <v>123.37</v>
      </c>
      <c r="M8" s="64">
        <f t="shared" si="0"/>
        <v>4</v>
      </c>
      <c r="N8">
        <f>IFERROR(VLOOKUP($M8,得点凡例!$C$3:$D$8,2,FALSE),"")</f>
        <v>6</v>
      </c>
    </row>
  </sheetData>
  <phoneticPr fontId="2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8601FE-46C9-475C-813B-7E0908B54971}">
          <x14:formula1>
            <xm:f>参加者リスト!$A$2:$A$25</xm:f>
          </x14:formula1>
          <xm:sqref>O7:XFD7 O5:XFD5 A5:K5 A7:K7 A3:K3 O3:XFD3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C2CB-DCD8-4E7B-8DA8-83A53192907B}">
  <dimension ref="A1:N8"/>
  <sheetViews>
    <sheetView topLeftCell="G1" workbookViewId="0">
      <selection activeCell="K30" sqref="K30"/>
    </sheetView>
  </sheetViews>
  <sheetFormatPr defaultRowHeight="12.5"/>
  <cols>
    <col min="1" max="1" width="4.453125" bestFit="1" customWidth="1"/>
    <col min="2" max="2" width="13.36328125" customWidth="1"/>
    <col min="3" max="10" width="14.36328125" customWidth="1"/>
  </cols>
  <sheetData>
    <row r="1" spans="1:14">
      <c r="A1" s="41" t="s">
        <v>187</v>
      </c>
      <c r="C1" s="15"/>
      <c r="D1" s="15"/>
      <c r="E1" s="15"/>
      <c r="F1" s="15"/>
      <c r="G1" s="15"/>
      <c r="H1" s="15"/>
      <c r="I1" s="15"/>
      <c r="J1" s="15"/>
    </row>
    <row r="2" spans="1:14" ht="13" thickBot="1">
      <c r="A2" s="13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L2" s="142" t="s">
        <v>302</v>
      </c>
      <c r="M2" s="121" t="s">
        <v>303</v>
      </c>
      <c r="N2" s="121" t="s">
        <v>301</v>
      </c>
    </row>
    <row r="3" spans="1:14" ht="17" thickTop="1">
      <c r="A3" s="13">
        <v>1</v>
      </c>
      <c r="B3" s="49" t="s">
        <v>224</v>
      </c>
      <c r="C3" s="45" t="s">
        <v>322</v>
      </c>
      <c r="D3" s="45" t="s">
        <v>323</v>
      </c>
      <c r="E3" s="15" t="s">
        <v>38</v>
      </c>
      <c r="F3" s="15" t="s">
        <v>95</v>
      </c>
      <c r="G3" s="15"/>
      <c r="H3" s="15"/>
      <c r="I3" s="15"/>
      <c r="J3" s="15"/>
      <c r="L3" s="143">
        <v>123.9</v>
      </c>
      <c r="M3" s="64">
        <f>IFERROR(RANK($L3,$L$3:$L$8,1),"")</f>
        <v>2</v>
      </c>
      <c r="N3">
        <f>IFERROR(VLOOKUP($M3,得点凡例!$C$3:$D$8,2,FALSE),"")</f>
        <v>20</v>
      </c>
    </row>
    <row r="4" spans="1:14" ht="16.5">
      <c r="A4" s="13">
        <v>2</v>
      </c>
      <c r="B4" s="49" t="s">
        <v>225</v>
      </c>
      <c r="C4" s="15" t="str">
        <f>IF(OBチームリレー!D$5&lt;&gt;0,OBチームリレー!D$5," ")</f>
        <v>中辻賢人</v>
      </c>
      <c r="D4" s="15" t="str">
        <f>IF(OBチームリレー!E$5&lt;&gt;0,OBチームリレー!E$5," ")</f>
        <v>新田章圭</v>
      </c>
      <c r="E4" s="15" t="str">
        <f>IF(OBチームリレー!F$5&lt;&gt;0,OBチームリレー!F$5," ")</f>
        <v>玉井優策</v>
      </c>
      <c r="F4" s="15" t="str">
        <f>IF(OBチームリレー!G$5&lt;&gt;0,OBチームリレー!G$5," ")</f>
        <v>眞方大凱</v>
      </c>
      <c r="G4" s="15"/>
      <c r="H4" s="15"/>
      <c r="I4" s="15"/>
      <c r="J4" s="15"/>
      <c r="L4" s="144">
        <v>120.69</v>
      </c>
      <c r="M4" s="64">
        <f t="shared" ref="M4:M8" si="0">IFERROR(RANK($L4,$L$3:$L$8,1),"")</f>
        <v>1</v>
      </c>
      <c r="N4">
        <f>IFERROR(VLOOKUP($M4,得点凡例!$C$3:$D$8,2,FALSE),"")</f>
        <v>30</v>
      </c>
    </row>
    <row r="5" spans="1:14" ht="16.5">
      <c r="A5" s="13">
        <v>3</v>
      </c>
      <c r="B5" s="49" t="s">
        <v>226</v>
      </c>
      <c r="C5" s="45" t="s">
        <v>324</v>
      </c>
      <c r="D5" s="15" t="s">
        <v>114</v>
      </c>
      <c r="E5" s="15" t="s">
        <v>104</v>
      </c>
      <c r="F5" s="15" t="s">
        <v>74</v>
      </c>
      <c r="G5" s="15"/>
      <c r="H5" s="15"/>
      <c r="I5" s="15"/>
      <c r="J5" s="15"/>
      <c r="L5" s="144">
        <v>145.02000000000001</v>
      </c>
      <c r="M5" s="64">
        <f t="shared" si="0"/>
        <v>4</v>
      </c>
      <c r="N5">
        <f>IFERROR(VLOOKUP($M5,得点凡例!$C$3:$D$8,2,FALSE),"")</f>
        <v>6</v>
      </c>
    </row>
    <row r="6" spans="1:14" ht="16.5">
      <c r="A6" s="13">
        <v>4</v>
      </c>
      <c r="B6" s="8" t="s">
        <v>227</v>
      </c>
      <c r="C6" s="15" t="str">
        <f>IF(OBチームリレー!D$6&lt;&gt;0,OBチームリレー!D$6," ")</f>
        <v>松内　秀直</v>
      </c>
      <c r="D6" s="15" t="str">
        <f>IF(OBチームリレー!E$6&lt;&gt;0,OBチームリレー!E$6," ")</f>
        <v>南 麟太朗</v>
      </c>
      <c r="E6" s="15" t="str">
        <f>IF(OBチームリレー!F$6&lt;&gt;0,OBチームリレー!F$6," ")</f>
        <v>堀木雄介</v>
      </c>
      <c r="F6" s="15" t="str">
        <f>IF(OBチームリレー!G$6&lt;&gt;0,OBチームリレー!G$6," ")</f>
        <v>嶋本 健人</v>
      </c>
      <c r="G6" s="15"/>
      <c r="H6" s="15"/>
      <c r="I6" s="15"/>
      <c r="J6" s="15"/>
      <c r="L6" s="144">
        <v>140.63</v>
      </c>
      <c r="M6" s="64">
        <f t="shared" si="0"/>
        <v>3</v>
      </c>
      <c r="N6">
        <f>IFERROR(VLOOKUP($M6,得点凡例!$C$3:$D$8,2,FALSE),"")</f>
        <v>12</v>
      </c>
    </row>
    <row r="7" spans="1:14" ht="16.5">
      <c r="A7" s="13">
        <v>5</v>
      </c>
      <c r="B7" s="49" t="s">
        <v>223</v>
      </c>
      <c r="C7" s="15" t="s">
        <v>76</v>
      </c>
      <c r="D7" s="15" t="s">
        <v>92</v>
      </c>
      <c r="E7" s="15" t="s">
        <v>70</v>
      </c>
      <c r="F7" s="15" t="s">
        <v>107</v>
      </c>
      <c r="G7" s="15"/>
      <c r="H7" s="15"/>
      <c r="I7" s="15"/>
      <c r="J7" s="15"/>
      <c r="L7" s="144">
        <v>154.36000000000001</v>
      </c>
      <c r="M7" s="64">
        <f t="shared" si="0"/>
        <v>5</v>
      </c>
      <c r="N7">
        <f>IFERROR(VLOOKUP($M7,得点凡例!$C$3:$D$8,2,FALSE),"")</f>
        <v>2</v>
      </c>
    </row>
    <row r="8" spans="1:14" ht="17" thickBot="1">
      <c r="A8" s="13">
        <v>6</v>
      </c>
      <c r="B8" s="8" t="s">
        <v>222</v>
      </c>
      <c r="C8" s="50" t="str">
        <f>IF(OBチームリレー!D$7&lt;&gt;0,OBチームリレー!D$7," ")</f>
        <v>熊木 孝真</v>
      </c>
      <c r="D8" s="50" t="str">
        <f>IF(OBチームリレー!E$7&lt;&gt;0,OBチームリレー!E$7," ")</f>
        <v>水谷早苗</v>
      </c>
      <c r="E8" s="50" t="str">
        <f>IF(OBチームリレー!F$7&lt;&gt;0,OBチームリレー!F$7," ")</f>
        <v>米谷弘輝</v>
      </c>
      <c r="F8" s="50" t="str">
        <f>IF(OBチームリレー!G$7&lt;&gt;0,OBチームリレー!G$7," ")</f>
        <v>井上 創作</v>
      </c>
      <c r="G8" s="15"/>
      <c r="H8" s="15"/>
      <c r="I8" s="15"/>
      <c r="J8" s="15"/>
      <c r="L8" s="145">
        <v>163.37</v>
      </c>
      <c r="M8" s="64">
        <f t="shared" si="0"/>
        <v>6</v>
      </c>
      <c r="N8">
        <f>IFERROR(VLOOKUP($M8,得点凡例!$C$3:$D$8,2,FALSE),"")</f>
        <v>0</v>
      </c>
    </row>
  </sheetData>
  <phoneticPr fontId="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AB3772-16DC-480E-A6FC-8E84300E56AD}">
          <x14:formula1>
            <xm:f>参加者リスト!$A$2:$A$25</xm:f>
          </x14:formula1>
          <xm:sqref>B3:J3 B5:J5 B7:J7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5466-15CA-4E69-A6DD-8F462E409162}">
  <dimension ref="A1:N8"/>
  <sheetViews>
    <sheetView topLeftCell="G1" zoomScaleNormal="100" workbookViewId="0">
      <selection activeCell="N3" sqref="N3:N8"/>
    </sheetView>
  </sheetViews>
  <sheetFormatPr defaultRowHeight="12.5"/>
  <cols>
    <col min="1" max="1" width="4.453125" bestFit="1" customWidth="1"/>
    <col min="2" max="2" width="13.36328125" customWidth="1"/>
    <col min="3" max="10" width="14.36328125" customWidth="1"/>
  </cols>
  <sheetData>
    <row r="1" spans="1:14">
      <c r="A1" s="41" t="s">
        <v>187</v>
      </c>
      <c r="C1" s="15"/>
      <c r="D1" s="15"/>
      <c r="E1" s="15"/>
      <c r="F1" s="15"/>
      <c r="G1" s="15"/>
      <c r="H1" s="15"/>
      <c r="I1" s="15"/>
      <c r="J1" s="15"/>
    </row>
    <row r="2" spans="1:14" ht="13" thickBot="1">
      <c r="A2" s="13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L2" s="142" t="s">
        <v>302</v>
      </c>
      <c r="M2" s="121" t="s">
        <v>303</v>
      </c>
      <c r="N2" s="121" t="s">
        <v>301</v>
      </c>
    </row>
    <row r="3" spans="1:14" ht="17" thickTop="1">
      <c r="A3" s="13">
        <v>1</v>
      </c>
      <c r="B3" s="49" t="s">
        <v>224</v>
      </c>
      <c r="C3" s="15" t="s">
        <v>95</v>
      </c>
      <c r="D3" s="15" t="s">
        <v>74</v>
      </c>
      <c r="E3" s="15" t="s">
        <v>70</v>
      </c>
      <c r="F3" s="15" t="s">
        <v>104</v>
      </c>
      <c r="G3" s="15"/>
      <c r="H3" s="15"/>
      <c r="I3" s="15"/>
      <c r="J3" s="15"/>
      <c r="L3" s="143">
        <v>54.01</v>
      </c>
      <c r="M3" s="64">
        <f>IFERROR(RANK($L3,$L$3:$L$8,1),"")</f>
        <v>2</v>
      </c>
      <c r="N3">
        <f>IFERROR(VLOOKUP($M3,得点凡例!$C$3:$D$8,2,FALSE),"")</f>
        <v>20</v>
      </c>
    </row>
    <row r="4" spans="1:14" ht="16.5">
      <c r="A4" s="13">
        <v>2</v>
      </c>
      <c r="B4" s="49" t="s">
        <v>225</v>
      </c>
      <c r="C4" s="15" t="str">
        <f>IF(OBチームリレー!D$8&lt;&gt;0,OBチームリレー!D$8," ")</f>
        <v>中辻賢人</v>
      </c>
      <c r="D4" s="15" t="str">
        <f>IF(OBチームリレー!E$8&lt;&gt;0,OBチームリレー!E$8," ")</f>
        <v>眞方大凱</v>
      </c>
      <c r="E4" s="15" t="str">
        <f>IF(OBチームリレー!F$8&lt;&gt;0,OBチームリレー!F$8," ")</f>
        <v>南 麟太朗</v>
      </c>
      <c r="F4" s="15" t="str">
        <f>IF(OBチームリレー!G$8&lt;&gt;0,OBチームリレー!G$8," ")</f>
        <v>玉井優策</v>
      </c>
      <c r="G4" s="15"/>
      <c r="H4" s="15"/>
      <c r="I4" s="15"/>
      <c r="J4" s="15"/>
      <c r="L4" s="144">
        <v>49.15</v>
      </c>
      <c r="M4" s="64">
        <f t="shared" ref="M4:M8" si="0">IFERROR(RANK($L4,$L$3:$L$8,1),"")</f>
        <v>1</v>
      </c>
      <c r="N4">
        <f>IFERROR(VLOOKUP($M4,得点凡例!$C$3:$D$8,2,FALSE),"")</f>
        <v>30</v>
      </c>
    </row>
    <row r="5" spans="1:14" ht="16.5">
      <c r="A5" s="13">
        <v>3</v>
      </c>
      <c r="B5" s="49" t="s">
        <v>226</v>
      </c>
      <c r="C5" s="15" t="s">
        <v>76</v>
      </c>
      <c r="D5" s="15" t="s">
        <v>114</v>
      </c>
      <c r="E5" s="15" t="s">
        <v>70</v>
      </c>
      <c r="F5" s="15" t="s">
        <v>82</v>
      </c>
      <c r="G5" s="15"/>
      <c r="H5" s="15"/>
      <c r="I5" s="15"/>
      <c r="J5" s="15"/>
      <c r="L5" s="144">
        <v>57.69</v>
      </c>
      <c r="M5" s="64">
        <f t="shared" si="0"/>
        <v>4</v>
      </c>
      <c r="N5">
        <f>IFERROR(VLOOKUP($M5,得点凡例!$C$3:$D$8,2,FALSE),"")</f>
        <v>6</v>
      </c>
    </row>
    <row r="6" spans="1:14" ht="16.5">
      <c r="A6" s="13">
        <v>4</v>
      </c>
      <c r="B6" s="8" t="s">
        <v>227</v>
      </c>
      <c r="C6" s="15" t="str">
        <f>IF(OBチームリレー!D$9&lt;&gt;0,OBチームリレー!D$9," ")</f>
        <v>堀木雄介</v>
      </c>
      <c r="D6" s="15" t="str">
        <f>IF(OBチームリレー!E$9&lt;&gt;0,OBチームリレー!E$9," ")</f>
        <v>初田玲音</v>
      </c>
      <c r="E6" s="15" t="str">
        <f>IF(OBチームリレー!F$9&lt;&gt;0,OBチームリレー!F$9," ")</f>
        <v>内田啓太</v>
      </c>
      <c r="F6" s="15" t="str">
        <f>IF(OBチームリレー!G$9&lt;&gt;0,OBチームリレー!G$9," ")</f>
        <v>石飛学</v>
      </c>
      <c r="G6" s="15"/>
      <c r="H6" s="15"/>
      <c r="I6" s="15"/>
      <c r="J6" s="15"/>
      <c r="L6" s="144">
        <v>58.63</v>
      </c>
      <c r="M6" s="64">
        <f t="shared" si="0"/>
        <v>5</v>
      </c>
      <c r="N6">
        <f>IFERROR(VLOOKUP($M6,得点凡例!$C$3:$D$8,2,FALSE),"")</f>
        <v>2</v>
      </c>
    </row>
    <row r="7" spans="1:14" ht="16.5">
      <c r="A7" s="13">
        <v>5</v>
      </c>
      <c r="B7" s="49" t="s">
        <v>223</v>
      </c>
      <c r="C7" s="15" t="s">
        <v>132</v>
      </c>
      <c r="D7" s="15" t="s">
        <v>107</v>
      </c>
      <c r="E7" s="15" t="s">
        <v>69</v>
      </c>
      <c r="F7" s="15" t="s">
        <v>72</v>
      </c>
      <c r="G7" s="15"/>
      <c r="H7" s="15"/>
      <c r="I7" s="15"/>
      <c r="J7" s="15"/>
      <c r="L7" s="144">
        <v>57.09</v>
      </c>
      <c r="M7" s="64">
        <f t="shared" si="0"/>
        <v>3</v>
      </c>
      <c r="N7">
        <f>IFERROR(VLOOKUP($M7,得点凡例!$C$3:$D$8,2,FALSE),"")</f>
        <v>12</v>
      </c>
    </row>
    <row r="8" spans="1:14" ht="17" thickBot="1">
      <c r="A8" s="13">
        <v>6</v>
      </c>
      <c r="B8" s="8" t="s">
        <v>222</v>
      </c>
      <c r="C8" s="50" t="str">
        <f>IF(OBチームリレー!D$10&lt;&gt;0,OBチームリレー!D$10," ")</f>
        <v>水谷早苗</v>
      </c>
      <c r="D8" s="50" t="str">
        <f>IF(OBチームリレー!E$10&lt;&gt;0,OBチームリレー!E$10," ")</f>
        <v>熊木 孝真</v>
      </c>
      <c r="E8" s="50" t="str">
        <f>IF(OBチームリレー!F$10&lt;&gt;0,OBチームリレー!F$10," ")</f>
        <v>瓜生 佳穂</v>
      </c>
      <c r="F8" s="50" t="str">
        <f>IF(OBチームリレー!G$10&lt;&gt;0,OBチームリレー!G$10," ")</f>
        <v>荒瀬 侑幸</v>
      </c>
      <c r="G8" s="15"/>
      <c r="H8" s="15"/>
      <c r="I8" s="15"/>
      <c r="J8" s="15"/>
      <c r="L8" s="145">
        <v>65.760000000000005</v>
      </c>
      <c r="M8" s="64">
        <f t="shared" si="0"/>
        <v>6</v>
      </c>
      <c r="N8">
        <f>IFERROR(VLOOKUP($M8,得点凡例!$C$3:$D$8,2,FALSE),"")</f>
        <v>0</v>
      </c>
    </row>
  </sheetData>
  <dataConsolidate/>
  <phoneticPr fontId="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81B6D0-53A0-4123-A31A-347EBC58E32F}">
          <x14:formula1>
            <xm:f>参加者リスト!$A$2:$A$25</xm:f>
          </x14:formula1>
          <xm:sqref>O7:XFD7 O5:XFD5 A5:K5 A7:K7 A3:K3 O3:XFD3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8A40-B289-4D4F-B948-E7FC1092BFF0}">
  <dimension ref="A1:N8"/>
  <sheetViews>
    <sheetView topLeftCell="G1" workbookViewId="0">
      <selection activeCell="N3" sqref="N3:N8"/>
    </sheetView>
  </sheetViews>
  <sheetFormatPr defaultRowHeight="12.5"/>
  <cols>
    <col min="1" max="1" width="4.453125" bestFit="1" customWidth="1"/>
    <col min="2" max="2" width="13.36328125" customWidth="1"/>
    <col min="3" max="10" width="14.36328125" customWidth="1"/>
  </cols>
  <sheetData>
    <row r="1" spans="1:14">
      <c r="A1" s="41" t="s">
        <v>187</v>
      </c>
      <c r="C1" s="15"/>
      <c r="D1" s="15"/>
      <c r="E1" s="15"/>
      <c r="F1" s="15"/>
      <c r="G1" s="15"/>
      <c r="H1" s="15"/>
      <c r="I1" s="15"/>
      <c r="J1" s="15"/>
    </row>
    <row r="2" spans="1:14" ht="13" thickBot="1">
      <c r="A2" s="13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L2" s="142" t="s">
        <v>302</v>
      </c>
      <c r="M2" s="121" t="s">
        <v>303</v>
      </c>
      <c r="N2" s="121" t="s">
        <v>301</v>
      </c>
    </row>
    <row r="3" spans="1:14" ht="17" thickTop="1">
      <c r="A3" s="13">
        <v>1</v>
      </c>
      <c r="B3" s="49" t="s">
        <v>224</v>
      </c>
      <c r="C3" s="15" t="s">
        <v>38</v>
      </c>
      <c r="D3" s="15" t="s">
        <v>73</v>
      </c>
      <c r="E3" s="15" t="s">
        <v>70</v>
      </c>
      <c r="F3" s="15" t="s">
        <v>67</v>
      </c>
      <c r="G3" s="15"/>
      <c r="H3" s="15"/>
      <c r="I3" s="15"/>
      <c r="J3" s="15"/>
      <c r="L3" s="143">
        <v>58.97</v>
      </c>
      <c r="M3" s="64">
        <f>IFERROR(RANK($L3,$L$3:$L$8,1),"")</f>
        <v>2</v>
      </c>
      <c r="N3">
        <f>IFERROR(VLOOKUP($M3,得点凡例!$C$3:$D$8,2,FALSE),"")</f>
        <v>20</v>
      </c>
    </row>
    <row r="4" spans="1:14" ht="16.5">
      <c r="A4" s="13">
        <v>2</v>
      </c>
      <c r="B4" s="49" t="s">
        <v>225</v>
      </c>
      <c r="C4" s="15" t="str">
        <f>IF(OBチームリレー!D$11&lt;&gt;0,OBチームリレー!D$11," ")</f>
        <v>中辻賢人</v>
      </c>
      <c r="D4" s="15" t="str">
        <f>OBチームリレー!E$11</f>
        <v>新田章圭</v>
      </c>
      <c r="E4" s="15" t="str">
        <f>OBチームリレー!F$11</f>
        <v>玉井優策</v>
      </c>
      <c r="F4" s="15" t="str">
        <f>OBチームリレー!G$11</f>
        <v>眞方大凱</v>
      </c>
      <c r="G4" s="15"/>
      <c r="H4" s="15"/>
      <c r="I4" s="15"/>
      <c r="J4" s="15"/>
      <c r="L4" s="144">
        <v>55.52</v>
      </c>
      <c r="M4" s="64">
        <f t="shared" ref="M4:M8" si="0">IFERROR(RANK($L4,$L$3:$L$8,1),"")</f>
        <v>1</v>
      </c>
      <c r="N4">
        <f>IFERROR(VLOOKUP($M4,得点凡例!$C$3:$D$8,2,FALSE),"")</f>
        <v>30</v>
      </c>
    </row>
    <row r="5" spans="1:14" ht="16.5">
      <c r="A5" s="13">
        <v>3</v>
      </c>
      <c r="B5" s="49" t="s">
        <v>226</v>
      </c>
      <c r="C5" s="15" t="s">
        <v>100</v>
      </c>
      <c r="D5" s="15" t="s">
        <v>114</v>
      </c>
      <c r="E5" s="15" t="s">
        <v>104</v>
      </c>
      <c r="F5" s="15" t="s">
        <v>69</v>
      </c>
      <c r="G5" s="15"/>
      <c r="H5" s="15"/>
      <c r="I5" s="15"/>
      <c r="J5" s="15"/>
      <c r="L5" s="144">
        <v>65.260000000000005</v>
      </c>
      <c r="M5" s="64">
        <f t="shared" si="0"/>
        <v>4</v>
      </c>
      <c r="N5">
        <f>IFERROR(VLOOKUP($M5,得点凡例!$C$3:$D$8,2,FALSE),"")</f>
        <v>6</v>
      </c>
    </row>
    <row r="6" spans="1:14" ht="16.5">
      <c r="A6" s="13">
        <v>4</v>
      </c>
      <c r="B6" s="8" t="s">
        <v>227</v>
      </c>
      <c r="C6" s="15" t="str">
        <f>IF(OBチームリレー!D$12&lt;&gt;0,OBチームリレー!D$12," ")</f>
        <v>松内　秀直</v>
      </c>
      <c r="D6" s="15" t="str">
        <f>IF(OBチームリレー!E$12&lt;&gt;0,OBチームリレー!E$12," ")</f>
        <v>米谷弘輝</v>
      </c>
      <c r="E6" s="15" t="str">
        <f>IF(OBチームリレー!F$12&lt;&gt;0,OBチームリレー!F$12," ")</f>
        <v>榊和馬</v>
      </c>
      <c r="F6" s="15" t="str">
        <f>IF(OBチームリレー!G$12&lt;&gt;0,OBチームリレー!G$12," ")</f>
        <v>竹尾 匡貴</v>
      </c>
      <c r="G6" s="15"/>
      <c r="H6" s="15"/>
      <c r="I6" s="15"/>
      <c r="J6" s="15"/>
      <c r="L6" s="144">
        <v>62.7</v>
      </c>
      <c r="M6" s="64">
        <f t="shared" si="0"/>
        <v>3</v>
      </c>
      <c r="N6">
        <f>IFERROR(VLOOKUP($M6,得点凡例!$C$3:$D$8,2,FALSE),"")</f>
        <v>12</v>
      </c>
    </row>
    <row r="7" spans="1:14" ht="16.5">
      <c r="A7" s="13">
        <v>5</v>
      </c>
      <c r="B7" s="49" t="s">
        <v>223</v>
      </c>
      <c r="C7" s="15" t="s">
        <v>76</v>
      </c>
      <c r="D7" s="15" t="s">
        <v>92</v>
      </c>
      <c r="E7" s="15" t="s">
        <v>72</v>
      </c>
      <c r="F7" s="15" t="s">
        <v>132</v>
      </c>
      <c r="G7" s="15"/>
      <c r="H7" s="15"/>
      <c r="I7" s="15"/>
      <c r="J7" s="15"/>
      <c r="L7" s="144">
        <v>67.41</v>
      </c>
      <c r="M7" s="64">
        <f t="shared" si="0"/>
        <v>5</v>
      </c>
      <c r="N7">
        <f>IFERROR(VLOOKUP($M7,得点凡例!$C$3:$D$8,2,FALSE),"")</f>
        <v>2</v>
      </c>
    </row>
    <row r="8" spans="1:14" ht="17" thickBot="1">
      <c r="A8" s="13">
        <v>6</v>
      </c>
      <c r="B8" s="8" t="s">
        <v>222</v>
      </c>
      <c r="C8" s="50" t="str">
        <f>OBチームリレー!D$13</f>
        <v>井上 創作</v>
      </c>
      <c r="D8" s="50" t="str">
        <f>OBチームリレー!E$13</f>
        <v>熊木 孝真</v>
      </c>
      <c r="E8" s="50" t="str">
        <f>OBチームリレー!F$13</f>
        <v>水谷早苗</v>
      </c>
      <c r="F8" s="50" t="str">
        <f>OBチームリレー!G$13</f>
        <v>荒瀬 侑幸</v>
      </c>
      <c r="G8" s="15"/>
      <c r="H8" s="15"/>
      <c r="I8" s="15"/>
      <c r="J8" s="15"/>
      <c r="L8" s="145">
        <v>77.84</v>
      </c>
      <c r="M8" s="64">
        <f t="shared" si="0"/>
        <v>6</v>
      </c>
      <c r="N8">
        <f>IFERROR(VLOOKUP($M8,得点凡例!$C$3:$D$8,2,FALSE),"")</f>
        <v>0</v>
      </c>
    </row>
  </sheetData>
  <phoneticPr fontId="2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7F70A-A312-4BD3-871F-CA3774B15710}">
          <x14:formula1>
            <xm:f>参加者リスト!$A$2:$A$25</xm:f>
          </x14:formula1>
          <xm:sqref>O7:XFD7 O5:XFD5 A5:K5 A7:K7 A3:K3 O3:XFD3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BCA4-68A6-41C7-880D-BA9E62345FE4}">
  <dimension ref="A1:N8"/>
  <sheetViews>
    <sheetView topLeftCell="I1" workbookViewId="0">
      <selection activeCell="L1" sqref="L1"/>
    </sheetView>
  </sheetViews>
  <sheetFormatPr defaultRowHeight="12.5"/>
  <cols>
    <col min="1" max="1" width="4.453125" bestFit="1" customWidth="1"/>
    <col min="2" max="2" width="13.36328125" customWidth="1"/>
    <col min="3" max="10" width="14.36328125" customWidth="1"/>
  </cols>
  <sheetData>
    <row r="1" spans="1:14">
      <c r="A1" s="41" t="s">
        <v>187</v>
      </c>
      <c r="C1" s="15"/>
      <c r="D1" s="15"/>
      <c r="E1" s="15"/>
      <c r="F1" s="15"/>
      <c r="G1" s="15"/>
      <c r="H1" s="15"/>
      <c r="I1" s="15"/>
      <c r="J1" s="15"/>
    </row>
    <row r="2" spans="1:14" ht="13" thickBot="1">
      <c r="A2" s="13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L2" s="142" t="s">
        <v>302</v>
      </c>
      <c r="M2" s="121" t="s">
        <v>303</v>
      </c>
      <c r="N2" s="121" t="s">
        <v>301</v>
      </c>
    </row>
    <row r="3" spans="1:14" ht="17" thickTop="1">
      <c r="A3" s="13">
        <v>1</v>
      </c>
      <c r="B3" s="49" t="s">
        <v>224</v>
      </c>
      <c r="C3" s="15" t="s">
        <v>95</v>
      </c>
      <c r="D3" s="15" t="s">
        <v>72</v>
      </c>
      <c r="E3" s="15" t="s">
        <v>67</v>
      </c>
      <c r="F3" s="15" t="s">
        <v>38</v>
      </c>
      <c r="G3" s="15"/>
      <c r="H3" s="15"/>
      <c r="I3" s="15"/>
      <c r="J3" s="15"/>
      <c r="L3" s="143">
        <v>253.46</v>
      </c>
      <c r="M3" s="64">
        <f>IFERROR(RANK($L3,$L$3:$L$8,1),"")</f>
        <v>2</v>
      </c>
      <c r="N3">
        <f>IFERROR(VLOOKUP($M3,得点凡例!$C$3:$D$8,2,FALSE),"")</f>
        <v>20</v>
      </c>
    </row>
    <row r="4" spans="1:14" ht="16.5">
      <c r="A4" s="13">
        <v>2</v>
      </c>
      <c r="B4" s="49" t="s">
        <v>225</v>
      </c>
      <c r="C4" s="15" t="str">
        <f>IF(OBチームリレー!D$14&lt;&gt;0,OBチームリレー!D$14," ")</f>
        <v>嶋本 健人</v>
      </c>
      <c r="D4" s="15" t="str">
        <f>IF(OBチームリレー!E$14&lt;&gt;0,OBチームリレー!E$14," ")</f>
        <v>堀木雄介</v>
      </c>
      <c r="E4" s="15" t="str">
        <f>IF(OBチームリレー!F$14&lt;&gt;0,OBチームリレー!F$14," ")</f>
        <v>米谷弘輝</v>
      </c>
      <c r="F4" s="15" t="str">
        <f>IF(OBチームリレー!G$14&lt;&gt;0,OBチームリレー!G$14," ")</f>
        <v>榊和馬</v>
      </c>
      <c r="G4" s="15"/>
      <c r="H4" s="15"/>
      <c r="I4" s="15"/>
      <c r="J4" s="15"/>
      <c r="L4" s="144">
        <v>285.60000000000002</v>
      </c>
      <c r="M4" s="64">
        <f t="shared" ref="M4:M8" si="0">IFERROR(RANK($L4,$L$3:$L$8,1),"")</f>
        <v>4</v>
      </c>
      <c r="N4">
        <f>IFERROR(VLOOKUP($M4,得点凡例!$C$3:$D$8,2,FALSE),"")</f>
        <v>6</v>
      </c>
    </row>
    <row r="5" spans="1:14" ht="16.5">
      <c r="A5" s="13">
        <v>3</v>
      </c>
      <c r="B5" s="49" t="s">
        <v>226</v>
      </c>
      <c r="C5" s="15" t="s">
        <v>74</v>
      </c>
      <c r="D5" s="15" t="s">
        <v>92</v>
      </c>
      <c r="E5" s="15" t="s">
        <v>104</v>
      </c>
      <c r="F5" s="15" t="s">
        <v>73</v>
      </c>
      <c r="G5" s="15"/>
      <c r="H5" s="15"/>
      <c r="I5" s="15"/>
      <c r="J5" s="15"/>
      <c r="L5" s="144">
        <v>292.24</v>
      </c>
      <c r="M5" s="64">
        <f t="shared" si="0"/>
        <v>5</v>
      </c>
      <c r="N5">
        <f>IFERROR(VLOOKUP($M5,得点凡例!$C$3:$D$8,2,FALSE),"")</f>
        <v>2</v>
      </c>
    </row>
    <row r="6" spans="1:14" ht="16.5">
      <c r="A6" s="13">
        <v>4</v>
      </c>
      <c r="B6" s="8" t="s">
        <v>227</v>
      </c>
      <c r="C6" s="15" t="str">
        <f>IF(OBチームリレー!D$15&lt;&gt;0,OBチームリレー!D$15," ")</f>
        <v>寺下宗孝</v>
      </c>
      <c r="D6" s="15" t="str">
        <f>IF(OBチームリレー!E$15&lt;&gt;0,OBチームリレー!E$15," ")</f>
        <v>玉井優策</v>
      </c>
      <c r="E6" s="15" t="str">
        <f>IF(OBチームリレー!F$15&lt;&gt;0,OBチームリレー!F$15," ")</f>
        <v>眞方大凱</v>
      </c>
      <c r="F6" s="15" t="str">
        <f>IF(OBチームリレー!G$15&lt;&gt;0,OBチームリレー!G$15," ")</f>
        <v>竹尾 匡貴</v>
      </c>
      <c r="G6" s="15"/>
      <c r="H6" s="15"/>
      <c r="I6" s="15"/>
      <c r="J6" s="15"/>
      <c r="L6" s="144">
        <v>248.31</v>
      </c>
      <c r="M6" s="64">
        <f t="shared" si="0"/>
        <v>1</v>
      </c>
      <c r="N6">
        <f>IFERROR(VLOOKUP($M6,得点凡例!$C$3:$D$8,2,FALSE),"")</f>
        <v>30</v>
      </c>
    </row>
    <row r="7" spans="1:14" ht="16.5">
      <c r="A7" s="13">
        <v>5</v>
      </c>
      <c r="B7" s="49" t="s">
        <v>223</v>
      </c>
      <c r="C7" s="15" t="s">
        <v>69</v>
      </c>
      <c r="D7" s="15" t="s">
        <v>82</v>
      </c>
      <c r="E7" s="15" t="s">
        <v>132</v>
      </c>
      <c r="F7" s="15" t="s">
        <v>100</v>
      </c>
      <c r="G7" s="15"/>
      <c r="H7" s="15"/>
      <c r="I7" s="15"/>
      <c r="J7" s="15"/>
      <c r="L7" s="144">
        <v>292.92</v>
      </c>
      <c r="M7" s="64">
        <f t="shared" si="0"/>
        <v>6</v>
      </c>
      <c r="N7">
        <f>IFERROR(VLOOKUP($M7,得点凡例!$C$3:$D$8,2,FALSE),"")</f>
        <v>0</v>
      </c>
    </row>
    <row r="8" spans="1:14" ht="17" thickBot="1">
      <c r="A8" s="13">
        <v>6</v>
      </c>
      <c r="B8" s="8" t="s">
        <v>222</v>
      </c>
      <c r="C8" s="50" t="str">
        <f>IF(OBチームリレー!D$16&lt;&gt;0,OBチームリレー!D$16," ")</f>
        <v>中辻賢人</v>
      </c>
      <c r="D8" s="50" t="str">
        <f>IF(OBチームリレー!E$16&lt;&gt;0,OBチームリレー!E$16," ")</f>
        <v>南 麟太朗</v>
      </c>
      <c r="E8" s="50" t="str">
        <f>IF(OBチームリレー!F$16&lt;&gt;0,OBチームリレー!F$16," ")</f>
        <v>山﨑心</v>
      </c>
      <c r="F8" s="50" t="str">
        <f>IF(OBチームリレー!G$16&lt;&gt;0,OBチームリレー!G$16," ")</f>
        <v>新田章圭</v>
      </c>
      <c r="G8" s="50" t="str">
        <f>IF(OBチームリレー!H$16&lt;&gt;0,OBチームリレー!H$16," ")</f>
        <v xml:space="preserve"> </v>
      </c>
      <c r="H8" s="50" t="str">
        <f>IF(OBチームリレー!I$16&lt;&gt;0,OBチームリレー!I$16," ")</f>
        <v xml:space="preserve"> </v>
      </c>
      <c r="I8" s="50" t="str">
        <f>IF(OBチームリレー!J$16&lt;&gt;0,OBチームリレー!J$16," ")</f>
        <v xml:space="preserve"> </v>
      </c>
      <c r="J8" s="50" t="str">
        <f>IF(OBチームリレー!K$16&lt;&gt;0,OBチームリレー!K$16," ")</f>
        <v xml:space="preserve"> </v>
      </c>
      <c r="L8" s="145">
        <v>269.32</v>
      </c>
      <c r="M8" s="64">
        <f t="shared" si="0"/>
        <v>3</v>
      </c>
      <c r="N8">
        <f>IFERROR(VLOOKUP($M8,得点凡例!$C$3:$D$8,2,FALSE),"")</f>
        <v>12</v>
      </c>
    </row>
  </sheetData>
  <phoneticPr fontId="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4291A-88F6-40F3-BC9A-0847152F5FB4}">
          <x14:formula1>
            <xm:f>参加者リスト!$A$2:$A$25</xm:f>
          </x14:formula1>
          <xm:sqref>B3:J3 O5:XFD5 J14 A5:K5 A7:K7 O7:XFD7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C651-34D3-4C64-9263-A507EB51DC3A}">
  <dimension ref="A1:N8"/>
  <sheetViews>
    <sheetView topLeftCell="H1" workbookViewId="0">
      <selection activeCell="L9" sqref="L9"/>
    </sheetView>
  </sheetViews>
  <sheetFormatPr defaultRowHeight="12.5"/>
  <cols>
    <col min="1" max="1" width="4.453125" bestFit="1" customWidth="1"/>
    <col min="2" max="2" width="13.36328125" customWidth="1"/>
    <col min="3" max="10" width="14.36328125" customWidth="1"/>
  </cols>
  <sheetData>
    <row r="1" spans="1:14">
      <c r="A1" s="41" t="s">
        <v>187</v>
      </c>
      <c r="C1" s="15"/>
      <c r="D1" s="15"/>
      <c r="E1" s="15"/>
      <c r="F1" s="15"/>
      <c r="G1" s="15"/>
      <c r="H1" s="15"/>
      <c r="I1" s="15"/>
      <c r="J1" s="15"/>
    </row>
    <row r="2" spans="1:14" ht="13" thickBot="1">
      <c r="A2" s="13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L2" s="142" t="s">
        <v>302</v>
      </c>
      <c r="M2" s="121" t="s">
        <v>303</v>
      </c>
      <c r="N2" s="121" t="s">
        <v>301</v>
      </c>
    </row>
    <row r="3" spans="1:14" ht="17" thickTop="1">
      <c r="A3" s="13">
        <v>1</v>
      </c>
      <c r="B3" s="49" t="s">
        <v>224</v>
      </c>
      <c r="C3" s="15" t="s">
        <v>83</v>
      </c>
      <c r="D3" s="15" t="s">
        <v>38</v>
      </c>
      <c r="E3" s="15" t="s">
        <v>95</v>
      </c>
      <c r="F3" s="15" t="s">
        <v>38</v>
      </c>
      <c r="G3" s="15"/>
      <c r="H3" s="15"/>
      <c r="I3" s="15"/>
      <c r="J3" s="15"/>
      <c r="L3" s="143">
        <v>270.62</v>
      </c>
      <c r="M3" s="64">
        <f>IFERROR(RANK($L3,$L$3:$L$8,1),"")</f>
        <v>2</v>
      </c>
      <c r="N3">
        <f>IFERROR(VLOOKUP($M3,得点凡例!$C$3:$D$8,2,FALSE),"")</f>
        <v>20</v>
      </c>
    </row>
    <row r="4" spans="1:14" ht="16.5">
      <c r="A4" s="13">
        <v>2</v>
      </c>
      <c r="B4" s="49" t="s">
        <v>225</v>
      </c>
      <c r="C4" s="15" t="str">
        <f>IF(OBチームリレー!D$17&lt;&gt;0,OBチームリレー!D$17," ")</f>
        <v>中辻賢人</v>
      </c>
      <c r="D4" s="15" t="str">
        <f>OBチームリレー!E$17</f>
        <v>新田章圭</v>
      </c>
      <c r="E4" s="15" t="str">
        <f>OBチームリレー!F$17</f>
        <v>玉井優策</v>
      </c>
      <c r="F4" s="15" t="str">
        <f>OBチームリレー!G$17</f>
        <v>眞方大凱</v>
      </c>
      <c r="G4" s="15"/>
      <c r="H4" s="15"/>
      <c r="I4" s="15"/>
      <c r="J4" s="15"/>
      <c r="L4" s="144">
        <v>267.12</v>
      </c>
      <c r="M4" s="64">
        <f t="shared" ref="M4:M8" si="0">IFERROR(RANK($L4,$L$3:$L$8,1),"")</f>
        <v>1</v>
      </c>
      <c r="N4">
        <f>IFERROR(VLOOKUP($M4,得点凡例!$C$3:$D$8,2,FALSE),"")</f>
        <v>30</v>
      </c>
    </row>
    <row r="5" spans="1:14" ht="16.5">
      <c r="A5" s="13">
        <v>3</v>
      </c>
      <c r="B5" s="49" t="s">
        <v>226</v>
      </c>
      <c r="C5" s="15" t="s">
        <v>70</v>
      </c>
      <c r="D5" s="15" t="s">
        <v>73</v>
      </c>
      <c r="E5" s="15" t="s">
        <v>67</v>
      </c>
      <c r="F5" s="15" t="s">
        <v>72</v>
      </c>
      <c r="G5" s="15"/>
      <c r="H5" s="15"/>
      <c r="I5" s="15"/>
      <c r="J5" s="15"/>
      <c r="L5" s="144">
        <v>301.79000000000002</v>
      </c>
      <c r="M5" s="64">
        <f t="shared" si="0"/>
        <v>3</v>
      </c>
      <c r="N5">
        <f>IFERROR(VLOOKUP($M5,得点凡例!$C$3:$D$8,2,FALSE),"")</f>
        <v>12</v>
      </c>
    </row>
    <row r="6" spans="1:14" ht="16.5">
      <c r="A6" s="13">
        <v>4</v>
      </c>
      <c r="B6" s="8" t="s">
        <v>227</v>
      </c>
      <c r="C6" s="15" t="str">
        <f>IF(OBチームリレー!D$18&lt;&gt;0,OBチームリレー!D$18," ")</f>
        <v>松内　秀直</v>
      </c>
      <c r="D6" s="15" t="str">
        <f>OBチームリレー!E$18</f>
        <v>榊和馬</v>
      </c>
      <c r="E6" s="15" t="str">
        <f>OBチームリレー!F$18</f>
        <v>米谷弘輝</v>
      </c>
      <c r="F6" s="15" t="str">
        <f>OBチームリレー!G$18</f>
        <v>竹尾 匡貴</v>
      </c>
      <c r="G6" s="15"/>
      <c r="H6" s="15"/>
      <c r="I6" s="15"/>
      <c r="J6" s="15"/>
      <c r="L6" s="144">
        <v>321.79000000000002</v>
      </c>
      <c r="M6" s="64">
        <f t="shared" si="0"/>
        <v>4</v>
      </c>
      <c r="N6">
        <f>IFERROR(VLOOKUP($M6,得点凡例!$C$3:$D$8,2,FALSE),"")</f>
        <v>6</v>
      </c>
    </row>
    <row r="7" spans="1:14" ht="16.5">
      <c r="A7" s="13">
        <v>5</v>
      </c>
      <c r="B7" s="49" t="s">
        <v>223</v>
      </c>
      <c r="C7" s="15" t="s">
        <v>100</v>
      </c>
      <c r="D7" s="15" t="s">
        <v>114</v>
      </c>
      <c r="E7" s="15" t="s">
        <v>82</v>
      </c>
      <c r="F7" s="15" t="s">
        <v>69</v>
      </c>
      <c r="G7" s="15"/>
      <c r="H7" s="15"/>
      <c r="I7" s="15"/>
      <c r="J7" s="15"/>
      <c r="L7" s="144">
        <v>331.24</v>
      </c>
      <c r="M7" s="64">
        <f t="shared" si="0"/>
        <v>5</v>
      </c>
      <c r="N7">
        <f>IFERROR(VLOOKUP($M7,得点凡例!$C$3:$D$8,2,FALSE),"")</f>
        <v>2</v>
      </c>
    </row>
    <row r="8" spans="1:14" ht="17" thickBot="1">
      <c r="A8" s="13">
        <v>6</v>
      </c>
      <c r="B8" s="8" t="s">
        <v>222</v>
      </c>
      <c r="C8" s="50" t="str">
        <f>IF(OBチームリレー!D$19&lt;&gt;0,OBチームリレー!D$19," ")</f>
        <v xml:space="preserve"> </v>
      </c>
      <c r="D8" s="50" t="str">
        <f>IF(OBチームリレー!E$19&lt;&gt;0,OBチームリレー!E$19," ")</f>
        <v xml:space="preserve"> </v>
      </c>
      <c r="E8" s="50" t="str">
        <f>IF(OBチームリレー!F$19&lt;&gt;0,OBチームリレー!F$19," ")</f>
        <v xml:space="preserve"> </v>
      </c>
      <c r="F8" s="50" t="str">
        <f>IF(OBチームリレー!G$19&lt;&gt;0,OBチームリレー!G$19," ")</f>
        <v xml:space="preserve"> </v>
      </c>
      <c r="G8" s="50" t="str">
        <f>IF(OBチームリレー!H$19&lt;&gt;0,OBチームリレー!H$19," ")</f>
        <v xml:space="preserve"> </v>
      </c>
      <c r="H8" s="50" t="str">
        <f>IF(OBチームリレー!I$19&lt;&gt;0,OBチームリレー!I$19," ")</f>
        <v xml:space="preserve"> </v>
      </c>
      <c r="I8" s="50" t="str">
        <f>IF(OBチームリレー!J$19&lt;&gt;0,OBチームリレー!J$19," ")</f>
        <v xml:space="preserve"> </v>
      </c>
      <c r="J8" s="50" t="str">
        <f>IF(OBチームリレー!K$19&lt;&gt;0,OBチームリレー!K$19," ")</f>
        <v xml:space="preserve"> </v>
      </c>
      <c r="K8" s="40" t="s">
        <v>329</v>
      </c>
      <c r="L8" s="145">
        <v>7777</v>
      </c>
      <c r="M8" s="64">
        <f t="shared" si="0"/>
        <v>6</v>
      </c>
      <c r="N8">
        <f>IFERROR(VLOOKUP($M8,得点凡例!$C$3:$D$8,2,FALSE),"")</f>
        <v>0</v>
      </c>
    </row>
  </sheetData>
  <phoneticPr fontId="2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03EA59-2971-410D-88FE-1EAC2CC365B3}">
          <x14:formula1>
            <xm:f>参加者リスト!$A$2:$A$25</xm:f>
          </x14:formula1>
          <xm:sqref>O7:XFD7 O5:XFD5 A5:K5 A7:K7 A3:K3 O3:XFD3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9FE1-F304-44A8-ABED-B82ED60D0E7C}">
  <dimension ref="A1:T52"/>
  <sheetViews>
    <sheetView zoomScaleNormal="100" workbookViewId="0">
      <selection activeCell="T3" sqref="T3"/>
    </sheetView>
  </sheetViews>
  <sheetFormatPr defaultRowHeight="12.5"/>
  <cols>
    <col min="1" max="1" width="14.453125" customWidth="1"/>
    <col min="2" max="2" width="5.6328125" bestFit="1" customWidth="1"/>
    <col min="3" max="3" width="3" bestFit="1" customWidth="1"/>
    <col min="4" max="6" width="7.54296875" bestFit="1" customWidth="1"/>
    <col min="7" max="7" width="18.6328125" bestFit="1" customWidth="1"/>
    <col min="8" max="13" width="7.54296875" bestFit="1" customWidth="1"/>
    <col min="14" max="15" width="18.6328125" customWidth="1"/>
    <col min="16" max="17" width="14.453125" customWidth="1"/>
    <col min="18" max="18" width="11.453125" bestFit="1" customWidth="1"/>
    <col min="19" max="19" width="11.08984375" customWidth="1"/>
  </cols>
  <sheetData>
    <row r="1" spans="1:20" ht="13" thickBot="1">
      <c r="A1" s="21" t="s">
        <v>186</v>
      </c>
      <c r="B1" s="22" t="s">
        <v>160</v>
      </c>
      <c r="C1" s="22" t="s">
        <v>161</v>
      </c>
      <c r="D1" s="22" t="s">
        <v>162</v>
      </c>
      <c r="E1" s="22" t="s">
        <v>163</v>
      </c>
      <c r="F1" s="22" t="s">
        <v>164</v>
      </c>
      <c r="G1" s="94" t="s">
        <v>285</v>
      </c>
      <c r="H1" s="96" t="s">
        <v>286</v>
      </c>
      <c r="I1" s="97" t="s">
        <v>287</v>
      </c>
      <c r="J1" s="97" t="s">
        <v>250</v>
      </c>
      <c r="K1" s="97" t="s">
        <v>246</v>
      </c>
      <c r="L1" s="97" t="s">
        <v>288</v>
      </c>
      <c r="M1" s="97" t="s">
        <v>289</v>
      </c>
      <c r="N1" s="98" t="s">
        <v>290</v>
      </c>
      <c r="O1" s="22" t="s">
        <v>290</v>
      </c>
      <c r="P1" s="138" t="s">
        <v>186</v>
      </c>
      <c r="Q1" s="134"/>
    </row>
    <row r="2" spans="1:20" ht="13" thickTop="1">
      <c r="A2" s="19" t="s">
        <v>95</v>
      </c>
      <c r="B2" s="20">
        <v>3</v>
      </c>
      <c r="C2" s="20" t="s">
        <v>136</v>
      </c>
      <c r="D2" s="20">
        <v>100</v>
      </c>
      <c r="E2" s="20">
        <v>50</v>
      </c>
      <c r="F2" s="20">
        <v>0</v>
      </c>
      <c r="G2" s="95">
        <f>SUM($D2:$F2)</f>
        <v>150</v>
      </c>
      <c r="H2" s="99"/>
      <c r="I2" s="20"/>
      <c r="J2" s="20"/>
      <c r="K2" s="20"/>
      <c r="L2" s="20"/>
      <c r="M2" s="20"/>
      <c r="N2" s="100">
        <f t="shared" ref="N2:N22" si="0">SUM($H2:$M2)</f>
        <v>0</v>
      </c>
      <c r="O2" s="20">
        <f t="shared" ref="O2:O22" si="1">SUM($G2,$N2)</f>
        <v>150</v>
      </c>
      <c r="P2" s="16" t="s">
        <v>95</v>
      </c>
      <c r="Q2" s="56"/>
    </row>
    <row r="3" spans="1:20">
      <c r="A3" s="16" t="s">
        <v>240</v>
      </c>
      <c r="B3" s="88">
        <v>3</v>
      </c>
      <c r="C3" s="88" t="s">
        <v>140</v>
      </c>
      <c r="D3" s="88">
        <v>25</v>
      </c>
      <c r="E3" s="88">
        <v>50</v>
      </c>
      <c r="F3" s="18"/>
      <c r="G3" s="95">
        <f t="shared" ref="G3:G22" si="2">SUM($D3:$F3)</f>
        <v>75</v>
      </c>
      <c r="H3" s="101"/>
      <c r="I3" s="90"/>
      <c r="J3" s="18"/>
      <c r="K3" s="90"/>
      <c r="M3" s="18"/>
      <c r="N3" s="100">
        <f t="shared" si="0"/>
        <v>0</v>
      </c>
      <c r="O3" s="20">
        <f t="shared" si="1"/>
        <v>75</v>
      </c>
      <c r="P3" s="16" t="s">
        <v>240</v>
      </c>
      <c r="Q3" s="56"/>
      <c r="R3" s="132" t="s">
        <v>291</v>
      </c>
      <c r="S3" s="91" t="str">
        <f>VLOOKUP(T3,O2:P52,2,FALSE)</f>
        <v>縄手祥希</v>
      </c>
      <c r="T3" s="91">
        <f>MAX($O2:$O51)</f>
        <v>575</v>
      </c>
    </row>
    <row r="4" spans="1:20">
      <c r="A4" s="16" t="s">
        <v>104</v>
      </c>
      <c r="B4" s="88">
        <v>3</v>
      </c>
      <c r="C4" s="88" t="s">
        <v>137</v>
      </c>
      <c r="D4" s="88">
        <v>50</v>
      </c>
      <c r="E4" s="88">
        <v>25</v>
      </c>
      <c r="F4" s="18">
        <v>100</v>
      </c>
      <c r="G4" s="95">
        <f t="shared" si="2"/>
        <v>175</v>
      </c>
      <c r="H4" s="101"/>
      <c r="I4" s="90"/>
      <c r="J4" s="18"/>
      <c r="K4" s="90"/>
      <c r="L4" s="90"/>
      <c r="M4" s="18"/>
      <c r="N4" s="100">
        <f t="shared" si="0"/>
        <v>0</v>
      </c>
      <c r="O4" s="20">
        <f t="shared" si="1"/>
        <v>175</v>
      </c>
      <c r="P4" s="16" t="s">
        <v>104</v>
      </c>
      <c r="Q4" s="56"/>
    </row>
    <row r="5" spans="1:20">
      <c r="A5" s="16" t="s">
        <v>107</v>
      </c>
      <c r="B5" s="88">
        <v>3</v>
      </c>
      <c r="C5" s="88" t="s">
        <v>137</v>
      </c>
      <c r="D5" s="88">
        <v>25</v>
      </c>
      <c r="E5" s="18"/>
      <c r="F5" s="18"/>
      <c r="G5" s="95">
        <f t="shared" si="2"/>
        <v>25</v>
      </c>
      <c r="H5" s="101"/>
      <c r="I5" s="18"/>
      <c r="J5" s="18"/>
      <c r="K5" s="90"/>
      <c r="L5" s="18"/>
      <c r="M5" s="18"/>
      <c r="N5" s="100">
        <f t="shared" si="0"/>
        <v>0</v>
      </c>
      <c r="O5" s="20">
        <f t="shared" si="1"/>
        <v>25</v>
      </c>
      <c r="P5" s="16" t="s">
        <v>107</v>
      </c>
      <c r="Q5" s="56"/>
    </row>
    <row r="6" spans="1:20">
      <c r="A6" s="16" t="s">
        <v>132</v>
      </c>
      <c r="B6" s="88">
        <v>3</v>
      </c>
      <c r="C6" s="88" t="s">
        <v>137</v>
      </c>
      <c r="D6" s="88">
        <v>25</v>
      </c>
      <c r="E6" s="18">
        <v>25</v>
      </c>
      <c r="F6" s="18"/>
      <c r="G6" s="95">
        <f t="shared" si="2"/>
        <v>50</v>
      </c>
      <c r="H6" s="101"/>
      <c r="I6" s="18"/>
      <c r="J6" s="18"/>
      <c r="K6" s="90"/>
      <c r="L6" s="18"/>
      <c r="M6" s="18"/>
      <c r="N6" s="100">
        <f t="shared" si="0"/>
        <v>0</v>
      </c>
      <c r="O6" s="20">
        <f t="shared" si="1"/>
        <v>50</v>
      </c>
      <c r="P6" s="16" t="s">
        <v>132</v>
      </c>
      <c r="Q6" s="56"/>
    </row>
    <row r="7" spans="1:20">
      <c r="A7" s="16" t="s">
        <v>83</v>
      </c>
      <c r="B7" s="88">
        <v>3</v>
      </c>
      <c r="C7" s="88" t="s">
        <v>139</v>
      </c>
      <c r="D7" s="88">
        <v>50</v>
      </c>
      <c r="E7" s="88">
        <v>50</v>
      </c>
      <c r="F7" s="88">
        <v>100</v>
      </c>
      <c r="G7" s="95">
        <f t="shared" si="2"/>
        <v>200</v>
      </c>
      <c r="H7" s="101"/>
      <c r="I7" s="90"/>
      <c r="J7" s="90"/>
      <c r="K7" s="90"/>
      <c r="L7" s="90"/>
      <c r="M7" s="90"/>
      <c r="N7" s="100">
        <f t="shared" si="0"/>
        <v>0</v>
      </c>
      <c r="O7" s="20">
        <f t="shared" si="1"/>
        <v>200</v>
      </c>
      <c r="P7" s="16" t="s">
        <v>83</v>
      </c>
      <c r="Q7" s="56"/>
    </row>
    <row r="8" spans="1:20">
      <c r="A8" s="16" t="s">
        <v>56</v>
      </c>
      <c r="B8" s="88">
        <v>2</v>
      </c>
      <c r="C8" s="88" t="s">
        <v>136</v>
      </c>
      <c r="D8" s="88">
        <v>0</v>
      </c>
      <c r="E8" s="88">
        <v>0</v>
      </c>
      <c r="F8" s="88">
        <v>0</v>
      </c>
      <c r="G8" s="95">
        <f t="shared" si="2"/>
        <v>0</v>
      </c>
      <c r="H8" s="101"/>
      <c r="I8" s="90"/>
      <c r="J8" s="90"/>
      <c r="K8" s="90"/>
      <c r="L8" s="90"/>
      <c r="M8" s="90"/>
      <c r="N8" s="100">
        <f t="shared" si="0"/>
        <v>0</v>
      </c>
      <c r="O8" s="20">
        <f t="shared" si="1"/>
        <v>0</v>
      </c>
      <c r="P8" s="16" t="s">
        <v>56</v>
      </c>
      <c r="Q8" s="56"/>
    </row>
    <row r="9" spans="1:20">
      <c r="A9" s="16" t="s">
        <v>67</v>
      </c>
      <c r="B9" s="88">
        <v>2</v>
      </c>
      <c r="C9" s="88" t="s">
        <v>140</v>
      </c>
      <c r="D9" s="88">
        <v>100</v>
      </c>
      <c r="E9" s="88">
        <v>50</v>
      </c>
      <c r="F9" s="88">
        <v>50</v>
      </c>
      <c r="G9" s="95">
        <f t="shared" si="2"/>
        <v>200</v>
      </c>
      <c r="H9" s="101"/>
      <c r="I9" s="90"/>
      <c r="J9" s="90"/>
      <c r="K9" s="90"/>
      <c r="L9" s="90"/>
      <c r="M9" s="90"/>
      <c r="N9" s="100">
        <f t="shared" si="0"/>
        <v>0</v>
      </c>
      <c r="O9" s="20">
        <f t="shared" si="1"/>
        <v>200</v>
      </c>
      <c r="P9" s="16" t="s">
        <v>67</v>
      </c>
      <c r="Q9" s="56"/>
    </row>
    <row r="10" spans="1:20">
      <c r="A10" s="16" t="s">
        <v>76</v>
      </c>
      <c r="B10" s="88">
        <v>2</v>
      </c>
      <c r="C10" s="88" t="s">
        <v>137</v>
      </c>
      <c r="D10" s="88">
        <v>50</v>
      </c>
      <c r="E10" s="88">
        <v>100</v>
      </c>
      <c r="F10" s="18"/>
      <c r="G10" s="95">
        <f t="shared" si="2"/>
        <v>150</v>
      </c>
      <c r="H10" s="101"/>
      <c r="I10" s="90"/>
      <c r="J10" s="18"/>
      <c r="K10" s="90"/>
      <c r="L10" s="90"/>
      <c r="M10" s="18"/>
      <c r="N10" s="100">
        <f t="shared" si="0"/>
        <v>0</v>
      </c>
      <c r="O10" s="20">
        <f t="shared" si="1"/>
        <v>150</v>
      </c>
      <c r="P10" s="16" t="s">
        <v>76</v>
      </c>
      <c r="Q10" s="56"/>
    </row>
    <row r="11" spans="1:20">
      <c r="A11" s="16" t="s">
        <v>100</v>
      </c>
      <c r="B11" s="88">
        <v>2</v>
      </c>
      <c r="C11" s="88" t="s">
        <v>137</v>
      </c>
      <c r="D11" s="88">
        <v>50</v>
      </c>
      <c r="E11" s="88">
        <v>50</v>
      </c>
      <c r="F11" s="88">
        <v>100</v>
      </c>
      <c r="G11" s="95">
        <f t="shared" si="2"/>
        <v>200</v>
      </c>
      <c r="H11" s="101"/>
      <c r="I11" s="90"/>
      <c r="J11" s="90"/>
      <c r="K11" s="90"/>
      <c r="L11" s="90"/>
      <c r="M11" s="90"/>
      <c r="N11" s="100">
        <f t="shared" si="0"/>
        <v>0</v>
      </c>
      <c r="O11" s="20">
        <f t="shared" si="1"/>
        <v>200</v>
      </c>
      <c r="P11" s="16" t="s">
        <v>100</v>
      </c>
      <c r="Q11" s="56"/>
    </row>
    <row r="12" spans="1:20">
      <c r="A12" s="16" t="s">
        <v>114</v>
      </c>
      <c r="B12" s="88">
        <v>2</v>
      </c>
      <c r="C12" s="88" t="s">
        <v>137</v>
      </c>
      <c r="D12" s="88">
        <v>50</v>
      </c>
      <c r="E12" s="88">
        <v>100</v>
      </c>
      <c r="F12" s="18"/>
      <c r="G12" s="95">
        <f t="shared" si="2"/>
        <v>150</v>
      </c>
      <c r="H12" s="101"/>
      <c r="I12" s="90"/>
      <c r="J12" s="18"/>
      <c r="K12" s="90"/>
      <c r="L12" s="90"/>
      <c r="M12" s="18"/>
      <c r="N12" s="100">
        <f t="shared" si="0"/>
        <v>0</v>
      </c>
      <c r="O12" s="20">
        <f t="shared" si="1"/>
        <v>150</v>
      </c>
      <c r="P12" s="16" t="s">
        <v>114</v>
      </c>
      <c r="Q12" s="56"/>
    </row>
    <row r="13" spans="1:20">
      <c r="A13" s="16" t="s">
        <v>69</v>
      </c>
      <c r="B13" s="88">
        <v>2</v>
      </c>
      <c r="C13" s="88" t="s">
        <v>138</v>
      </c>
      <c r="D13" s="88">
        <v>50</v>
      </c>
      <c r="E13" s="88">
        <v>25</v>
      </c>
      <c r="F13" s="88">
        <v>25</v>
      </c>
      <c r="G13" s="95">
        <f t="shared" si="2"/>
        <v>100</v>
      </c>
      <c r="H13" s="101"/>
      <c r="I13" s="90"/>
      <c r="J13" s="90"/>
      <c r="K13" s="90"/>
      <c r="L13" s="90"/>
      <c r="M13" s="90"/>
      <c r="N13" s="100">
        <f t="shared" si="0"/>
        <v>0</v>
      </c>
      <c r="O13" s="20">
        <f t="shared" si="1"/>
        <v>100</v>
      </c>
      <c r="P13" s="16" t="s">
        <v>69</v>
      </c>
      <c r="Q13" s="56"/>
    </row>
    <row r="14" spans="1:20">
      <c r="A14" s="16" t="s">
        <v>38</v>
      </c>
      <c r="B14" s="88">
        <v>2</v>
      </c>
      <c r="C14" s="88" t="s">
        <v>139</v>
      </c>
      <c r="D14" s="88">
        <v>100</v>
      </c>
      <c r="E14" s="88">
        <v>100</v>
      </c>
      <c r="F14" s="88">
        <v>50</v>
      </c>
      <c r="G14" s="95">
        <f t="shared" si="2"/>
        <v>250</v>
      </c>
      <c r="H14" s="101">
        <v>50</v>
      </c>
      <c r="I14" s="90">
        <v>50</v>
      </c>
      <c r="J14" s="90"/>
      <c r="K14" s="90">
        <v>25</v>
      </c>
      <c r="L14" s="90">
        <v>100</v>
      </c>
      <c r="M14" s="90">
        <v>100</v>
      </c>
      <c r="N14" s="100">
        <f t="shared" si="0"/>
        <v>325</v>
      </c>
      <c r="O14" s="20">
        <f t="shared" si="1"/>
        <v>575</v>
      </c>
      <c r="P14" s="16" t="s">
        <v>38</v>
      </c>
      <c r="Q14" s="56"/>
    </row>
    <row r="15" spans="1:20">
      <c r="A15" s="16" t="s">
        <v>73</v>
      </c>
      <c r="B15" s="88">
        <v>1</v>
      </c>
      <c r="C15" s="88" t="s">
        <v>136</v>
      </c>
      <c r="D15" s="88">
        <v>100</v>
      </c>
      <c r="E15" s="88">
        <v>50</v>
      </c>
      <c r="F15" s="88">
        <v>50</v>
      </c>
      <c r="G15" s="95">
        <f t="shared" si="2"/>
        <v>200</v>
      </c>
      <c r="H15" s="101"/>
      <c r="I15" s="90"/>
      <c r="J15" s="90"/>
      <c r="K15" s="90"/>
      <c r="L15" s="90"/>
      <c r="M15" s="90"/>
      <c r="N15" s="100">
        <f t="shared" si="0"/>
        <v>0</v>
      </c>
      <c r="O15" s="20">
        <f t="shared" si="1"/>
        <v>200</v>
      </c>
      <c r="P15" s="16" t="s">
        <v>73</v>
      </c>
      <c r="Q15" s="56"/>
    </row>
    <row r="16" spans="1:20">
      <c r="A16" s="46" t="s">
        <v>216</v>
      </c>
      <c r="B16" s="88">
        <v>1</v>
      </c>
      <c r="C16" s="23" t="s">
        <v>140</v>
      </c>
      <c r="D16" s="88">
        <v>25</v>
      </c>
      <c r="E16" s="88"/>
      <c r="F16" s="88"/>
      <c r="G16" s="95">
        <f t="shared" si="2"/>
        <v>25</v>
      </c>
      <c r="H16" s="101"/>
      <c r="I16" s="90"/>
      <c r="J16" s="90"/>
      <c r="K16" s="90"/>
      <c r="L16" s="90"/>
      <c r="M16" s="90"/>
      <c r="N16" s="100">
        <f t="shared" si="0"/>
        <v>0</v>
      </c>
      <c r="O16" s="20">
        <f t="shared" si="1"/>
        <v>25</v>
      </c>
      <c r="P16" s="46" t="s">
        <v>216</v>
      </c>
      <c r="Q16" s="135"/>
    </row>
    <row r="17" spans="1:17">
      <c r="A17" s="46" t="s">
        <v>228</v>
      </c>
      <c r="B17" s="88">
        <v>1</v>
      </c>
      <c r="C17" s="23" t="s">
        <v>140</v>
      </c>
      <c r="D17" s="88"/>
      <c r="E17" s="88"/>
      <c r="F17" s="88"/>
      <c r="G17" s="95">
        <f t="shared" si="2"/>
        <v>0</v>
      </c>
      <c r="H17" s="101"/>
      <c r="I17" s="90"/>
      <c r="J17" s="90"/>
      <c r="K17" s="90"/>
      <c r="L17" s="90"/>
      <c r="M17" s="90"/>
      <c r="N17" s="100">
        <f t="shared" si="0"/>
        <v>0</v>
      </c>
      <c r="O17" s="20">
        <f t="shared" si="1"/>
        <v>0</v>
      </c>
      <c r="P17" s="46" t="s">
        <v>228</v>
      </c>
      <c r="Q17" s="135"/>
    </row>
    <row r="18" spans="1:17">
      <c r="A18" s="46" t="s">
        <v>229</v>
      </c>
      <c r="B18" s="88">
        <v>1</v>
      </c>
      <c r="C18" s="23" t="s">
        <v>140</v>
      </c>
      <c r="D18" s="88">
        <v>0</v>
      </c>
      <c r="E18" s="88"/>
      <c r="F18" s="88"/>
      <c r="G18" s="95">
        <f t="shared" si="2"/>
        <v>0</v>
      </c>
      <c r="H18" s="101"/>
      <c r="I18" s="90"/>
      <c r="J18" s="90"/>
      <c r="K18" s="90"/>
      <c r="L18" s="90"/>
      <c r="M18" s="90"/>
      <c r="N18" s="100">
        <f t="shared" si="0"/>
        <v>0</v>
      </c>
      <c r="O18" s="20">
        <f t="shared" si="1"/>
        <v>0</v>
      </c>
      <c r="P18" s="46" t="s">
        <v>229</v>
      </c>
      <c r="Q18" s="135"/>
    </row>
    <row r="19" spans="1:17">
      <c r="A19" s="16" t="s">
        <v>72</v>
      </c>
      <c r="B19" s="88">
        <v>1</v>
      </c>
      <c r="C19" s="88" t="s">
        <v>137</v>
      </c>
      <c r="D19" s="88">
        <v>50</v>
      </c>
      <c r="E19" s="88">
        <v>50</v>
      </c>
      <c r="F19" s="88">
        <v>25</v>
      </c>
      <c r="G19" s="95">
        <f t="shared" si="2"/>
        <v>125</v>
      </c>
      <c r="H19" s="101"/>
      <c r="I19" s="90"/>
      <c r="J19" s="90"/>
      <c r="K19" s="90"/>
      <c r="L19" s="90"/>
      <c r="M19" s="90"/>
      <c r="N19" s="100">
        <f t="shared" si="0"/>
        <v>0</v>
      </c>
      <c r="O19" s="20">
        <f t="shared" si="1"/>
        <v>125</v>
      </c>
      <c r="P19" s="16" t="s">
        <v>72</v>
      </c>
      <c r="Q19" s="56"/>
    </row>
    <row r="20" spans="1:17">
      <c r="A20" s="16" t="s">
        <v>70</v>
      </c>
      <c r="B20" s="88">
        <v>1</v>
      </c>
      <c r="C20" s="88" t="s">
        <v>138</v>
      </c>
      <c r="D20" s="88">
        <v>25</v>
      </c>
      <c r="E20" s="88">
        <v>50</v>
      </c>
      <c r="F20" s="88">
        <v>100</v>
      </c>
      <c r="G20" s="95">
        <f t="shared" si="2"/>
        <v>175</v>
      </c>
      <c r="H20" s="101"/>
      <c r="I20" s="90"/>
      <c r="J20" s="90"/>
      <c r="K20" s="90"/>
      <c r="L20" s="90"/>
      <c r="M20" s="90"/>
      <c r="N20" s="100">
        <f t="shared" si="0"/>
        <v>0</v>
      </c>
      <c r="O20" s="20">
        <f t="shared" si="1"/>
        <v>175</v>
      </c>
      <c r="P20" s="16" t="s">
        <v>70</v>
      </c>
      <c r="Q20" s="56"/>
    </row>
    <row r="21" spans="1:17">
      <c r="A21" s="16" t="s">
        <v>74</v>
      </c>
      <c r="B21" s="88">
        <v>1</v>
      </c>
      <c r="C21" s="88" t="s">
        <v>139</v>
      </c>
      <c r="D21" s="88">
        <v>100</v>
      </c>
      <c r="E21" s="88">
        <v>50</v>
      </c>
      <c r="F21" s="88">
        <v>25</v>
      </c>
      <c r="G21" s="95">
        <f t="shared" si="2"/>
        <v>175</v>
      </c>
      <c r="H21" s="101"/>
      <c r="I21" s="90"/>
      <c r="J21" s="90"/>
      <c r="K21" s="90"/>
      <c r="L21" s="90"/>
      <c r="M21" s="90"/>
      <c r="N21" s="100">
        <f t="shared" si="0"/>
        <v>0</v>
      </c>
      <c r="O21" s="20">
        <f t="shared" si="1"/>
        <v>175</v>
      </c>
      <c r="P21" s="16" t="s">
        <v>74</v>
      </c>
      <c r="Q21" s="56"/>
    </row>
    <row r="22" spans="1:17" ht="13" thickBot="1">
      <c r="A22" s="16" t="s">
        <v>245</v>
      </c>
      <c r="B22" s="88">
        <v>1</v>
      </c>
      <c r="C22" s="88" t="s">
        <v>139</v>
      </c>
      <c r="D22" s="88">
        <v>50</v>
      </c>
      <c r="E22" s="88">
        <v>100</v>
      </c>
      <c r="F22" s="18"/>
      <c r="G22" s="95">
        <f t="shared" si="2"/>
        <v>150</v>
      </c>
      <c r="H22" s="102"/>
      <c r="I22" s="103"/>
      <c r="J22" s="104"/>
      <c r="K22" s="103"/>
      <c r="L22" s="103"/>
      <c r="M22" s="104"/>
      <c r="N22" s="105">
        <f t="shared" si="0"/>
        <v>0</v>
      </c>
      <c r="O22" s="20">
        <f t="shared" si="1"/>
        <v>150</v>
      </c>
      <c r="P22" s="16" t="s">
        <v>245</v>
      </c>
      <c r="Q22" s="56"/>
    </row>
    <row r="23" spans="1:17" ht="13" thickBot="1">
      <c r="H23" s="70"/>
      <c r="I23" s="92"/>
      <c r="J23" s="93"/>
      <c r="K23" s="92"/>
      <c r="L23" s="70"/>
      <c r="M23" s="70"/>
      <c r="N23" s="92"/>
      <c r="O23" s="92"/>
    </row>
    <row r="24" spans="1:17" ht="13" thickBot="1">
      <c r="A24" s="25" t="s">
        <v>186</v>
      </c>
      <c r="B24" s="22" t="s">
        <v>160</v>
      </c>
      <c r="C24" s="22" t="s">
        <v>161</v>
      </c>
      <c r="D24" s="22" t="s">
        <v>162</v>
      </c>
      <c r="E24" s="22" t="s">
        <v>163</v>
      </c>
      <c r="F24" s="22" t="s">
        <v>164</v>
      </c>
      <c r="G24" s="94" t="s">
        <v>285</v>
      </c>
      <c r="H24" s="96" t="s">
        <v>286</v>
      </c>
      <c r="I24" s="97" t="s">
        <v>287</v>
      </c>
      <c r="J24" s="97" t="s">
        <v>250</v>
      </c>
      <c r="K24" s="97" t="s">
        <v>246</v>
      </c>
      <c r="L24" s="97" t="s">
        <v>288</v>
      </c>
      <c r="M24" s="97" t="s">
        <v>289</v>
      </c>
      <c r="N24" s="98" t="s">
        <v>290</v>
      </c>
      <c r="O24" s="106" t="s">
        <v>290</v>
      </c>
      <c r="P24" s="25" t="s">
        <v>186</v>
      </c>
      <c r="Q24" s="136"/>
    </row>
    <row r="25" spans="1:17" ht="13" thickTop="1">
      <c r="A25" s="27" t="s">
        <v>58</v>
      </c>
      <c r="B25" s="20">
        <v>2009</v>
      </c>
      <c r="C25" s="28" t="s">
        <v>138</v>
      </c>
      <c r="D25" s="20">
        <v>0</v>
      </c>
      <c r="E25" s="20">
        <v>0</v>
      </c>
      <c r="F25" s="20">
        <v>0</v>
      </c>
      <c r="G25" s="95">
        <f>SUM($D25:$F25)</f>
        <v>0</v>
      </c>
      <c r="H25" s="99"/>
      <c r="I25" s="20"/>
      <c r="J25" s="20"/>
      <c r="K25" s="20"/>
      <c r="L25" s="20"/>
      <c r="M25" s="20"/>
      <c r="N25" s="100">
        <f t="shared" ref="N25:N52" si="3">SUM($H25:$M25)</f>
        <v>0</v>
      </c>
      <c r="O25" s="107">
        <f t="shared" ref="O25:O52" si="4">SUM($G25,$N25)</f>
        <v>0</v>
      </c>
      <c r="P25" s="27" t="s">
        <v>58</v>
      </c>
      <c r="Q25" s="70"/>
    </row>
    <row r="26" spans="1:17">
      <c r="A26" s="26" t="s">
        <v>102</v>
      </c>
      <c r="B26" s="89">
        <v>2009</v>
      </c>
      <c r="C26" s="23" t="s">
        <v>138</v>
      </c>
      <c r="D26" s="89">
        <v>0</v>
      </c>
      <c r="E26" s="89">
        <v>0</v>
      </c>
      <c r="F26" s="89">
        <v>0</v>
      </c>
      <c r="G26" s="95">
        <f t="shared" ref="G26:G52" si="5">SUM($D26:$F26)</f>
        <v>0</v>
      </c>
      <c r="H26" s="101"/>
      <c r="I26" s="90"/>
      <c r="J26" s="18"/>
      <c r="K26" s="90"/>
      <c r="L26" s="90"/>
      <c r="M26" s="18"/>
      <c r="N26" s="100">
        <f t="shared" si="3"/>
        <v>0</v>
      </c>
      <c r="O26" s="107">
        <f t="shared" si="4"/>
        <v>0</v>
      </c>
      <c r="P26" s="26" t="s">
        <v>102</v>
      </c>
      <c r="Q26" s="70"/>
    </row>
    <row r="27" spans="1:17">
      <c r="A27" s="26" t="s">
        <v>64</v>
      </c>
      <c r="B27" s="89">
        <v>2009</v>
      </c>
      <c r="C27" s="23" t="s">
        <v>138</v>
      </c>
      <c r="D27" s="89">
        <v>0</v>
      </c>
      <c r="E27" s="89">
        <v>0</v>
      </c>
      <c r="F27" s="89">
        <v>0</v>
      </c>
      <c r="G27" s="95">
        <f t="shared" si="5"/>
        <v>0</v>
      </c>
      <c r="H27" s="101"/>
      <c r="I27" s="90"/>
      <c r="J27" s="18"/>
      <c r="K27" s="90"/>
      <c r="L27" s="90"/>
      <c r="M27" s="18"/>
      <c r="N27" s="100">
        <f t="shared" si="3"/>
        <v>0</v>
      </c>
      <c r="O27" s="107">
        <f t="shared" si="4"/>
        <v>0</v>
      </c>
      <c r="P27" s="26" t="s">
        <v>64</v>
      </c>
      <c r="Q27" s="70"/>
    </row>
    <row r="28" spans="1:17">
      <c r="A28" s="26" t="s">
        <v>131</v>
      </c>
      <c r="B28" s="89">
        <v>2011</v>
      </c>
      <c r="C28" s="23" t="s">
        <v>136</v>
      </c>
      <c r="D28" s="89">
        <v>25</v>
      </c>
      <c r="E28" s="89">
        <v>50</v>
      </c>
      <c r="F28" s="89">
        <v>100</v>
      </c>
      <c r="G28" s="95">
        <f t="shared" si="5"/>
        <v>175</v>
      </c>
      <c r="H28" s="101"/>
      <c r="I28" s="18"/>
      <c r="J28" s="18"/>
      <c r="K28" s="90"/>
      <c r="L28" s="18"/>
      <c r="M28" s="18"/>
      <c r="N28" s="100">
        <f t="shared" si="3"/>
        <v>0</v>
      </c>
      <c r="O28" s="107">
        <f t="shared" si="4"/>
        <v>175</v>
      </c>
      <c r="P28" s="26" t="s">
        <v>131</v>
      </c>
      <c r="Q28" s="70"/>
    </row>
    <row r="29" spans="1:17">
      <c r="A29" s="26" t="s">
        <v>90</v>
      </c>
      <c r="B29" s="89">
        <v>2011</v>
      </c>
      <c r="C29" s="23" t="s">
        <v>140</v>
      </c>
      <c r="D29" s="89">
        <v>25</v>
      </c>
      <c r="E29" s="89">
        <v>50</v>
      </c>
      <c r="F29" s="18"/>
      <c r="G29" s="95">
        <f t="shared" si="5"/>
        <v>75</v>
      </c>
      <c r="H29" s="101"/>
      <c r="I29" s="18"/>
      <c r="J29" s="18"/>
      <c r="K29" s="90"/>
      <c r="L29" s="18"/>
      <c r="M29" s="18"/>
      <c r="N29" s="100">
        <f t="shared" si="3"/>
        <v>0</v>
      </c>
      <c r="O29" s="107">
        <f t="shared" si="4"/>
        <v>75</v>
      </c>
      <c r="P29" s="26" t="s">
        <v>90</v>
      </c>
      <c r="Q29" s="70"/>
    </row>
    <row r="30" spans="1:17">
      <c r="A30" s="26" t="s">
        <v>133</v>
      </c>
      <c r="B30" s="89">
        <v>2012</v>
      </c>
      <c r="C30" s="23" t="s">
        <v>140</v>
      </c>
      <c r="D30" s="89">
        <v>25</v>
      </c>
      <c r="E30" s="89">
        <v>50</v>
      </c>
      <c r="F30" s="89">
        <v>25</v>
      </c>
      <c r="G30" s="95">
        <f t="shared" si="5"/>
        <v>100</v>
      </c>
      <c r="H30" s="101"/>
      <c r="I30" s="90"/>
      <c r="J30" s="90"/>
      <c r="K30" s="90"/>
      <c r="L30" s="90"/>
      <c r="M30" s="90"/>
      <c r="N30" s="100">
        <f t="shared" si="3"/>
        <v>0</v>
      </c>
      <c r="O30" s="107">
        <f t="shared" si="4"/>
        <v>100</v>
      </c>
      <c r="P30" s="26" t="s">
        <v>133</v>
      </c>
      <c r="Q30" s="70"/>
    </row>
    <row r="31" spans="1:17">
      <c r="A31" s="26" t="s">
        <v>77</v>
      </c>
      <c r="B31" s="89">
        <v>2012</v>
      </c>
      <c r="C31" s="23" t="s">
        <v>139</v>
      </c>
      <c r="D31" s="89">
        <v>50</v>
      </c>
      <c r="E31" s="89">
        <v>25</v>
      </c>
      <c r="F31" s="18"/>
      <c r="G31" s="95">
        <f t="shared" si="5"/>
        <v>75</v>
      </c>
      <c r="H31" s="101"/>
      <c r="I31" s="90"/>
      <c r="J31" s="90"/>
      <c r="K31" s="90"/>
      <c r="L31" s="90"/>
      <c r="M31" s="90"/>
      <c r="N31" s="100">
        <f t="shared" si="3"/>
        <v>0</v>
      </c>
      <c r="O31" s="107">
        <f t="shared" si="4"/>
        <v>75</v>
      </c>
      <c r="P31" s="26" t="s">
        <v>77</v>
      </c>
      <c r="Q31" s="70"/>
    </row>
    <row r="32" spans="1:17">
      <c r="A32" s="26" t="s">
        <v>115</v>
      </c>
      <c r="B32" s="89">
        <v>2013</v>
      </c>
      <c r="C32" s="23" t="s">
        <v>138</v>
      </c>
      <c r="D32" s="89">
        <v>25</v>
      </c>
      <c r="E32" s="89">
        <v>50</v>
      </c>
      <c r="F32" s="89">
        <v>25</v>
      </c>
      <c r="G32" s="95">
        <f t="shared" si="5"/>
        <v>100</v>
      </c>
      <c r="H32" s="101"/>
      <c r="I32" s="90"/>
      <c r="J32" s="90"/>
      <c r="K32" s="90"/>
      <c r="L32" s="90"/>
      <c r="M32" s="90"/>
      <c r="N32" s="100">
        <f t="shared" si="3"/>
        <v>0</v>
      </c>
      <c r="O32" s="107">
        <f t="shared" si="4"/>
        <v>100</v>
      </c>
      <c r="P32" s="26" t="s">
        <v>115</v>
      </c>
      <c r="Q32" s="70"/>
    </row>
    <row r="33" spans="1:17">
      <c r="A33" s="26" t="s">
        <v>129</v>
      </c>
      <c r="B33" s="89">
        <v>2015</v>
      </c>
      <c r="C33" s="23" t="s">
        <v>136</v>
      </c>
      <c r="D33" s="89">
        <v>50</v>
      </c>
      <c r="E33" s="89">
        <v>50</v>
      </c>
      <c r="F33" s="18"/>
      <c r="G33" s="95">
        <f t="shared" si="5"/>
        <v>100</v>
      </c>
      <c r="H33" s="101"/>
      <c r="I33" s="90"/>
      <c r="J33" s="18"/>
      <c r="K33" s="90"/>
      <c r="L33" s="90"/>
      <c r="M33" s="18"/>
      <c r="N33" s="100">
        <f t="shared" si="3"/>
        <v>0</v>
      </c>
      <c r="O33" s="107">
        <f t="shared" si="4"/>
        <v>100</v>
      </c>
      <c r="P33" s="26" t="s">
        <v>129</v>
      </c>
      <c r="Q33" s="70"/>
    </row>
    <row r="34" spans="1:17">
      <c r="A34" s="26" t="s">
        <v>51</v>
      </c>
      <c r="B34" s="89">
        <v>2016</v>
      </c>
      <c r="C34" s="23" t="s">
        <v>136</v>
      </c>
      <c r="D34" s="89">
        <v>25</v>
      </c>
      <c r="E34" s="89">
        <v>50</v>
      </c>
      <c r="F34" s="89">
        <v>100</v>
      </c>
      <c r="G34" s="95">
        <f t="shared" si="5"/>
        <v>175</v>
      </c>
      <c r="H34" s="101"/>
      <c r="I34" s="90"/>
      <c r="J34" s="90"/>
      <c r="K34" s="90"/>
      <c r="L34" s="90"/>
      <c r="M34" s="90"/>
      <c r="N34" s="100">
        <f t="shared" si="3"/>
        <v>0</v>
      </c>
      <c r="O34" s="107">
        <f t="shared" si="4"/>
        <v>175</v>
      </c>
      <c r="P34" s="26" t="s">
        <v>51</v>
      </c>
      <c r="Q34" s="70"/>
    </row>
    <row r="35" spans="1:17">
      <c r="A35" s="26" t="s">
        <v>125</v>
      </c>
      <c r="B35" s="89">
        <v>2018</v>
      </c>
      <c r="C35" s="23" t="s">
        <v>137</v>
      </c>
      <c r="D35" s="89">
        <v>50</v>
      </c>
      <c r="E35" s="89">
        <v>100</v>
      </c>
      <c r="F35" s="18"/>
      <c r="G35" s="95">
        <f t="shared" si="5"/>
        <v>150</v>
      </c>
      <c r="H35" s="101"/>
      <c r="I35" s="90"/>
      <c r="J35" s="18"/>
      <c r="K35" s="90"/>
      <c r="L35" s="90"/>
      <c r="M35" s="18"/>
      <c r="N35" s="100">
        <f t="shared" si="3"/>
        <v>0</v>
      </c>
      <c r="O35" s="107">
        <f t="shared" si="4"/>
        <v>150</v>
      </c>
      <c r="P35" s="26" t="s">
        <v>125</v>
      </c>
      <c r="Q35" s="70"/>
    </row>
    <row r="36" spans="1:17">
      <c r="A36" s="26" t="s">
        <v>111</v>
      </c>
      <c r="B36" s="89">
        <v>2018</v>
      </c>
      <c r="C36" s="23" t="s">
        <v>139</v>
      </c>
      <c r="D36" s="89">
        <v>0</v>
      </c>
      <c r="E36" s="89">
        <v>0</v>
      </c>
      <c r="F36" s="18"/>
      <c r="G36" s="95">
        <f t="shared" si="5"/>
        <v>0</v>
      </c>
      <c r="H36" s="101"/>
      <c r="I36" s="90"/>
      <c r="J36" s="90"/>
      <c r="K36" s="90"/>
      <c r="L36" s="90"/>
      <c r="M36" s="90"/>
      <c r="N36" s="100">
        <f t="shared" si="3"/>
        <v>0</v>
      </c>
      <c r="O36" s="107">
        <f t="shared" si="4"/>
        <v>0</v>
      </c>
      <c r="P36" s="26" t="s">
        <v>111</v>
      </c>
      <c r="Q36" s="70"/>
    </row>
    <row r="37" spans="1:17">
      <c r="A37" s="26" t="s">
        <v>127</v>
      </c>
      <c r="B37" s="89">
        <v>2018</v>
      </c>
      <c r="C37" s="23" t="s">
        <v>139</v>
      </c>
      <c r="D37" s="89">
        <v>100</v>
      </c>
      <c r="E37" s="89">
        <v>25</v>
      </c>
      <c r="F37" s="89">
        <v>25</v>
      </c>
      <c r="G37" s="95">
        <f t="shared" si="5"/>
        <v>150</v>
      </c>
      <c r="H37" s="101"/>
      <c r="I37" s="90"/>
      <c r="J37" s="90"/>
      <c r="K37" s="90"/>
      <c r="L37" s="90"/>
      <c r="M37" s="90"/>
      <c r="N37" s="100">
        <f t="shared" si="3"/>
        <v>0</v>
      </c>
      <c r="O37" s="107">
        <f t="shared" si="4"/>
        <v>150</v>
      </c>
      <c r="P37" s="26" t="s">
        <v>127</v>
      </c>
      <c r="Q37" s="70"/>
    </row>
    <row r="38" spans="1:17">
      <c r="A38" s="26" t="s">
        <v>84</v>
      </c>
      <c r="B38" s="89">
        <v>5</v>
      </c>
      <c r="C38" s="23" t="s">
        <v>136</v>
      </c>
      <c r="D38" s="89">
        <v>50</v>
      </c>
      <c r="E38" s="89">
        <v>50</v>
      </c>
      <c r="F38" s="89">
        <v>100</v>
      </c>
      <c r="G38" s="95">
        <f t="shared" si="5"/>
        <v>200</v>
      </c>
      <c r="H38" s="101"/>
      <c r="I38" s="90"/>
      <c r="J38" s="90"/>
      <c r="K38" s="90"/>
      <c r="L38" s="90"/>
      <c r="M38" s="90"/>
      <c r="N38" s="100">
        <f t="shared" si="3"/>
        <v>0</v>
      </c>
      <c r="O38" s="107">
        <f t="shared" si="4"/>
        <v>200</v>
      </c>
      <c r="P38" s="26" t="s">
        <v>84</v>
      </c>
      <c r="Q38" s="70"/>
    </row>
    <row r="39" spans="1:17">
      <c r="A39" s="26" t="s">
        <v>85</v>
      </c>
      <c r="B39" s="89">
        <v>5</v>
      </c>
      <c r="C39" s="23" t="s">
        <v>136</v>
      </c>
      <c r="D39" s="89">
        <v>25</v>
      </c>
      <c r="E39" s="18"/>
      <c r="F39" s="18"/>
      <c r="G39" s="95">
        <f t="shared" si="5"/>
        <v>25</v>
      </c>
      <c r="H39" s="101"/>
      <c r="I39" s="90"/>
      <c r="J39" s="90"/>
      <c r="K39" s="90"/>
      <c r="L39" s="90"/>
      <c r="M39" s="90"/>
      <c r="N39" s="100">
        <f t="shared" si="3"/>
        <v>0</v>
      </c>
      <c r="O39" s="107">
        <f t="shared" si="4"/>
        <v>25</v>
      </c>
      <c r="P39" s="26" t="s">
        <v>85</v>
      </c>
      <c r="Q39" s="70"/>
    </row>
    <row r="40" spans="1:17">
      <c r="A40" s="26" t="s">
        <v>118</v>
      </c>
      <c r="B40" s="89">
        <v>5</v>
      </c>
      <c r="C40" s="23" t="s">
        <v>136</v>
      </c>
      <c r="D40" s="89">
        <v>25</v>
      </c>
      <c r="E40" s="89">
        <v>50</v>
      </c>
      <c r="F40" s="18"/>
      <c r="G40" s="95">
        <f t="shared" si="5"/>
        <v>75</v>
      </c>
      <c r="H40" s="101"/>
      <c r="I40" s="90"/>
      <c r="J40" s="90"/>
      <c r="K40" s="90"/>
      <c r="L40" s="90"/>
      <c r="M40" s="90"/>
      <c r="N40" s="100">
        <f t="shared" si="3"/>
        <v>0</v>
      </c>
      <c r="O40" s="107">
        <f t="shared" si="4"/>
        <v>75</v>
      </c>
      <c r="P40" s="26" t="s">
        <v>118</v>
      </c>
      <c r="Q40" s="70"/>
    </row>
    <row r="41" spans="1:17">
      <c r="A41" s="26" t="s">
        <v>121</v>
      </c>
      <c r="B41" s="89">
        <v>5</v>
      </c>
      <c r="C41" s="23" t="s">
        <v>140</v>
      </c>
      <c r="D41" s="89">
        <v>50</v>
      </c>
      <c r="E41" s="89">
        <v>50</v>
      </c>
      <c r="F41" s="18"/>
      <c r="G41" s="95">
        <f t="shared" si="5"/>
        <v>100</v>
      </c>
      <c r="H41" s="101"/>
      <c r="I41" s="90"/>
      <c r="J41" s="90"/>
      <c r="K41" s="90"/>
      <c r="L41" s="90"/>
      <c r="M41" s="90"/>
      <c r="N41" s="100">
        <f t="shared" si="3"/>
        <v>0</v>
      </c>
      <c r="O41" s="107">
        <f t="shared" si="4"/>
        <v>100</v>
      </c>
      <c r="P41" s="26" t="s">
        <v>121</v>
      </c>
      <c r="Q41" s="70"/>
    </row>
    <row r="42" spans="1:17">
      <c r="A42" s="53" t="s">
        <v>234</v>
      </c>
      <c r="B42" s="89">
        <v>4</v>
      </c>
      <c r="C42" s="89" t="s">
        <v>136</v>
      </c>
      <c r="D42" s="89">
        <v>50</v>
      </c>
      <c r="E42" s="89">
        <v>25</v>
      </c>
      <c r="F42" s="89">
        <v>100</v>
      </c>
      <c r="G42" s="95">
        <f t="shared" si="5"/>
        <v>175</v>
      </c>
      <c r="H42" s="101"/>
      <c r="I42" s="90"/>
      <c r="J42" s="90"/>
      <c r="K42" s="90"/>
      <c r="L42" s="90"/>
      <c r="M42" s="90"/>
      <c r="N42" s="100">
        <f t="shared" si="3"/>
        <v>0</v>
      </c>
      <c r="O42" s="107">
        <f t="shared" si="4"/>
        <v>175</v>
      </c>
      <c r="P42" s="53" t="s">
        <v>234</v>
      </c>
      <c r="Q42" s="137"/>
    </row>
    <row r="43" spans="1:17">
      <c r="A43" s="26" t="s">
        <v>91</v>
      </c>
      <c r="B43" s="89">
        <v>4</v>
      </c>
      <c r="C43" s="89" t="s">
        <v>136</v>
      </c>
      <c r="D43" s="89">
        <v>50</v>
      </c>
      <c r="E43" s="89">
        <v>100</v>
      </c>
      <c r="F43" s="89">
        <v>50</v>
      </c>
      <c r="G43" s="95">
        <f t="shared" si="5"/>
        <v>200</v>
      </c>
      <c r="H43" s="101"/>
      <c r="I43" s="90"/>
      <c r="J43" s="90"/>
      <c r="K43" s="90"/>
      <c r="L43" s="90"/>
      <c r="M43" s="90"/>
      <c r="N43" s="100">
        <f t="shared" si="3"/>
        <v>0</v>
      </c>
      <c r="O43" s="107">
        <f t="shared" si="4"/>
        <v>200</v>
      </c>
      <c r="P43" s="26" t="s">
        <v>91</v>
      </c>
      <c r="Q43" s="70"/>
    </row>
    <row r="44" spans="1:17">
      <c r="A44" s="26" t="s">
        <v>97</v>
      </c>
      <c r="B44" s="89">
        <v>4</v>
      </c>
      <c r="C44" s="89" t="s">
        <v>136</v>
      </c>
      <c r="D44" s="89">
        <v>100</v>
      </c>
      <c r="E44" s="89">
        <v>25</v>
      </c>
      <c r="F44" s="89">
        <v>25</v>
      </c>
      <c r="G44" s="95">
        <f t="shared" si="5"/>
        <v>150</v>
      </c>
      <c r="H44" s="101"/>
      <c r="I44" s="90"/>
      <c r="J44" s="90"/>
      <c r="K44" s="90"/>
      <c r="L44" s="90"/>
      <c r="M44" s="90"/>
      <c r="N44" s="100">
        <f t="shared" si="3"/>
        <v>0</v>
      </c>
      <c r="O44" s="107">
        <f t="shared" si="4"/>
        <v>150</v>
      </c>
      <c r="P44" s="26" t="s">
        <v>97</v>
      </c>
      <c r="Q44" s="70"/>
    </row>
    <row r="45" spans="1:17">
      <c r="A45" s="26" t="s">
        <v>106</v>
      </c>
      <c r="B45" s="89">
        <v>4</v>
      </c>
      <c r="C45" s="89" t="s">
        <v>136</v>
      </c>
      <c r="D45" s="89">
        <v>50</v>
      </c>
      <c r="E45" s="89">
        <v>25</v>
      </c>
      <c r="F45" s="89">
        <v>50</v>
      </c>
      <c r="G45" s="95">
        <f t="shared" si="5"/>
        <v>125</v>
      </c>
      <c r="H45" s="101"/>
      <c r="I45" s="90"/>
      <c r="J45" s="18"/>
      <c r="K45" s="90"/>
      <c r="L45" s="90"/>
      <c r="M45" s="18"/>
      <c r="N45" s="100">
        <f t="shared" si="3"/>
        <v>0</v>
      </c>
      <c r="O45" s="107">
        <f t="shared" si="4"/>
        <v>125</v>
      </c>
      <c r="P45" s="26" t="s">
        <v>106</v>
      </c>
      <c r="Q45" s="70"/>
    </row>
    <row r="46" spans="1:17">
      <c r="A46" s="26" t="s">
        <v>50</v>
      </c>
      <c r="B46" s="89">
        <v>4</v>
      </c>
      <c r="C46" s="23" t="s">
        <v>136</v>
      </c>
      <c r="D46" s="89">
        <v>50</v>
      </c>
      <c r="E46" s="26"/>
      <c r="F46" s="26"/>
      <c r="G46" s="95">
        <f t="shared" si="5"/>
        <v>50</v>
      </c>
      <c r="H46" s="108"/>
      <c r="I46" s="87"/>
      <c r="J46" s="87"/>
      <c r="K46" s="87"/>
      <c r="L46" s="87"/>
      <c r="M46" s="87"/>
      <c r="N46" s="100">
        <f t="shared" si="3"/>
        <v>0</v>
      </c>
      <c r="O46" s="107">
        <f t="shared" si="4"/>
        <v>50</v>
      </c>
      <c r="P46" s="26" t="s">
        <v>50</v>
      </c>
      <c r="Q46" s="70"/>
    </row>
    <row r="47" spans="1:17">
      <c r="A47" s="26" t="s">
        <v>18</v>
      </c>
      <c r="B47" s="89">
        <v>4</v>
      </c>
      <c r="C47" s="89" t="s">
        <v>140</v>
      </c>
      <c r="D47" s="89">
        <v>100</v>
      </c>
      <c r="E47" s="89">
        <v>25</v>
      </c>
      <c r="F47" s="89">
        <v>50</v>
      </c>
      <c r="G47" s="95">
        <f t="shared" si="5"/>
        <v>175</v>
      </c>
      <c r="H47" s="108"/>
      <c r="I47" s="87"/>
      <c r="J47" s="87"/>
      <c r="K47" s="87"/>
      <c r="L47" s="87"/>
      <c r="M47" s="87"/>
      <c r="N47" s="100">
        <f t="shared" si="3"/>
        <v>0</v>
      </c>
      <c r="O47" s="107">
        <f t="shared" si="4"/>
        <v>175</v>
      </c>
      <c r="P47" s="26" t="s">
        <v>18</v>
      </c>
      <c r="Q47" s="70"/>
    </row>
    <row r="48" spans="1:17">
      <c r="A48" s="26" t="s">
        <v>41</v>
      </c>
      <c r="B48" s="89">
        <v>4</v>
      </c>
      <c r="C48" s="89" t="s">
        <v>140</v>
      </c>
      <c r="D48" s="89">
        <v>25</v>
      </c>
      <c r="E48" s="89">
        <v>50</v>
      </c>
      <c r="F48" s="89">
        <v>50</v>
      </c>
      <c r="G48" s="95">
        <f t="shared" si="5"/>
        <v>125</v>
      </c>
      <c r="H48" s="108"/>
      <c r="I48" s="87"/>
      <c r="J48" s="87"/>
      <c r="K48" s="87"/>
      <c r="L48" s="87"/>
      <c r="M48" s="87"/>
      <c r="N48" s="100">
        <f t="shared" si="3"/>
        <v>0</v>
      </c>
      <c r="O48" s="107">
        <f t="shared" si="4"/>
        <v>125</v>
      </c>
      <c r="P48" s="26" t="s">
        <v>41</v>
      </c>
      <c r="Q48" s="70"/>
    </row>
    <row r="49" spans="1:17">
      <c r="A49" s="26" t="s">
        <v>46</v>
      </c>
      <c r="B49" s="89">
        <v>4</v>
      </c>
      <c r="C49" s="89" t="s">
        <v>137</v>
      </c>
      <c r="D49" s="89">
        <v>25</v>
      </c>
      <c r="E49" s="89">
        <v>50</v>
      </c>
      <c r="F49" s="89">
        <v>50</v>
      </c>
      <c r="G49" s="95">
        <f t="shared" si="5"/>
        <v>125</v>
      </c>
      <c r="H49" s="108"/>
      <c r="I49" s="87"/>
      <c r="J49" s="87"/>
      <c r="K49" s="87"/>
      <c r="L49" s="87"/>
      <c r="M49" s="87"/>
      <c r="N49" s="100">
        <f t="shared" si="3"/>
        <v>0</v>
      </c>
      <c r="O49" s="107">
        <f t="shared" si="4"/>
        <v>125</v>
      </c>
      <c r="P49" s="26" t="s">
        <v>46</v>
      </c>
      <c r="Q49" s="70"/>
    </row>
    <row r="50" spans="1:17">
      <c r="A50" s="26" t="s">
        <v>43</v>
      </c>
      <c r="B50" s="89">
        <v>4</v>
      </c>
      <c r="C50" s="89" t="s">
        <v>139</v>
      </c>
      <c r="D50" s="89">
        <v>50</v>
      </c>
      <c r="E50" s="89">
        <v>25</v>
      </c>
      <c r="F50" s="18"/>
      <c r="G50" s="95">
        <f t="shared" si="5"/>
        <v>75</v>
      </c>
      <c r="H50" s="108"/>
      <c r="I50" s="87"/>
      <c r="J50" s="87"/>
      <c r="K50" s="87"/>
      <c r="L50" s="87"/>
      <c r="M50" s="87"/>
      <c r="N50" s="100">
        <f t="shared" si="3"/>
        <v>0</v>
      </c>
      <c r="O50" s="107">
        <f t="shared" si="4"/>
        <v>75</v>
      </c>
      <c r="P50" s="26" t="s">
        <v>43</v>
      </c>
      <c r="Q50" s="70"/>
    </row>
    <row r="51" spans="1:17">
      <c r="A51" s="26" t="s">
        <v>79</v>
      </c>
      <c r="B51" s="89">
        <v>4</v>
      </c>
      <c r="C51" s="89" t="s">
        <v>139</v>
      </c>
      <c r="D51" s="89">
        <v>100</v>
      </c>
      <c r="E51" s="89">
        <v>50</v>
      </c>
      <c r="F51" s="89">
        <v>25</v>
      </c>
      <c r="G51" s="95">
        <f t="shared" si="5"/>
        <v>175</v>
      </c>
      <c r="H51" s="108"/>
      <c r="I51" s="87"/>
      <c r="J51" s="87"/>
      <c r="K51" s="87"/>
      <c r="L51" s="87"/>
      <c r="M51" s="87"/>
      <c r="N51" s="100">
        <f t="shared" si="3"/>
        <v>0</v>
      </c>
      <c r="O51" s="107">
        <f t="shared" si="4"/>
        <v>175</v>
      </c>
      <c r="P51" s="26" t="s">
        <v>79</v>
      </c>
      <c r="Q51" s="70"/>
    </row>
    <row r="52" spans="1:17" ht="13" thickBot="1">
      <c r="A52" s="26" t="s">
        <v>120</v>
      </c>
      <c r="B52" s="89">
        <v>4</v>
      </c>
      <c r="C52" s="89" t="s">
        <v>139</v>
      </c>
      <c r="D52" s="89">
        <v>50</v>
      </c>
      <c r="E52" s="89">
        <v>25</v>
      </c>
      <c r="F52" s="18"/>
      <c r="G52" s="95">
        <f t="shared" si="5"/>
        <v>75</v>
      </c>
      <c r="H52" s="109"/>
      <c r="I52" s="110"/>
      <c r="J52" s="110"/>
      <c r="K52" s="110"/>
      <c r="L52" s="110"/>
      <c r="M52" s="110"/>
      <c r="N52" s="105">
        <f t="shared" si="3"/>
        <v>0</v>
      </c>
      <c r="O52" s="107">
        <f t="shared" si="4"/>
        <v>75</v>
      </c>
      <c r="P52" s="26" t="s">
        <v>120</v>
      </c>
      <c r="Q52" s="70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6460-46F6-4242-A530-7205FCEE1905}">
  <dimension ref="A1:T35"/>
  <sheetViews>
    <sheetView topLeftCell="A7" zoomScaleNormal="100" workbookViewId="0">
      <selection activeCell="H35" sqref="H35"/>
    </sheetView>
  </sheetViews>
  <sheetFormatPr defaultRowHeight="12.5"/>
  <cols>
    <col min="1" max="1" width="14.453125" style="13" customWidth="1"/>
    <col min="2" max="2" width="2.54296875" style="15" bestFit="1" customWidth="1"/>
    <col min="3" max="3" width="3" style="15" bestFit="1" customWidth="1"/>
    <col min="4" max="6" width="22.36328125" style="15" customWidth="1"/>
    <col min="8" max="8" width="14.453125" customWidth="1"/>
    <col min="9" max="9" width="6.08984375" style="15" bestFit="1" customWidth="1"/>
    <col min="10" max="10" width="3" style="15" customWidth="1"/>
    <col min="11" max="13" width="22.36328125" style="15" customWidth="1"/>
    <col min="15" max="15" width="14.453125" customWidth="1"/>
    <col min="16" max="16" width="6.08984375" bestFit="1" customWidth="1"/>
    <col min="17" max="17" width="3" bestFit="1" customWidth="1"/>
    <col min="18" max="20" width="22.36328125" customWidth="1"/>
  </cols>
  <sheetData>
    <row r="1" spans="1:20" ht="13" thickBot="1">
      <c r="A1" s="21" t="s">
        <v>186</v>
      </c>
      <c r="B1" s="22" t="s">
        <v>160</v>
      </c>
      <c r="C1" s="22" t="s">
        <v>161</v>
      </c>
      <c r="D1" s="22" t="s">
        <v>162</v>
      </c>
      <c r="E1" s="22" t="s">
        <v>163</v>
      </c>
      <c r="F1" s="22" t="s">
        <v>164</v>
      </c>
      <c r="H1" s="25" t="s">
        <v>186</v>
      </c>
      <c r="I1" s="22" t="s">
        <v>160</v>
      </c>
      <c r="J1" s="22" t="s">
        <v>161</v>
      </c>
      <c r="K1" s="22" t="s">
        <v>162</v>
      </c>
      <c r="L1" s="22" t="s">
        <v>163</v>
      </c>
      <c r="M1" s="22" t="s">
        <v>164</v>
      </c>
      <c r="O1" s="25" t="s">
        <v>186</v>
      </c>
      <c r="P1" s="22" t="s">
        <v>160</v>
      </c>
      <c r="Q1" s="22" t="s">
        <v>161</v>
      </c>
      <c r="R1" s="22" t="s">
        <v>162</v>
      </c>
      <c r="S1" s="22" t="s">
        <v>163</v>
      </c>
      <c r="T1" s="22" t="s">
        <v>164</v>
      </c>
    </row>
    <row r="2" spans="1:20" ht="13" thickTop="1">
      <c r="A2" s="19" t="s">
        <v>95</v>
      </c>
      <c r="B2" s="20">
        <v>3</v>
      </c>
      <c r="C2" s="20" t="s">
        <v>136</v>
      </c>
      <c r="D2" s="20" t="s">
        <v>68</v>
      </c>
      <c r="E2" s="20" t="s">
        <v>53</v>
      </c>
      <c r="F2" s="20" t="s">
        <v>29</v>
      </c>
      <c r="H2" s="27" t="s">
        <v>58</v>
      </c>
      <c r="I2" s="20">
        <v>2009</v>
      </c>
      <c r="J2" s="28" t="s">
        <v>138</v>
      </c>
      <c r="K2" s="20" t="s">
        <v>53</v>
      </c>
      <c r="L2" s="20" t="s">
        <v>142</v>
      </c>
      <c r="M2" s="20" t="s">
        <v>29</v>
      </c>
      <c r="O2" s="75" t="s">
        <v>272</v>
      </c>
      <c r="P2" s="20"/>
      <c r="Q2" s="28" t="s">
        <v>137</v>
      </c>
      <c r="R2" s="20" t="s">
        <v>273</v>
      </c>
      <c r="S2" s="20" t="s">
        <v>276</v>
      </c>
      <c r="T2" s="20"/>
    </row>
    <row r="3" spans="1:20">
      <c r="A3" s="16" t="s">
        <v>240</v>
      </c>
      <c r="B3" s="57">
        <v>3</v>
      </c>
      <c r="C3" s="57" t="s">
        <v>140</v>
      </c>
      <c r="D3" s="57" t="s">
        <v>241</v>
      </c>
      <c r="E3" s="57" t="s">
        <v>242</v>
      </c>
      <c r="F3" s="18"/>
      <c r="H3" s="26" t="s">
        <v>102</v>
      </c>
      <c r="I3" s="17">
        <v>2009</v>
      </c>
      <c r="J3" s="23" t="s">
        <v>138</v>
      </c>
      <c r="K3" s="17" t="s">
        <v>28</v>
      </c>
      <c r="L3" s="17" t="s">
        <v>21</v>
      </c>
      <c r="M3" s="17" t="s">
        <v>57</v>
      </c>
      <c r="O3" s="79" t="s">
        <v>278</v>
      </c>
      <c r="P3" s="76"/>
      <c r="Q3" s="23" t="s">
        <v>140</v>
      </c>
      <c r="R3" s="80" t="s">
        <v>281</v>
      </c>
      <c r="S3" s="76"/>
      <c r="T3" s="76"/>
    </row>
    <row r="4" spans="1:20">
      <c r="A4" s="16" t="s">
        <v>104</v>
      </c>
      <c r="B4" s="57">
        <v>3</v>
      </c>
      <c r="C4" s="57" t="s">
        <v>137</v>
      </c>
      <c r="D4" s="57" t="s">
        <v>22</v>
      </c>
      <c r="E4" s="57" t="s">
        <v>241</v>
      </c>
      <c r="F4" s="18" t="s">
        <v>200</v>
      </c>
      <c r="H4" s="26" t="s">
        <v>64</v>
      </c>
      <c r="I4" s="17">
        <v>2009</v>
      </c>
      <c r="J4" s="23" t="s">
        <v>138</v>
      </c>
      <c r="K4" s="17" t="s">
        <v>159</v>
      </c>
      <c r="L4" s="17" t="s">
        <v>40</v>
      </c>
      <c r="M4" s="17" t="s">
        <v>28</v>
      </c>
      <c r="O4" s="75" t="s">
        <v>279</v>
      </c>
      <c r="P4" s="20"/>
      <c r="Q4" s="28" t="s">
        <v>136</v>
      </c>
      <c r="R4" s="77" t="s">
        <v>280</v>
      </c>
      <c r="S4" s="20"/>
      <c r="T4" s="20"/>
    </row>
    <row r="5" spans="1:20">
      <c r="A5" s="16" t="s">
        <v>107</v>
      </c>
      <c r="B5" s="57">
        <v>3</v>
      </c>
      <c r="C5" s="57" t="s">
        <v>137</v>
      </c>
      <c r="D5" s="57" t="s">
        <v>28</v>
      </c>
      <c r="E5" s="18"/>
      <c r="F5" s="18"/>
      <c r="H5" s="26" t="s">
        <v>131</v>
      </c>
      <c r="I5" s="17">
        <v>2011</v>
      </c>
      <c r="J5" s="23" t="s">
        <v>136</v>
      </c>
      <c r="K5" s="17" t="s">
        <v>28</v>
      </c>
      <c r="L5" s="17" t="s">
        <v>22</v>
      </c>
      <c r="M5" s="17" t="s">
        <v>165</v>
      </c>
      <c r="O5" s="75" t="s">
        <v>282</v>
      </c>
      <c r="P5" s="20"/>
      <c r="Q5" s="28" t="s">
        <v>283</v>
      </c>
      <c r="R5" s="77"/>
      <c r="S5" s="20"/>
      <c r="T5" s="20"/>
    </row>
    <row r="6" spans="1:20">
      <c r="A6" s="16" t="s">
        <v>132</v>
      </c>
      <c r="B6" s="57">
        <v>3</v>
      </c>
      <c r="C6" s="57" t="s">
        <v>137</v>
      </c>
      <c r="D6" s="57" t="s">
        <v>243</v>
      </c>
      <c r="E6" s="18" t="s">
        <v>215</v>
      </c>
      <c r="F6" s="18"/>
      <c r="H6" s="26" t="s">
        <v>90</v>
      </c>
      <c r="I6" s="17">
        <v>2011</v>
      </c>
      <c r="J6" s="23" t="s">
        <v>140</v>
      </c>
      <c r="K6" s="17" t="s">
        <v>21</v>
      </c>
      <c r="L6" s="17" t="s">
        <v>40</v>
      </c>
      <c r="M6" s="18"/>
      <c r="O6" s="78" t="s">
        <v>277</v>
      </c>
      <c r="P6" s="20"/>
      <c r="Q6" s="28" t="s">
        <v>138</v>
      </c>
      <c r="R6" s="20" t="s">
        <v>274</v>
      </c>
      <c r="S6" s="77" t="s">
        <v>275</v>
      </c>
      <c r="T6" s="20"/>
    </row>
    <row r="7" spans="1:20">
      <c r="A7" s="16" t="s">
        <v>83</v>
      </c>
      <c r="B7" s="57">
        <v>3</v>
      </c>
      <c r="C7" s="57" t="s">
        <v>139</v>
      </c>
      <c r="D7" s="57" t="s">
        <v>22</v>
      </c>
      <c r="E7" s="57" t="s">
        <v>57</v>
      </c>
      <c r="F7" s="57" t="s">
        <v>244</v>
      </c>
      <c r="H7" s="26" t="s">
        <v>103</v>
      </c>
      <c r="I7" s="17">
        <v>2011</v>
      </c>
      <c r="J7" s="23" t="s">
        <v>137</v>
      </c>
      <c r="K7" s="158" t="s">
        <v>35</v>
      </c>
      <c r="L7" s="158"/>
      <c r="M7" s="158"/>
    </row>
    <row r="8" spans="1:20">
      <c r="A8" s="16" t="s">
        <v>56</v>
      </c>
      <c r="B8" s="57">
        <v>2</v>
      </c>
      <c r="C8" s="57" t="s">
        <v>136</v>
      </c>
      <c r="D8" s="57" t="s">
        <v>40</v>
      </c>
      <c r="E8" s="57" t="s">
        <v>22</v>
      </c>
      <c r="F8" s="57" t="s">
        <v>57</v>
      </c>
      <c r="H8" s="26" t="s">
        <v>133</v>
      </c>
      <c r="I8" s="17">
        <v>2012</v>
      </c>
      <c r="J8" s="23" t="s">
        <v>140</v>
      </c>
      <c r="K8" s="17" t="s">
        <v>28</v>
      </c>
      <c r="L8" s="17" t="s">
        <v>22</v>
      </c>
      <c r="M8" s="17" t="s">
        <v>21</v>
      </c>
    </row>
    <row r="9" spans="1:20">
      <c r="A9" s="16" t="s">
        <v>67</v>
      </c>
      <c r="B9" s="57">
        <v>2</v>
      </c>
      <c r="C9" s="57" t="s">
        <v>140</v>
      </c>
      <c r="D9" s="57" t="s">
        <v>165</v>
      </c>
      <c r="E9" s="57" t="s">
        <v>57</v>
      </c>
      <c r="F9" s="57" t="s">
        <v>22</v>
      </c>
      <c r="H9" s="26" t="s">
        <v>77</v>
      </c>
      <c r="I9" s="17">
        <v>2012</v>
      </c>
      <c r="J9" s="23" t="s">
        <v>139</v>
      </c>
      <c r="K9" s="17" t="s">
        <v>22</v>
      </c>
      <c r="L9" s="17" t="s">
        <v>28</v>
      </c>
      <c r="M9" s="18"/>
    </row>
    <row r="10" spans="1:20">
      <c r="A10" s="16" t="s">
        <v>76</v>
      </c>
      <c r="B10" s="57">
        <v>2</v>
      </c>
      <c r="C10" s="57" t="s">
        <v>137</v>
      </c>
      <c r="D10" s="57" t="s">
        <v>22</v>
      </c>
      <c r="E10" s="57" t="s">
        <v>166</v>
      </c>
      <c r="F10" s="18"/>
      <c r="H10" s="26" t="s">
        <v>115</v>
      </c>
      <c r="I10" s="17">
        <v>2013</v>
      </c>
      <c r="J10" s="23" t="s">
        <v>138</v>
      </c>
      <c r="K10" s="17" t="s">
        <v>52</v>
      </c>
      <c r="L10" s="17" t="s">
        <v>53</v>
      </c>
      <c r="M10" s="17" t="s">
        <v>28</v>
      </c>
    </row>
    <row r="11" spans="1:20">
      <c r="A11" s="16" t="s">
        <v>100</v>
      </c>
      <c r="B11" s="57">
        <v>2</v>
      </c>
      <c r="C11" s="57" t="s">
        <v>137</v>
      </c>
      <c r="D11" s="57" t="s">
        <v>22</v>
      </c>
      <c r="E11" s="57" t="s">
        <v>53</v>
      </c>
      <c r="F11" s="57" t="s">
        <v>165</v>
      </c>
      <c r="H11" s="26" t="s">
        <v>129</v>
      </c>
      <c r="I11" s="17">
        <v>2015</v>
      </c>
      <c r="J11" s="23" t="s">
        <v>136</v>
      </c>
      <c r="K11" s="17" t="s">
        <v>57</v>
      </c>
      <c r="L11" s="17" t="s">
        <v>22</v>
      </c>
      <c r="M11" s="18"/>
    </row>
    <row r="12" spans="1:20">
      <c r="A12" s="16" t="s">
        <v>114</v>
      </c>
      <c r="B12" s="57">
        <v>2</v>
      </c>
      <c r="C12" s="57" t="s">
        <v>137</v>
      </c>
      <c r="D12" s="57" t="s">
        <v>40</v>
      </c>
      <c r="E12" s="57" t="s">
        <v>159</v>
      </c>
      <c r="F12" s="18"/>
      <c r="H12" s="26" t="s">
        <v>123</v>
      </c>
      <c r="I12" s="17">
        <v>2015</v>
      </c>
      <c r="J12" s="23" t="s">
        <v>139</v>
      </c>
      <c r="K12" s="158" t="s">
        <v>35</v>
      </c>
      <c r="L12" s="158"/>
      <c r="M12" s="158"/>
    </row>
    <row r="13" spans="1:20">
      <c r="A13" s="16" t="s">
        <v>63</v>
      </c>
      <c r="B13" s="63">
        <v>2</v>
      </c>
      <c r="C13" s="23" t="s">
        <v>137</v>
      </c>
      <c r="D13" s="159" t="s">
        <v>35</v>
      </c>
      <c r="E13" s="160"/>
      <c r="F13" s="161"/>
      <c r="H13" s="26" t="s">
        <v>51</v>
      </c>
      <c r="I13" s="17">
        <v>2016</v>
      </c>
      <c r="J13" s="23" t="s">
        <v>136</v>
      </c>
      <c r="K13" s="17" t="s">
        <v>52</v>
      </c>
      <c r="L13" s="17" t="s">
        <v>53</v>
      </c>
      <c r="M13" s="17" t="s">
        <v>54</v>
      </c>
    </row>
    <row r="14" spans="1:20">
      <c r="A14" s="16" t="s">
        <v>69</v>
      </c>
      <c r="B14" s="57">
        <v>2</v>
      </c>
      <c r="C14" s="57" t="s">
        <v>138</v>
      </c>
      <c r="D14" s="57" t="s">
        <v>22</v>
      </c>
      <c r="E14" s="57" t="s">
        <v>21</v>
      </c>
      <c r="F14" s="57" t="s">
        <v>28</v>
      </c>
      <c r="H14" s="26" t="s">
        <v>125</v>
      </c>
      <c r="I14" s="17">
        <v>2018</v>
      </c>
      <c r="J14" s="23" t="s">
        <v>137</v>
      </c>
      <c r="K14" s="17" t="s">
        <v>40</v>
      </c>
      <c r="L14" s="17" t="s">
        <v>159</v>
      </c>
      <c r="M14" s="18"/>
    </row>
    <row r="15" spans="1:20">
      <c r="A15" s="16" t="s">
        <v>38</v>
      </c>
      <c r="B15" s="57">
        <v>2</v>
      </c>
      <c r="C15" s="57" t="s">
        <v>139</v>
      </c>
      <c r="D15" s="57" t="s">
        <v>158</v>
      </c>
      <c r="E15" s="57" t="s">
        <v>165</v>
      </c>
      <c r="F15" s="57" t="s">
        <v>40</v>
      </c>
      <c r="H15" s="26" t="s">
        <v>111</v>
      </c>
      <c r="I15" s="17">
        <v>2018</v>
      </c>
      <c r="J15" s="23" t="s">
        <v>139</v>
      </c>
      <c r="K15" s="17" t="s">
        <v>40</v>
      </c>
      <c r="L15" s="17" t="s">
        <v>159</v>
      </c>
      <c r="M15" s="18"/>
    </row>
    <row r="16" spans="1:20">
      <c r="A16" s="16" t="s">
        <v>73</v>
      </c>
      <c r="B16" s="57">
        <v>1</v>
      </c>
      <c r="C16" s="57" t="s">
        <v>136</v>
      </c>
      <c r="D16" s="57" t="s">
        <v>159</v>
      </c>
      <c r="E16" s="57" t="s">
        <v>242</v>
      </c>
      <c r="F16" s="57" t="s">
        <v>22</v>
      </c>
      <c r="H16" s="26" t="s">
        <v>127</v>
      </c>
      <c r="I16" s="17">
        <v>2018</v>
      </c>
      <c r="J16" s="23" t="s">
        <v>139</v>
      </c>
      <c r="K16" s="17" t="s">
        <v>158</v>
      </c>
      <c r="L16" s="17" t="s">
        <v>28</v>
      </c>
      <c r="M16" s="17" t="s">
        <v>21</v>
      </c>
    </row>
    <row r="17" spans="1:13">
      <c r="A17" s="46" t="s">
        <v>216</v>
      </c>
      <c r="B17" s="57">
        <v>1</v>
      </c>
      <c r="C17" s="23" t="s">
        <v>140</v>
      </c>
      <c r="D17" s="57" t="s">
        <v>235</v>
      </c>
      <c r="E17" s="57"/>
      <c r="F17" s="57"/>
      <c r="H17" s="26" t="s">
        <v>84</v>
      </c>
      <c r="I17" s="17">
        <v>5</v>
      </c>
      <c r="J17" s="23" t="s">
        <v>136</v>
      </c>
      <c r="K17" s="17" t="s">
        <v>22</v>
      </c>
      <c r="L17" s="17" t="s">
        <v>57</v>
      </c>
      <c r="M17" s="17" t="s">
        <v>165</v>
      </c>
    </row>
    <row r="18" spans="1:13">
      <c r="A18" s="46" t="s">
        <v>228</v>
      </c>
      <c r="B18" s="57">
        <v>1</v>
      </c>
      <c r="C18" s="23" t="s">
        <v>140</v>
      </c>
      <c r="D18" s="57"/>
      <c r="E18" s="57"/>
      <c r="F18" s="57"/>
      <c r="H18" s="26" t="s">
        <v>85</v>
      </c>
      <c r="I18" s="17">
        <v>5</v>
      </c>
      <c r="J18" s="23" t="s">
        <v>136</v>
      </c>
      <c r="K18" s="17" t="s">
        <v>28</v>
      </c>
      <c r="L18" s="18"/>
      <c r="M18" s="18"/>
    </row>
    <row r="19" spans="1:13">
      <c r="A19" s="46" t="s">
        <v>229</v>
      </c>
      <c r="B19" s="57">
        <v>1</v>
      </c>
      <c r="C19" s="23" t="s">
        <v>140</v>
      </c>
      <c r="D19" s="57" t="s">
        <v>71</v>
      </c>
      <c r="E19" s="57"/>
      <c r="F19" s="57"/>
      <c r="H19" s="26" t="s">
        <v>118</v>
      </c>
      <c r="I19" s="17">
        <v>5</v>
      </c>
      <c r="J19" s="23" t="s">
        <v>136</v>
      </c>
      <c r="K19" s="17" t="s">
        <v>98</v>
      </c>
      <c r="L19" s="17" t="s">
        <v>40</v>
      </c>
      <c r="M19" s="18"/>
    </row>
    <row r="20" spans="1:13">
      <c r="A20" s="16" t="s">
        <v>72</v>
      </c>
      <c r="B20" s="57">
        <v>1</v>
      </c>
      <c r="C20" s="57" t="s">
        <v>137</v>
      </c>
      <c r="D20" s="57" t="s">
        <v>22</v>
      </c>
      <c r="E20" s="57" t="s">
        <v>53</v>
      </c>
      <c r="F20" s="57" t="s">
        <v>28</v>
      </c>
      <c r="H20" s="26" t="s">
        <v>121</v>
      </c>
      <c r="I20" s="17">
        <v>5</v>
      </c>
      <c r="J20" s="23" t="s">
        <v>140</v>
      </c>
      <c r="K20" s="17" t="s">
        <v>22</v>
      </c>
      <c r="L20" s="17" t="s">
        <v>57</v>
      </c>
      <c r="M20" s="18"/>
    </row>
    <row r="21" spans="1:13">
      <c r="A21" s="16" t="s">
        <v>70</v>
      </c>
      <c r="B21" s="57">
        <v>1</v>
      </c>
      <c r="C21" s="57" t="s">
        <v>138</v>
      </c>
      <c r="D21" s="57" t="s">
        <v>21</v>
      </c>
      <c r="E21" s="57" t="s">
        <v>57</v>
      </c>
      <c r="F21" s="57" t="s">
        <v>71</v>
      </c>
      <c r="H21" s="53" t="s">
        <v>234</v>
      </c>
      <c r="I21" s="17">
        <v>4</v>
      </c>
      <c r="J21" s="17" t="s">
        <v>136</v>
      </c>
      <c r="K21" s="17" t="s">
        <v>22</v>
      </c>
      <c r="L21" s="17" t="s">
        <v>28</v>
      </c>
      <c r="M21" s="17" t="s">
        <v>29</v>
      </c>
    </row>
    <row r="22" spans="1:13">
      <c r="A22" s="16" t="s">
        <v>74</v>
      </c>
      <c r="B22" s="57">
        <v>1</v>
      </c>
      <c r="C22" s="57" t="s">
        <v>139</v>
      </c>
      <c r="D22" s="57" t="s">
        <v>68</v>
      </c>
      <c r="E22" s="57" t="s">
        <v>22</v>
      </c>
      <c r="F22" s="57" t="s">
        <v>28</v>
      </c>
      <c r="H22" s="26" t="s">
        <v>91</v>
      </c>
      <c r="I22" s="17">
        <v>4</v>
      </c>
      <c r="J22" s="17" t="s">
        <v>136</v>
      </c>
      <c r="K22" s="17" t="s">
        <v>22</v>
      </c>
      <c r="L22" s="17" t="s">
        <v>29</v>
      </c>
      <c r="M22" s="17" t="s">
        <v>57</v>
      </c>
    </row>
    <row r="23" spans="1:13">
      <c r="A23" s="16" t="s">
        <v>245</v>
      </c>
      <c r="B23" s="57">
        <v>1</v>
      </c>
      <c r="C23" s="57" t="s">
        <v>139</v>
      </c>
      <c r="D23" s="57" t="s">
        <v>40</v>
      </c>
      <c r="E23" s="57" t="s">
        <v>29</v>
      </c>
      <c r="F23" s="18"/>
      <c r="H23" s="26" t="s">
        <v>97</v>
      </c>
      <c r="I23" s="17">
        <v>4</v>
      </c>
      <c r="J23" s="17" t="s">
        <v>136</v>
      </c>
      <c r="K23" s="17" t="s">
        <v>68</v>
      </c>
      <c r="L23" s="17" t="s">
        <v>98</v>
      </c>
      <c r="M23" s="17" t="s">
        <v>142</v>
      </c>
    </row>
    <row r="24" spans="1:13">
      <c r="A24" s="16" t="s">
        <v>36</v>
      </c>
      <c r="B24" s="57">
        <v>1</v>
      </c>
      <c r="C24" s="57" t="s">
        <v>139</v>
      </c>
      <c r="D24" s="159" t="s">
        <v>35</v>
      </c>
      <c r="E24" s="160"/>
      <c r="F24" s="161"/>
      <c r="H24" s="26" t="s">
        <v>106</v>
      </c>
      <c r="I24" s="17">
        <v>4</v>
      </c>
      <c r="J24" s="17" t="s">
        <v>136</v>
      </c>
      <c r="K24" s="17" t="s">
        <v>22</v>
      </c>
      <c r="L24" s="17" t="s">
        <v>21</v>
      </c>
      <c r="M24" s="17" t="s">
        <v>57</v>
      </c>
    </row>
    <row r="25" spans="1:13">
      <c r="H25" s="26" t="s">
        <v>50</v>
      </c>
      <c r="I25" s="17">
        <v>4</v>
      </c>
      <c r="J25" s="23" t="s">
        <v>136</v>
      </c>
      <c r="K25" s="69" t="s">
        <v>260</v>
      </c>
      <c r="L25" s="26"/>
      <c r="M25" s="26"/>
    </row>
    <row r="26" spans="1:13">
      <c r="A26" s="39"/>
      <c r="G26" s="40" t="s">
        <v>293</v>
      </c>
      <c r="H26" s="26" t="s">
        <v>34</v>
      </c>
      <c r="I26" s="17">
        <v>4</v>
      </c>
      <c r="J26" s="23" t="s">
        <v>136</v>
      </c>
      <c r="K26" s="158" t="s">
        <v>170</v>
      </c>
      <c r="L26" s="158"/>
      <c r="M26" s="158"/>
    </row>
    <row r="27" spans="1:13">
      <c r="H27" s="26" t="s">
        <v>18</v>
      </c>
      <c r="I27" s="17">
        <v>4</v>
      </c>
      <c r="J27" s="17" t="s">
        <v>140</v>
      </c>
      <c r="K27" s="17" t="s">
        <v>158</v>
      </c>
      <c r="L27" s="17" t="s">
        <v>21</v>
      </c>
      <c r="M27" s="17" t="s">
        <v>22</v>
      </c>
    </row>
    <row r="28" spans="1:13">
      <c r="H28" s="26" t="s">
        <v>41</v>
      </c>
      <c r="I28" s="17">
        <v>4</v>
      </c>
      <c r="J28" s="17" t="s">
        <v>140</v>
      </c>
      <c r="K28" s="17" t="s">
        <v>21</v>
      </c>
      <c r="L28" s="17" t="s">
        <v>22</v>
      </c>
      <c r="M28" s="17" t="s">
        <v>40</v>
      </c>
    </row>
    <row r="29" spans="1:13">
      <c r="H29" s="26" t="s">
        <v>46</v>
      </c>
      <c r="I29" s="17">
        <v>4</v>
      </c>
      <c r="J29" s="17" t="s">
        <v>137</v>
      </c>
      <c r="K29" s="17" t="s">
        <v>28</v>
      </c>
      <c r="L29" s="17" t="s">
        <v>22</v>
      </c>
      <c r="M29" s="17" t="s">
        <v>40</v>
      </c>
    </row>
    <row r="30" spans="1:13">
      <c r="H30" s="26" t="s">
        <v>43</v>
      </c>
      <c r="I30" s="17">
        <v>4</v>
      </c>
      <c r="J30" s="17" t="s">
        <v>139</v>
      </c>
      <c r="K30" s="17" t="s">
        <v>22</v>
      </c>
      <c r="L30" s="17" t="s">
        <v>28</v>
      </c>
      <c r="M30" s="18"/>
    </row>
    <row r="31" spans="1:13">
      <c r="H31" s="26" t="s">
        <v>79</v>
      </c>
      <c r="I31" s="17">
        <v>4</v>
      </c>
      <c r="J31" s="17" t="s">
        <v>139</v>
      </c>
      <c r="K31" s="17" t="s">
        <v>158</v>
      </c>
      <c r="L31" s="17" t="s">
        <v>53</v>
      </c>
      <c r="M31" s="17" t="s">
        <v>141</v>
      </c>
    </row>
    <row r="32" spans="1:13">
      <c r="H32" s="26" t="s">
        <v>120</v>
      </c>
      <c r="I32" s="17">
        <v>4</v>
      </c>
      <c r="J32" s="17" t="s">
        <v>139</v>
      </c>
      <c r="K32" s="17" t="s">
        <v>22</v>
      </c>
      <c r="L32" s="17" t="s">
        <v>21</v>
      </c>
      <c r="M32" s="18"/>
    </row>
    <row r="33" spans="8:14">
      <c r="H33" s="40" t="s">
        <v>326</v>
      </c>
      <c r="I33" s="15">
        <v>4</v>
      </c>
      <c r="J33" s="14" t="s">
        <v>305</v>
      </c>
      <c r="N33" s="40" t="s">
        <v>259</v>
      </c>
    </row>
    <row r="34" spans="8:14">
      <c r="H34" s="156" t="s">
        <v>327</v>
      </c>
    </row>
    <row r="35" spans="8:14">
      <c r="H35" s="40" t="s">
        <v>328</v>
      </c>
    </row>
  </sheetData>
  <sortState xmlns:xlrd2="http://schemas.microsoft.com/office/spreadsheetml/2017/richdata2" ref="O2:T6">
    <sortCondition ref="Q4"/>
  </sortState>
  <mergeCells count="5">
    <mergeCell ref="K7:M7"/>
    <mergeCell ref="K26:M26"/>
    <mergeCell ref="K12:M12"/>
    <mergeCell ref="D24:F24"/>
    <mergeCell ref="D13:F13"/>
  </mergeCells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F5B5-9E4B-4367-87BD-8F6EEEA65C86}">
  <dimension ref="A1:D8"/>
  <sheetViews>
    <sheetView workbookViewId="0">
      <selection activeCell="A32" sqref="A32"/>
    </sheetView>
  </sheetViews>
  <sheetFormatPr defaultRowHeight="12.5"/>
  <cols>
    <col min="1" max="4" width="8.90625" style="15"/>
  </cols>
  <sheetData>
    <row r="1" spans="1:4" ht="13" thickBot="1">
      <c r="A1" s="162" t="s">
        <v>232</v>
      </c>
      <c r="B1" s="163"/>
      <c r="C1" s="162" t="s">
        <v>233</v>
      </c>
      <c r="D1" s="163"/>
    </row>
    <row r="2" spans="1:4" ht="13" thickTop="1">
      <c r="A2" s="52" t="s">
        <v>230</v>
      </c>
      <c r="B2" s="52" t="s">
        <v>231</v>
      </c>
      <c r="C2" s="52" t="s">
        <v>230</v>
      </c>
      <c r="D2" s="52" t="s">
        <v>231</v>
      </c>
    </row>
    <row r="3" spans="1:4">
      <c r="A3" s="18">
        <v>1</v>
      </c>
      <c r="B3" s="51">
        <v>5</v>
      </c>
      <c r="C3" s="18">
        <v>1</v>
      </c>
      <c r="D3" s="51">
        <v>30</v>
      </c>
    </row>
    <row r="4" spans="1:4">
      <c r="A4" s="18">
        <v>2</v>
      </c>
      <c r="B4" s="51">
        <v>4</v>
      </c>
      <c r="C4" s="18">
        <v>2</v>
      </c>
      <c r="D4" s="51">
        <v>20</v>
      </c>
    </row>
    <row r="5" spans="1:4">
      <c r="A5" s="18">
        <v>3</v>
      </c>
      <c r="B5" s="51">
        <v>3</v>
      </c>
      <c r="C5" s="18">
        <v>3</v>
      </c>
      <c r="D5" s="51">
        <v>12</v>
      </c>
    </row>
    <row r="6" spans="1:4">
      <c r="A6" s="18">
        <v>4</v>
      </c>
      <c r="B6" s="51">
        <v>2</v>
      </c>
      <c r="C6" s="18">
        <v>4</v>
      </c>
      <c r="D6" s="51">
        <v>6</v>
      </c>
    </row>
    <row r="7" spans="1:4">
      <c r="A7" s="18">
        <v>5</v>
      </c>
      <c r="B7" s="51">
        <v>1</v>
      </c>
      <c r="C7" s="18">
        <v>5</v>
      </c>
      <c r="D7" s="51">
        <v>2</v>
      </c>
    </row>
    <row r="8" spans="1:4">
      <c r="A8" s="18">
        <v>6</v>
      </c>
      <c r="B8" s="51">
        <v>0</v>
      </c>
      <c r="C8" s="18">
        <v>6</v>
      </c>
      <c r="D8" s="51">
        <v>0</v>
      </c>
    </row>
  </sheetData>
  <mergeCells count="2">
    <mergeCell ref="A1:B1"/>
    <mergeCell ref="C1:D1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99E0-95FE-4589-B0E5-6C849142ED57}">
  <dimension ref="A1:D23"/>
  <sheetViews>
    <sheetView workbookViewId="0">
      <selection activeCell="A16" sqref="A16:D16"/>
    </sheetView>
  </sheetViews>
  <sheetFormatPr defaultRowHeight="12.5"/>
  <cols>
    <col min="1" max="1" width="4.36328125" style="13" bestFit="1" customWidth="1"/>
    <col min="2" max="2" width="29.08984375" style="14" customWidth="1"/>
    <col min="3" max="4" width="8.90625" style="15"/>
  </cols>
  <sheetData>
    <row r="1" spans="1:4" ht="13" thickBot="1">
      <c r="A1" s="35" t="s">
        <v>167</v>
      </c>
      <c r="B1" s="36" t="s">
        <v>179</v>
      </c>
      <c r="C1" s="37" t="s">
        <v>168</v>
      </c>
      <c r="D1" s="37" t="s">
        <v>169</v>
      </c>
    </row>
    <row r="2" spans="1:4" ht="14" customHeight="1" thickTop="1">
      <c r="A2" s="32">
        <v>1</v>
      </c>
      <c r="B2" s="20" t="s">
        <v>158</v>
      </c>
      <c r="C2" s="33">
        <v>2</v>
      </c>
      <c r="D2" s="34">
        <v>0.40277777777777773</v>
      </c>
    </row>
    <row r="3" spans="1:4" ht="14" customHeight="1">
      <c r="A3" s="29">
        <v>2</v>
      </c>
      <c r="B3" s="17" t="s">
        <v>71</v>
      </c>
      <c r="C3" s="24">
        <v>1</v>
      </c>
      <c r="D3" s="24"/>
    </row>
    <row r="4" spans="1:4" ht="14" customHeight="1">
      <c r="A4" s="29">
        <v>3</v>
      </c>
      <c r="B4" s="17" t="s">
        <v>208</v>
      </c>
      <c r="C4" s="24">
        <v>1</v>
      </c>
      <c r="D4" s="24"/>
    </row>
    <row r="5" spans="1:4" ht="14" customHeight="1">
      <c r="A5" s="29">
        <v>4</v>
      </c>
      <c r="B5" s="17" t="s">
        <v>68</v>
      </c>
      <c r="C5" s="24">
        <v>2</v>
      </c>
      <c r="D5" s="30"/>
    </row>
    <row r="6" spans="1:4" ht="14" customHeight="1">
      <c r="A6" s="164" t="s">
        <v>171</v>
      </c>
      <c r="B6" s="165"/>
      <c r="C6" s="165"/>
      <c r="D6" s="165"/>
    </row>
    <row r="7" spans="1:4" ht="14" customHeight="1">
      <c r="A7" s="29">
        <v>5</v>
      </c>
      <c r="B7" s="17" t="s">
        <v>21</v>
      </c>
      <c r="C7" s="24">
        <v>2</v>
      </c>
      <c r="D7" s="30">
        <v>0.43402777777777773</v>
      </c>
    </row>
    <row r="8" spans="1:4" ht="14" customHeight="1">
      <c r="A8" s="29">
        <v>6</v>
      </c>
      <c r="B8" s="17" t="s">
        <v>52</v>
      </c>
      <c r="C8" s="24">
        <v>1</v>
      </c>
      <c r="D8" s="24"/>
    </row>
    <row r="9" spans="1:4" ht="14" customHeight="1">
      <c r="A9" s="29">
        <v>7</v>
      </c>
      <c r="B9" s="17" t="s">
        <v>98</v>
      </c>
      <c r="C9" s="24">
        <v>1</v>
      </c>
      <c r="D9" s="24"/>
    </row>
    <row r="10" spans="1:4" ht="14" customHeight="1">
      <c r="A10" s="29">
        <v>8</v>
      </c>
      <c r="B10" s="17" t="s">
        <v>28</v>
      </c>
      <c r="C10" s="24">
        <v>4</v>
      </c>
      <c r="D10" s="30"/>
    </row>
    <row r="11" spans="1:4" ht="14" customHeight="1">
      <c r="A11" s="164" t="s">
        <v>172</v>
      </c>
      <c r="B11" s="165"/>
      <c r="C11" s="165"/>
      <c r="D11" s="165"/>
    </row>
    <row r="12" spans="1:4" ht="14" customHeight="1">
      <c r="A12" s="29">
        <v>9</v>
      </c>
      <c r="B12" s="17" t="s">
        <v>173</v>
      </c>
      <c r="C12" s="24">
        <v>2</v>
      </c>
      <c r="D12" s="30">
        <v>0.4548611111111111</v>
      </c>
    </row>
    <row r="13" spans="1:4" ht="14" customHeight="1">
      <c r="A13" s="29">
        <v>10</v>
      </c>
      <c r="B13" s="17" t="s">
        <v>174</v>
      </c>
      <c r="C13" s="24">
        <v>2</v>
      </c>
      <c r="D13" s="24"/>
    </row>
    <row r="14" spans="1:4" ht="14" customHeight="1">
      <c r="A14" s="29">
        <v>11</v>
      </c>
      <c r="B14" s="17" t="s">
        <v>175</v>
      </c>
      <c r="C14" s="24">
        <v>2</v>
      </c>
      <c r="D14" s="24"/>
    </row>
    <row r="15" spans="1:4" ht="14" customHeight="1">
      <c r="A15" s="29">
        <v>12</v>
      </c>
      <c r="B15" s="17" t="s">
        <v>176</v>
      </c>
      <c r="C15" s="24">
        <v>5</v>
      </c>
      <c r="D15" s="31" t="s">
        <v>207</v>
      </c>
    </row>
    <row r="16" spans="1:4" ht="14" customHeight="1">
      <c r="A16" s="164" t="s">
        <v>177</v>
      </c>
      <c r="B16" s="165"/>
      <c r="C16" s="165"/>
      <c r="D16" s="165"/>
    </row>
    <row r="17" spans="1:4" ht="14" customHeight="1">
      <c r="A17" s="29">
        <v>13</v>
      </c>
      <c r="B17" s="20" t="s">
        <v>180</v>
      </c>
      <c r="C17" s="24">
        <v>1</v>
      </c>
      <c r="D17" s="30">
        <v>0.52083333333333337</v>
      </c>
    </row>
    <row r="18" spans="1:4" ht="14" customHeight="1">
      <c r="A18" s="29">
        <v>14</v>
      </c>
      <c r="B18" s="20" t="s">
        <v>183</v>
      </c>
      <c r="C18" s="24">
        <v>1</v>
      </c>
      <c r="D18" s="30"/>
    </row>
    <row r="19" spans="1:4" ht="14" customHeight="1">
      <c r="A19" s="29">
        <v>15</v>
      </c>
      <c r="B19" s="20" t="s">
        <v>181</v>
      </c>
      <c r="C19" s="24">
        <v>1</v>
      </c>
      <c r="D19" s="30"/>
    </row>
    <row r="20" spans="1:4" ht="14" customHeight="1">
      <c r="A20" s="29">
        <v>16</v>
      </c>
      <c r="B20" s="20" t="s">
        <v>184</v>
      </c>
      <c r="C20" s="24">
        <v>1</v>
      </c>
      <c r="D20" s="30"/>
    </row>
    <row r="21" spans="1:4" ht="14" customHeight="1">
      <c r="A21" s="29">
        <v>17</v>
      </c>
      <c r="B21" s="20" t="s">
        <v>182</v>
      </c>
      <c r="C21" s="24">
        <v>1</v>
      </c>
      <c r="D21" s="30"/>
    </row>
    <row r="22" spans="1:4" ht="14" customHeight="1">
      <c r="A22" s="29">
        <v>18</v>
      </c>
      <c r="B22" s="20" t="s">
        <v>185</v>
      </c>
      <c r="C22" s="24">
        <v>1</v>
      </c>
      <c r="D22" s="30">
        <v>0.54513888888888895</v>
      </c>
    </row>
    <row r="23" spans="1:4">
      <c r="A23" s="29">
        <v>19</v>
      </c>
      <c r="B23" s="38" t="s">
        <v>178</v>
      </c>
      <c r="C23" s="24"/>
      <c r="D23" s="30">
        <v>0.55555555555555558</v>
      </c>
    </row>
  </sheetData>
  <mergeCells count="3">
    <mergeCell ref="A6:D6"/>
    <mergeCell ref="A11:D11"/>
    <mergeCell ref="A16:D16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6D0C-EFD3-4813-8BAC-8245A493D77E}">
  <dimension ref="A1:M40"/>
  <sheetViews>
    <sheetView zoomScaleNormal="100" workbookViewId="0">
      <selection activeCell="A8" sqref="A8:A9"/>
    </sheetView>
  </sheetViews>
  <sheetFormatPr defaultRowHeight="12.5"/>
  <cols>
    <col min="1" max="1" width="4.36328125" style="64" bestFit="1" customWidth="1"/>
    <col min="2" max="2" width="9.6328125" style="64" bestFit="1" customWidth="1"/>
    <col min="3" max="3" width="8.90625" style="64"/>
    <col min="4" max="9" width="11.08984375" style="64" customWidth="1"/>
    <col min="11" max="11" width="14.453125" customWidth="1"/>
    <col min="12" max="12" width="6.08984375" bestFit="1" customWidth="1"/>
    <col min="13" max="13" width="3" bestFit="1" customWidth="1"/>
  </cols>
  <sheetData>
    <row r="1" spans="1:13" ht="13" thickBot="1">
      <c r="A1" s="81" t="s">
        <v>167</v>
      </c>
      <c r="B1" s="65" t="s">
        <v>205</v>
      </c>
      <c r="C1" s="65" t="s">
        <v>247</v>
      </c>
      <c r="D1" s="82">
        <v>1</v>
      </c>
      <c r="E1" s="82">
        <v>2</v>
      </c>
      <c r="F1" s="82">
        <v>3</v>
      </c>
      <c r="G1" s="82">
        <v>4</v>
      </c>
      <c r="H1" s="82">
        <v>5</v>
      </c>
      <c r="I1" s="82">
        <v>6</v>
      </c>
      <c r="K1" s="21" t="s">
        <v>186</v>
      </c>
      <c r="L1" s="22" t="s">
        <v>160</v>
      </c>
      <c r="M1" s="22" t="s">
        <v>161</v>
      </c>
    </row>
    <row r="2" spans="1:13" ht="13" thickTop="1">
      <c r="A2" s="166">
        <v>1</v>
      </c>
      <c r="B2" s="167" t="s">
        <v>246</v>
      </c>
      <c r="C2" s="81">
        <v>1</v>
      </c>
      <c r="D2" s="82" t="s">
        <v>56</v>
      </c>
      <c r="E2" s="82" t="s">
        <v>46</v>
      </c>
      <c r="F2" s="82" t="s">
        <v>69</v>
      </c>
      <c r="G2" s="82" t="s">
        <v>72</v>
      </c>
      <c r="H2" s="82" t="s">
        <v>92</v>
      </c>
      <c r="I2" s="66"/>
      <c r="K2" s="19" t="s">
        <v>95</v>
      </c>
      <c r="L2" s="20">
        <v>3</v>
      </c>
      <c r="M2" s="20" t="s">
        <v>136</v>
      </c>
    </row>
    <row r="3" spans="1:13">
      <c r="A3" s="166"/>
      <c r="B3" s="167"/>
      <c r="C3" s="82">
        <v>2</v>
      </c>
      <c r="D3" s="82" t="s">
        <v>56</v>
      </c>
      <c r="E3" s="82" t="s">
        <v>46</v>
      </c>
      <c r="F3" s="82" t="s">
        <v>69</v>
      </c>
      <c r="G3" s="82" t="s">
        <v>72</v>
      </c>
      <c r="H3" s="82" t="s">
        <v>92</v>
      </c>
      <c r="I3" s="66"/>
      <c r="K3" s="16" t="s">
        <v>240</v>
      </c>
      <c r="L3" s="63">
        <v>3</v>
      </c>
      <c r="M3" s="63" t="s">
        <v>140</v>
      </c>
    </row>
    <row r="4" spans="1:13">
      <c r="A4" s="82">
        <v>2</v>
      </c>
      <c r="B4" s="81" t="s">
        <v>248</v>
      </c>
      <c r="C4" s="82">
        <v>1</v>
      </c>
      <c r="D4" s="82" t="s">
        <v>56</v>
      </c>
      <c r="E4" s="82" t="s">
        <v>46</v>
      </c>
      <c r="F4" s="67"/>
      <c r="G4" s="67"/>
      <c r="H4" s="82" t="s">
        <v>92</v>
      </c>
      <c r="I4" s="66"/>
      <c r="K4" s="16" t="s">
        <v>104</v>
      </c>
      <c r="L4" s="63">
        <v>3</v>
      </c>
      <c r="M4" s="63" t="s">
        <v>137</v>
      </c>
    </row>
    <row r="5" spans="1:13">
      <c r="A5" s="82">
        <v>3</v>
      </c>
      <c r="B5" s="81" t="s">
        <v>249</v>
      </c>
      <c r="C5" s="82">
        <v>1</v>
      </c>
      <c r="D5" s="82" t="s">
        <v>56</v>
      </c>
      <c r="E5" s="82" t="s">
        <v>106</v>
      </c>
      <c r="F5" s="82" t="s">
        <v>69</v>
      </c>
      <c r="G5" s="82" t="s">
        <v>72</v>
      </c>
      <c r="H5" s="82" t="s">
        <v>92</v>
      </c>
      <c r="I5" s="66"/>
      <c r="K5" s="16" t="s">
        <v>107</v>
      </c>
      <c r="L5" s="63">
        <v>3</v>
      </c>
      <c r="M5" s="63" t="s">
        <v>137</v>
      </c>
    </row>
    <row r="6" spans="1:13">
      <c r="A6" s="166">
        <v>4</v>
      </c>
      <c r="B6" s="167" t="s">
        <v>250</v>
      </c>
      <c r="C6" s="82">
        <v>1</v>
      </c>
      <c r="D6" s="82" t="s">
        <v>91</v>
      </c>
      <c r="E6" s="82" t="s">
        <v>106</v>
      </c>
      <c r="F6" s="82" t="s">
        <v>69</v>
      </c>
      <c r="G6" s="82" t="s">
        <v>72</v>
      </c>
      <c r="H6" s="82" t="s">
        <v>26</v>
      </c>
      <c r="I6" s="66"/>
      <c r="K6" s="16" t="s">
        <v>132</v>
      </c>
      <c r="L6" s="63">
        <v>3</v>
      </c>
      <c r="M6" s="63" t="s">
        <v>137</v>
      </c>
    </row>
    <row r="7" spans="1:13">
      <c r="A7" s="166"/>
      <c r="B7" s="167"/>
      <c r="C7" s="82">
        <v>2</v>
      </c>
      <c r="D7" s="82" t="s">
        <v>91</v>
      </c>
      <c r="E7" s="82" t="s">
        <v>106</v>
      </c>
      <c r="F7" s="82" t="s">
        <v>69</v>
      </c>
      <c r="G7" s="82" t="s">
        <v>72</v>
      </c>
      <c r="H7" s="82" t="s">
        <v>26</v>
      </c>
      <c r="I7" s="66"/>
      <c r="K7" s="16" t="s">
        <v>83</v>
      </c>
      <c r="L7" s="63">
        <v>3</v>
      </c>
      <c r="M7" s="63" t="s">
        <v>139</v>
      </c>
    </row>
    <row r="8" spans="1:13">
      <c r="A8" s="166">
        <v>5</v>
      </c>
      <c r="B8" s="167" t="s">
        <v>251</v>
      </c>
      <c r="C8" s="82">
        <v>1</v>
      </c>
      <c r="D8" s="82" t="s">
        <v>76</v>
      </c>
      <c r="E8" s="82" t="s">
        <v>38</v>
      </c>
      <c r="F8" s="82" t="s">
        <v>95</v>
      </c>
      <c r="G8" s="82" t="s">
        <v>67</v>
      </c>
      <c r="H8" s="82" t="s">
        <v>228</v>
      </c>
      <c r="I8" s="66"/>
      <c r="K8" s="16" t="s">
        <v>56</v>
      </c>
      <c r="L8" s="63">
        <v>2</v>
      </c>
      <c r="M8" s="63" t="s">
        <v>136</v>
      </c>
    </row>
    <row r="9" spans="1:13">
      <c r="A9" s="166"/>
      <c r="B9" s="167"/>
      <c r="C9" s="82">
        <v>2</v>
      </c>
      <c r="D9" s="82" t="s">
        <v>76</v>
      </c>
      <c r="E9" s="82" t="s">
        <v>38</v>
      </c>
      <c r="F9" s="82" t="s">
        <v>95</v>
      </c>
      <c r="G9" s="82" t="s">
        <v>67</v>
      </c>
      <c r="H9" s="82" t="s">
        <v>228</v>
      </c>
      <c r="I9" s="82" t="s">
        <v>100</v>
      </c>
      <c r="K9" s="16" t="s">
        <v>67</v>
      </c>
      <c r="L9" s="63">
        <v>2</v>
      </c>
      <c r="M9" s="63" t="s">
        <v>140</v>
      </c>
    </row>
    <row r="10" spans="1:13">
      <c r="A10" s="82">
        <v>6</v>
      </c>
      <c r="B10" s="81" t="s">
        <v>252</v>
      </c>
      <c r="C10" s="82">
        <v>1</v>
      </c>
      <c r="D10" s="82" t="s">
        <v>76</v>
      </c>
      <c r="E10" s="82" t="s">
        <v>38</v>
      </c>
      <c r="F10" s="82" t="s">
        <v>95</v>
      </c>
      <c r="G10" s="82" t="s">
        <v>67</v>
      </c>
      <c r="H10" s="82" t="s">
        <v>228</v>
      </c>
      <c r="I10" s="66"/>
      <c r="K10" s="16" t="s">
        <v>76</v>
      </c>
      <c r="L10" s="63">
        <v>2</v>
      </c>
      <c r="M10" s="63" t="s">
        <v>137</v>
      </c>
    </row>
    <row r="11" spans="1:13">
      <c r="A11" s="82">
        <v>7</v>
      </c>
      <c r="B11" s="81" t="s">
        <v>253</v>
      </c>
      <c r="C11" s="82">
        <v>1</v>
      </c>
      <c r="D11" s="66"/>
      <c r="E11" s="66"/>
      <c r="F11" s="82" t="s">
        <v>95</v>
      </c>
      <c r="G11" s="82" t="s">
        <v>67</v>
      </c>
      <c r="H11" s="66"/>
      <c r="I11" s="66"/>
      <c r="K11" s="16" t="s">
        <v>100</v>
      </c>
      <c r="L11" s="63">
        <v>2</v>
      </c>
      <c r="M11" s="63" t="s">
        <v>137</v>
      </c>
    </row>
    <row r="12" spans="1:13">
      <c r="A12" s="166">
        <v>8</v>
      </c>
      <c r="B12" s="167" t="s">
        <v>254</v>
      </c>
      <c r="C12" s="82">
        <v>1</v>
      </c>
      <c r="D12" s="66"/>
      <c r="E12" s="82" t="s">
        <v>83</v>
      </c>
      <c r="F12" s="82" t="s">
        <v>82</v>
      </c>
      <c r="G12" s="82" t="s">
        <v>100</v>
      </c>
      <c r="H12" s="82" t="s">
        <v>73</v>
      </c>
      <c r="I12" s="66"/>
      <c r="K12" s="16" t="s">
        <v>114</v>
      </c>
      <c r="L12" s="63">
        <v>2</v>
      </c>
      <c r="M12" s="63" t="s">
        <v>137</v>
      </c>
    </row>
    <row r="13" spans="1:13">
      <c r="A13" s="166"/>
      <c r="B13" s="167"/>
      <c r="C13" s="82">
        <v>2</v>
      </c>
      <c r="D13" s="66"/>
      <c r="E13" s="82" t="s">
        <v>83</v>
      </c>
      <c r="F13" s="82" t="s">
        <v>82</v>
      </c>
      <c r="G13" s="82" t="s">
        <v>100</v>
      </c>
      <c r="H13" s="82" t="s">
        <v>73</v>
      </c>
      <c r="I13" s="66"/>
      <c r="K13" s="16" t="s">
        <v>63</v>
      </c>
      <c r="L13" s="63">
        <v>2</v>
      </c>
      <c r="M13" s="23" t="s">
        <v>137</v>
      </c>
    </row>
    <row r="14" spans="1:13">
      <c r="A14" s="166"/>
      <c r="B14" s="167"/>
      <c r="C14" s="82">
        <v>3</v>
      </c>
      <c r="D14" s="82" t="s">
        <v>229</v>
      </c>
      <c r="E14" s="82" t="s">
        <v>83</v>
      </c>
      <c r="F14" s="82" t="s">
        <v>82</v>
      </c>
      <c r="G14" s="82" t="s">
        <v>100</v>
      </c>
      <c r="H14" s="82" t="s">
        <v>73</v>
      </c>
      <c r="I14" s="82" t="s">
        <v>38</v>
      </c>
      <c r="K14" s="16" t="s">
        <v>69</v>
      </c>
      <c r="L14" s="63">
        <v>2</v>
      </c>
      <c r="M14" s="63" t="s">
        <v>138</v>
      </c>
    </row>
    <row r="15" spans="1:13">
      <c r="A15" s="166"/>
      <c r="B15" s="167"/>
      <c r="C15" s="82">
        <v>4</v>
      </c>
      <c r="D15" s="82" t="s">
        <v>229</v>
      </c>
      <c r="E15" s="82" t="s">
        <v>83</v>
      </c>
      <c r="F15" s="82" t="s">
        <v>82</v>
      </c>
      <c r="G15" s="82" t="s">
        <v>100</v>
      </c>
      <c r="H15" s="82" t="s">
        <v>73</v>
      </c>
      <c r="I15" s="66"/>
      <c r="K15" s="16" t="s">
        <v>38</v>
      </c>
      <c r="L15" s="63">
        <v>2</v>
      </c>
      <c r="M15" s="63" t="s">
        <v>139</v>
      </c>
    </row>
    <row r="16" spans="1:13">
      <c r="A16" s="166">
        <v>9</v>
      </c>
      <c r="B16" s="167" t="s">
        <v>255</v>
      </c>
      <c r="C16" s="82">
        <v>1</v>
      </c>
      <c r="D16" s="82" t="s">
        <v>229</v>
      </c>
      <c r="E16" s="82" t="s">
        <v>74</v>
      </c>
      <c r="F16" s="82" t="s">
        <v>104</v>
      </c>
      <c r="G16" s="82" t="s">
        <v>107</v>
      </c>
      <c r="H16" s="82" t="s">
        <v>76</v>
      </c>
      <c r="I16" s="66"/>
      <c r="K16" s="16" t="s">
        <v>73</v>
      </c>
      <c r="L16" s="63">
        <v>1</v>
      </c>
      <c r="M16" s="63" t="s">
        <v>136</v>
      </c>
    </row>
    <row r="17" spans="1:13">
      <c r="A17" s="166"/>
      <c r="B17" s="167"/>
      <c r="C17" s="82">
        <v>2</v>
      </c>
      <c r="D17" s="82" t="s">
        <v>229</v>
      </c>
      <c r="E17" s="82" t="s">
        <v>74</v>
      </c>
      <c r="F17" s="82" t="s">
        <v>104</v>
      </c>
      <c r="G17" s="82" t="s">
        <v>107</v>
      </c>
      <c r="H17" s="82" t="s">
        <v>76</v>
      </c>
      <c r="I17" s="66"/>
      <c r="K17" s="46" t="s">
        <v>216</v>
      </c>
      <c r="L17" s="63">
        <v>1</v>
      </c>
      <c r="M17" s="23" t="s">
        <v>140</v>
      </c>
    </row>
    <row r="18" spans="1:13">
      <c r="A18" s="166">
        <v>10</v>
      </c>
      <c r="B18" s="167" t="s">
        <v>256</v>
      </c>
      <c r="C18" s="82">
        <v>1</v>
      </c>
      <c r="D18" s="66"/>
      <c r="E18" s="82" t="s">
        <v>74</v>
      </c>
      <c r="F18" s="82" t="s">
        <v>104</v>
      </c>
      <c r="G18" s="82" t="s">
        <v>107</v>
      </c>
      <c r="H18" s="82" t="s">
        <v>76</v>
      </c>
      <c r="I18" s="66"/>
      <c r="K18" s="46" t="s">
        <v>228</v>
      </c>
      <c r="L18" s="63">
        <v>1</v>
      </c>
      <c r="M18" s="23" t="s">
        <v>140</v>
      </c>
    </row>
    <row r="19" spans="1:13">
      <c r="A19" s="166"/>
      <c r="B19" s="167"/>
      <c r="C19" s="82">
        <v>2</v>
      </c>
      <c r="D19" s="66"/>
      <c r="E19" s="82" t="s">
        <v>74</v>
      </c>
      <c r="F19" s="82" t="s">
        <v>104</v>
      </c>
      <c r="G19" s="82" t="s">
        <v>107</v>
      </c>
      <c r="H19" s="66"/>
      <c r="I19" s="66"/>
      <c r="K19" s="46" t="s">
        <v>229</v>
      </c>
      <c r="L19" s="63">
        <v>1</v>
      </c>
      <c r="M19" s="23" t="s">
        <v>140</v>
      </c>
    </row>
    <row r="20" spans="1:13">
      <c r="A20" s="166">
        <v>11</v>
      </c>
      <c r="B20" s="167" t="s">
        <v>257</v>
      </c>
      <c r="C20" s="82">
        <v>1</v>
      </c>
      <c r="D20" s="66"/>
      <c r="E20" s="82" t="s">
        <v>43</v>
      </c>
      <c r="F20" s="82" t="s">
        <v>97</v>
      </c>
      <c r="G20" s="82" t="s">
        <v>120</v>
      </c>
      <c r="H20" s="82" t="s">
        <v>228</v>
      </c>
      <c r="I20" s="66"/>
      <c r="K20" s="16" t="s">
        <v>72</v>
      </c>
      <c r="L20" s="63">
        <v>1</v>
      </c>
      <c r="M20" s="63" t="s">
        <v>137</v>
      </c>
    </row>
    <row r="21" spans="1:13">
      <c r="A21" s="166"/>
      <c r="B21" s="167"/>
      <c r="C21" s="82">
        <v>2</v>
      </c>
      <c r="D21" s="82" t="s">
        <v>70</v>
      </c>
      <c r="E21" s="82" t="s">
        <v>43</v>
      </c>
      <c r="F21" s="82" t="s">
        <v>97</v>
      </c>
      <c r="G21" s="82" t="s">
        <v>120</v>
      </c>
      <c r="H21" s="82" t="s">
        <v>228</v>
      </c>
      <c r="I21" s="66"/>
      <c r="K21" s="16" t="s">
        <v>70</v>
      </c>
      <c r="L21" s="63">
        <v>1</v>
      </c>
      <c r="M21" s="63" t="s">
        <v>138</v>
      </c>
    </row>
    <row r="22" spans="1:13">
      <c r="A22" s="166"/>
      <c r="B22" s="167"/>
      <c r="C22" s="82">
        <v>3</v>
      </c>
      <c r="D22" s="66"/>
      <c r="E22" s="82" t="s">
        <v>43</v>
      </c>
      <c r="F22" s="82" t="s">
        <v>97</v>
      </c>
      <c r="G22" s="82" t="s">
        <v>120</v>
      </c>
      <c r="H22" s="82" t="s">
        <v>228</v>
      </c>
      <c r="I22" s="66"/>
      <c r="K22" s="16" t="s">
        <v>74</v>
      </c>
      <c r="L22" s="63">
        <v>1</v>
      </c>
      <c r="M22" s="63" t="s">
        <v>139</v>
      </c>
    </row>
    <row r="23" spans="1:13">
      <c r="A23" s="166">
        <v>12</v>
      </c>
      <c r="B23" s="167" t="s">
        <v>258</v>
      </c>
      <c r="C23" s="82">
        <v>1</v>
      </c>
      <c r="D23" s="82" t="s">
        <v>70</v>
      </c>
      <c r="E23" s="82" t="s">
        <v>132</v>
      </c>
      <c r="F23" s="82" t="s">
        <v>114</v>
      </c>
      <c r="G23" s="82" t="s">
        <v>216</v>
      </c>
      <c r="H23" s="82" t="s">
        <v>79</v>
      </c>
      <c r="I23" s="66"/>
      <c r="K23" s="16" t="s">
        <v>245</v>
      </c>
      <c r="L23" s="63">
        <v>1</v>
      </c>
      <c r="M23" s="63" t="s">
        <v>139</v>
      </c>
    </row>
    <row r="24" spans="1:13">
      <c r="A24" s="166"/>
      <c r="B24" s="167"/>
      <c r="C24" s="82">
        <v>2</v>
      </c>
      <c r="D24" s="82" t="s">
        <v>70</v>
      </c>
      <c r="E24" s="82" t="s">
        <v>132</v>
      </c>
      <c r="F24" s="82" t="s">
        <v>114</v>
      </c>
      <c r="G24" s="82" t="s">
        <v>216</v>
      </c>
      <c r="H24" s="82" t="s">
        <v>79</v>
      </c>
      <c r="I24" s="66"/>
      <c r="K24" s="16" t="s">
        <v>36</v>
      </c>
      <c r="L24" s="63">
        <v>1</v>
      </c>
      <c r="M24" s="63" t="s">
        <v>139</v>
      </c>
    </row>
    <row r="25" spans="1:13">
      <c r="A25" s="166"/>
      <c r="B25" s="167"/>
      <c r="C25" s="82">
        <v>3</v>
      </c>
      <c r="D25" s="82" t="s">
        <v>70</v>
      </c>
      <c r="E25" s="82" t="s">
        <v>132</v>
      </c>
      <c r="F25" s="82" t="s">
        <v>114</v>
      </c>
      <c r="G25" s="82" t="s">
        <v>216</v>
      </c>
      <c r="H25" s="82" t="s">
        <v>79</v>
      </c>
      <c r="I25" s="66"/>
      <c r="K25" s="26" t="s">
        <v>84</v>
      </c>
      <c r="L25" s="63">
        <v>5</v>
      </c>
      <c r="M25" s="23" t="s">
        <v>136</v>
      </c>
    </row>
    <row r="26" spans="1:13">
      <c r="A26" s="166"/>
      <c r="B26" s="167"/>
      <c r="C26" s="82">
        <v>4</v>
      </c>
      <c r="D26" s="82" t="s">
        <v>70</v>
      </c>
      <c r="E26" s="82" t="s">
        <v>132</v>
      </c>
      <c r="F26" s="82" t="s">
        <v>114</v>
      </c>
      <c r="G26" s="82" t="s">
        <v>216</v>
      </c>
      <c r="H26" s="82" t="s">
        <v>79</v>
      </c>
      <c r="I26" s="66"/>
      <c r="K26" s="26" t="s">
        <v>85</v>
      </c>
      <c r="L26" s="63">
        <v>5</v>
      </c>
      <c r="M26" s="23" t="s">
        <v>136</v>
      </c>
    </row>
    <row r="27" spans="1:13">
      <c r="A27" s="166"/>
      <c r="B27" s="167"/>
      <c r="C27" s="82">
        <v>5</v>
      </c>
      <c r="D27" s="82" t="s">
        <v>70</v>
      </c>
      <c r="E27" s="82" t="s">
        <v>132</v>
      </c>
      <c r="F27" s="82" t="s">
        <v>114</v>
      </c>
      <c r="G27" s="82" t="s">
        <v>216</v>
      </c>
      <c r="H27" s="82" t="s">
        <v>79</v>
      </c>
      <c r="I27" s="66"/>
      <c r="K27" s="26" t="s">
        <v>118</v>
      </c>
      <c r="L27" s="63">
        <v>5</v>
      </c>
      <c r="M27" s="23" t="s">
        <v>136</v>
      </c>
    </row>
    <row r="28" spans="1:13">
      <c r="K28" s="26" t="s">
        <v>121</v>
      </c>
      <c r="L28" s="63">
        <v>5</v>
      </c>
      <c r="M28" s="23" t="s">
        <v>140</v>
      </c>
    </row>
    <row r="29" spans="1:13">
      <c r="K29" s="53" t="s">
        <v>234</v>
      </c>
      <c r="L29" s="63">
        <v>4</v>
      </c>
      <c r="M29" s="63" t="s">
        <v>136</v>
      </c>
    </row>
    <row r="30" spans="1:13">
      <c r="K30" s="26" t="s">
        <v>91</v>
      </c>
      <c r="L30" s="63">
        <v>4</v>
      </c>
      <c r="M30" s="63" t="s">
        <v>136</v>
      </c>
    </row>
    <row r="31" spans="1:13">
      <c r="K31" s="26" t="s">
        <v>97</v>
      </c>
      <c r="L31" s="63">
        <v>4</v>
      </c>
      <c r="M31" s="63" t="s">
        <v>136</v>
      </c>
    </row>
    <row r="32" spans="1:13">
      <c r="K32" s="26" t="s">
        <v>106</v>
      </c>
      <c r="L32" s="63">
        <v>4</v>
      </c>
      <c r="M32" s="63" t="s">
        <v>136</v>
      </c>
    </row>
    <row r="33" spans="11:13">
      <c r="K33" s="26" t="s">
        <v>18</v>
      </c>
      <c r="L33" s="63">
        <v>4</v>
      </c>
      <c r="M33" s="63" t="s">
        <v>140</v>
      </c>
    </row>
    <row r="34" spans="11:13">
      <c r="K34" s="26" t="s">
        <v>41</v>
      </c>
      <c r="L34" s="63">
        <v>4</v>
      </c>
      <c r="M34" s="63" t="s">
        <v>140</v>
      </c>
    </row>
    <row r="35" spans="11:13">
      <c r="K35" s="26" t="s">
        <v>46</v>
      </c>
      <c r="L35" s="63">
        <v>4</v>
      </c>
      <c r="M35" s="63" t="s">
        <v>137</v>
      </c>
    </row>
    <row r="36" spans="11:13">
      <c r="K36" s="26" t="s">
        <v>43</v>
      </c>
      <c r="L36" s="63">
        <v>4</v>
      </c>
      <c r="M36" s="63" t="s">
        <v>139</v>
      </c>
    </row>
    <row r="37" spans="11:13">
      <c r="K37" s="26" t="s">
        <v>79</v>
      </c>
      <c r="L37" s="63">
        <v>4</v>
      </c>
      <c r="M37" s="63" t="s">
        <v>139</v>
      </c>
    </row>
    <row r="38" spans="11:13">
      <c r="K38" s="26" t="s">
        <v>120</v>
      </c>
      <c r="L38" s="63">
        <v>4</v>
      </c>
      <c r="M38" s="63" t="s">
        <v>139</v>
      </c>
    </row>
    <row r="39" spans="11:13">
      <c r="K39" s="26" t="s">
        <v>50</v>
      </c>
      <c r="L39" s="63">
        <v>4</v>
      </c>
      <c r="M39" s="23" t="s">
        <v>136</v>
      </c>
    </row>
    <row r="40" spans="11:13">
      <c r="K40" s="26" t="s">
        <v>34</v>
      </c>
      <c r="L40" s="63">
        <v>4</v>
      </c>
      <c r="M40" s="23" t="s">
        <v>136</v>
      </c>
    </row>
  </sheetData>
  <mergeCells count="16">
    <mergeCell ref="A23:A27"/>
    <mergeCell ref="B23:B27"/>
    <mergeCell ref="A20:A22"/>
    <mergeCell ref="B2:B3"/>
    <mergeCell ref="B6:B7"/>
    <mergeCell ref="B8:B9"/>
    <mergeCell ref="B12:B15"/>
    <mergeCell ref="B16:B17"/>
    <mergeCell ref="B18:B19"/>
    <mergeCell ref="B20:B22"/>
    <mergeCell ref="A2:A3"/>
    <mergeCell ref="A6:A7"/>
    <mergeCell ref="A8:A9"/>
    <mergeCell ref="A12:A15"/>
    <mergeCell ref="A16:A17"/>
    <mergeCell ref="A18:A19"/>
  </mergeCells>
  <phoneticPr fontId="2"/>
  <dataValidations count="2">
    <dataValidation type="list" allowBlank="1" showInputMessage="1" showErrorMessage="1" sqref="H30:I37 D38:I1048576 D30:F37 D1:I1 D28:I29" xr:uid="{7DB95FE5-D02B-422A-8421-138AA07AC8C1}">
      <formula1>$K$2:$K$41</formula1>
    </dataValidation>
    <dataValidation type="list" showInputMessage="1" showErrorMessage="1" sqref="D2:I27" xr:uid="{528D1C6D-78B6-483C-B488-2A5235A66C69}">
      <formula1>$K$2:$K$41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CFBE-5037-4BBD-837C-49C4AB88B038}">
  <dimension ref="A1:P25"/>
  <sheetViews>
    <sheetView zoomScaleNormal="100" workbookViewId="0">
      <selection activeCell="N18" sqref="N18"/>
    </sheetView>
  </sheetViews>
  <sheetFormatPr defaultRowHeight="12.5"/>
  <cols>
    <col min="1" max="1" width="8.90625" style="15"/>
    <col min="2" max="2" width="11.08984375" style="15" customWidth="1"/>
    <col min="3" max="3" width="12.90625" style="15" customWidth="1"/>
    <col min="4" max="4" width="8.54296875" style="15" customWidth="1"/>
    <col min="5" max="5" width="14.453125" style="15" bestFit="1" customWidth="1"/>
    <col min="6" max="6" width="18.90625" style="15" customWidth="1"/>
    <col min="7" max="7" width="8.90625" style="15" customWidth="1"/>
    <col min="8" max="8" width="8.90625" customWidth="1"/>
    <col min="9" max="9" width="4.453125" style="13" bestFit="1" customWidth="1"/>
    <col min="10" max="10" width="11.08984375" style="15" customWidth="1"/>
    <col min="11" max="12" width="8.90625" style="15" customWidth="1"/>
    <col min="13" max="13" width="9.54296875" bestFit="1" customWidth="1"/>
    <col min="14" max="14" width="8.90625" style="60"/>
  </cols>
  <sheetData>
    <row r="1" spans="1:16" s="15" customFormat="1" ht="17" thickBot="1">
      <c r="A1" s="118" t="s">
        <v>265</v>
      </c>
      <c r="B1" s="118" t="s">
        <v>268</v>
      </c>
      <c r="C1" s="118" t="s">
        <v>292</v>
      </c>
      <c r="D1" s="118" t="s">
        <v>269</v>
      </c>
      <c r="E1" s="118" t="s">
        <v>270</v>
      </c>
      <c r="F1" s="118" t="s">
        <v>271</v>
      </c>
      <c r="G1" s="45"/>
      <c r="I1" s="39"/>
      <c r="L1" s="139" t="s">
        <v>300</v>
      </c>
      <c r="M1" s="118" t="s">
        <v>267</v>
      </c>
      <c r="N1" s="118" t="s">
        <v>265</v>
      </c>
      <c r="O1" s="118" t="s">
        <v>266</v>
      </c>
    </row>
    <row r="2" spans="1:16" ht="13.5" thickTop="1" thickBot="1">
      <c r="A2" s="15">
        <f>RANK($F2,$F$2:$F$11,1)</f>
        <v>2</v>
      </c>
      <c r="B2" s="42" t="s">
        <v>38</v>
      </c>
      <c r="C2" s="42">
        <v>2</v>
      </c>
      <c r="D2" s="42" t="s">
        <v>139</v>
      </c>
      <c r="E2" s="42">
        <v>70</v>
      </c>
      <c r="F2" s="15">
        <f t="shared" ref="F2:F11" si="0">VLOOKUP($B2,$J$2:$M$16,4,FALSE)</f>
        <v>65.790000000000006</v>
      </c>
      <c r="I2" s="62" t="s">
        <v>187</v>
      </c>
      <c r="J2" s="59"/>
      <c r="K2" s="59"/>
      <c r="L2" s="59"/>
      <c r="M2" s="60"/>
    </row>
    <row r="3" spans="1:16" ht="13" thickTop="1">
      <c r="A3" s="15">
        <f t="shared" ref="A3:A11" si="1">RANK($F3,$F$2:$F$11,1)</f>
        <v>3</v>
      </c>
      <c r="B3" s="42" t="s">
        <v>83</v>
      </c>
      <c r="C3" s="42">
        <v>3</v>
      </c>
      <c r="D3" s="42" t="s">
        <v>139</v>
      </c>
      <c r="E3" s="42">
        <v>70</v>
      </c>
      <c r="F3" s="15">
        <f t="shared" si="0"/>
        <v>65.83</v>
      </c>
      <c r="H3" s="8"/>
      <c r="I3" s="148">
        <v>1</v>
      </c>
      <c r="J3" s="149" t="s">
        <v>58</v>
      </c>
      <c r="K3" s="149" t="str">
        <f t="shared" ref="K3:K16" si="2">IFERROR(VLOOKUP($J3,$B$2:$D$11,2,FALSE)," ")</f>
        <v>OB12</v>
      </c>
      <c r="L3" s="149" t="str">
        <f t="shared" ref="L3:L16" si="3">IFERROR(VLOOKUP($J3,$B$2:$D$11,3,FALSE)," ")</f>
        <v>S</v>
      </c>
      <c r="M3" s="150">
        <v>9999</v>
      </c>
      <c r="N3" s="151">
        <f t="shared" ref="N3:N8" si="4">IFERROR(RANK($M3,$M$3:$M$8,1),"")</f>
        <v>5</v>
      </c>
      <c r="O3" s="152">
        <v>0</v>
      </c>
    </row>
    <row r="4" spans="1:16">
      <c r="A4" s="15">
        <f t="shared" si="1"/>
        <v>4</v>
      </c>
      <c r="B4" s="42" t="s">
        <v>91</v>
      </c>
      <c r="C4" s="42" t="s">
        <v>145</v>
      </c>
      <c r="D4" s="42" t="s">
        <v>136</v>
      </c>
      <c r="E4" s="42">
        <v>70</v>
      </c>
      <c r="F4" s="15">
        <f t="shared" si="0"/>
        <v>68.09</v>
      </c>
      <c r="I4" s="58">
        <v>2</v>
      </c>
      <c r="J4" s="59" t="s">
        <v>82</v>
      </c>
      <c r="K4" s="59">
        <f t="shared" si="2"/>
        <v>1</v>
      </c>
      <c r="L4" s="59" t="str">
        <f t="shared" si="3"/>
        <v>C</v>
      </c>
      <c r="M4" s="111">
        <v>81.400000000000006</v>
      </c>
      <c r="N4" s="60">
        <f t="shared" si="4"/>
        <v>4</v>
      </c>
      <c r="O4">
        <f>IFERROR(VLOOKUP($N4,得点凡例!$A$3:$B$8,2,FALSE),"")</f>
        <v>2</v>
      </c>
    </row>
    <row r="5" spans="1:16">
      <c r="A5" s="15">
        <f t="shared" si="1"/>
        <v>1</v>
      </c>
      <c r="B5" s="42" t="s">
        <v>79</v>
      </c>
      <c r="C5" s="42" t="s">
        <v>146</v>
      </c>
      <c r="D5" s="42" t="s">
        <v>139</v>
      </c>
      <c r="E5" s="42">
        <v>70</v>
      </c>
      <c r="F5" s="15">
        <f t="shared" si="0"/>
        <v>62.49</v>
      </c>
      <c r="I5" s="58">
        <v>3</v>
      </c>
      <c r="J5" s="59" t="s">
        <v>95</v>
      </c>
      <c r="K5" s="59">
        <f t="shared" si="2"/>
        <v>3</v>
      </c>
      <c r="L5" s="59" t="str">
        <f t="shared" si="3"/>
        <v>M</v>
      </c>
      <c r="M5" s="111">
        <v>73.09</v>
      </c>
      <c r="N5" s="60">
        <f t="shared" si="4"/>
        <v>1</v>
      </c>
      <c r="O5">
        <f>IFERROR(VLOOKUP($N5,得点凡例!$A$3:$B$8,2,FALSE),"")</f>
        <v>5</v>
      </c>
    </row>
    <row r="6" spans="1:16">
      <c r="A6" s="15">
        <f t="shared" si="1"/>
        <v>6</v>
      </c>
      <c r="B6" s="42" t="s">
        <v>18</v>
      </c>
      <c r="C6" s="42" t="s">
        <v>145</v>
      </c>
      <c r="D6" s="42" t="s">
        <v>140</v>
      </c>
      <c r="E6" s="42">
        <v>73.23</v>
      </c>
      <c r="F6" s="15">
        <f t="shared" si="0"/>
        <v>75.38</v>
      </c>
      <c r="I6" s="58">
        <v>4</v>
      </c>
      <c r="J6" s="59" t="s">
        <v>127</v>
      </c>
      <c r="K6" s="59" t="str">
        <f t="shared" si="2"/>
        <v>OB3</v>
      </c>
      <c r="L6" s="59" t="str">
        <f t="shared" si="3"/>
        <v>C</v>
      </c>
      <c r="M6" s="129">
        <v>79.459999999999994</v>
      </c>
      <c r="N6" s="60">
        <f t="shared" si="4"/>
        <v>3</v>
      </c>
      <c r="O6">
        <f>IFERROR(VLOOKUP($N6,得点凡例!$A$3:$B$8,2,FALSE),"")</f>
        <v>3</v>
      </c>
    </row>
    <row r="7" spans="1:16">
      <c r="A7" s="15">
        <f t="shared" si="1"/>
        <v>5</v>
      </c>
      <c r="B7" s="42" t="s">
        <v>95</v>
      </c>
      <c r="C7" s="42">
        <v>3</v>
      </c>
      <c r="D7" s="42" t="s">
        <v>136</v>
      </c>
      <c r="E7" s="42">
        <v>75.5</v>
      </c>
      <c r="F7" s="15">
        <f t="shared" si="0"/>
        <v>73.09</v>
      </c>
      <c r="I7" s="58">
        <v>5</v>
      </c>
      <c r="J7" s="59" t="s">
        <v>26</v>
      </c>
      <c r="K7" s="59" t="str">
        <f t="shared" si="2"/>
        <v>OB1</v>
      </c>
      <c r="L7" s="59" t="str">
        <f t="shared" si="3"/>
        <v>M</v>
      </c>
      <c r="M7" s="129">
        <v>77.06</v>
      </c>
      <c r="N7" s="60">
        <f t="shared" si="4"/>
        <v>2</v>
      </c>
      <c r="O7">
        <f>IFERROR(VLOOKUP($N7,得点凡例!$A$3:$B$8,2,FALSE),"")</f>
        <v>4</v>
      </c>
      <c r="P7" s="61"/>
    </row>
    <row r="8" spans="1:16">
      <c r="A8" s="153">
        <f t="shared" si="1"/>
        <v>10</v>
      </c>
      <c r="B8" s="154" t="s">
        <v>58</v>
      </c>
      <c r="C8" s="154" t="s">
        <v>157</v>
      </c>
      <c r="D8" s="155" t="s">
        <v>138</v>
      </c>
      <c r="E8" s="154">
        <v>80</v>
      </c>
      <c r="F8" s="153">
        <f t="shared" si="0"/>
        <v>9999</v>
      </c>
      <c r="I8" s="58">
        <v>6</v>
      </c>
      <c r="J8" s="59"/>
      <c r="K8" s="59" t="str">
        <f t="shared" si="2"/>
        <v xml:space="preserve"> </v>
      </c>
      <c r="L8" s="59" t="str">
        <f t="shared" si="3"/>
        <v xml:space="preserve"> </v>
      </c>
      <c r="M8" s="129"/>
      <c r="N8" s="60" t="str">
        <f t="shared" si="4"/>
        <v/>
      </c>
      <c r="O8" t="str">
        <f>IFERROR(VLOOKUP($N8,得点凡例!$A$3:$B$8,2,FALSE),"")</f>
        <v/>
      </c>
    </row>
    <row r="9" spans="1:16">
      <c r="A9" s="15">
        <f t="shared" si="1"/>
        <v>8</v>
      </c>
      <c r="B9" s="42" t="s">
        <v>127</v>
      </c>
      <c r="C9" s="42" t="s">
        <v>150</v>
      </c>
      <c r="D9" s="73" t="s">
        <v>139</v>
      </c>
      <c r="E9" s="42">
        <v>80</v>
      </c>
      <c r="F9" s="15">
        <f t="shared" si="0"/>
        <v>79.459999999999994</v>
      </c>
      <c r="I9" s="58"/>
      <c r="J9" s="59"/>
      <c r="K9" s="59" t="str">
        <f t="shared" si="2"/>
        <v xml:space="preserve"> </v>
      </c>
      <c r="L9" s="59" t="str">
        <f t="shared" si="3"/>
        <v xml:space="preserve"> </v>
      </c>
      <c r="M9" s="111"/>
    </row>
    <row r="10" spans="1:16" ht="13" thickTop="1">
      <c r="A10" s="15">
        <f t="shared" si="1"/>
        <v>9</v>
      </c>
      <c r="B10" s="42" t="s">
        <v>82</v>
      </c>
      <c r="C10" s="42">
        <v>1</v>
      </c>
      <c r="D10" s="42" t="s">
        <v>139</v>
      </c>
      <c r="E10" s="42">
        <v>94</v>
      </c>
      <c r="F10" s="15">
        <f t="shared" si="0"/>
        <v>81.400000000000006</v>
      </c>
      <c r="I10" s="62" t="s">
        <v>188</v>
      </c>
      <c r="J10" s="59"/>
      <c r="K10" s="59" t="str">
        <f t="shared" si="2"/>
        <v xml:space="preserve"> </v>
      </c>
      <c r="L10" s="59" t="str">
        <f t="shared" si="3"/>
        <v xml:space="preserve"> </v>
      </c>
      <c r="M10" s="111"/>
      <c r="N10" s="60" t="str">
        <f>IFERROR(RANK($M10,$M$3:$M$8,1),"")</f>
        <v/>
      </c>
      <c r="O10" t="str">
        <f>IFERROR(VLOOKUP($N10,得点凡例!$A$3:$B$8,2,FALSE),"")</f>
        <v/>
      </c>
    </row>
    <row r="11" spans="1:16" ht="12.65" customHeight="1" thickTop="1">
      <c r="A11" s="15">
        <f t="shared" si="1"/>
        <v>7</v>
      </c>
      <c r="B11" s="42" t="s">
        <v>26</v>
      </c>
      <c r="C11" s="42" t="s">
        <v>146</v>
      </c>
      <c r="D11" s="42" t="s">
        <v>136</v>
      </c>
      <c r="E11" s="42">
        <v>999</v>
      </c>
      <c r="F11" s="15">
        <f t="shared" si="0"/>
        <v>77.06</v>
      </c>
      <c r="I11" s="58">
        <v>1</v>
      </c>
      <c r="J11" s="59" t="s">
        <v>18</v>
      </c>
      <c r="K11" s="59" t="str">
        <f t="shared" si="2"/>
        <v>OB1</v>
      </c>
      <c r="L11" s="59" t="str">
        <f t="shared" si="3"/>
        <v>I</v>
      </c>
      <c r="M11" s="111">
        <v>75.38</v>
      </c>
      <c r="N11" s="60">
        <f t="shared" ref="N11:N16" si="5">IFERROR(RANK($M11,$M$11:$M$16,1),"")</f>
        <v>5</v>
      </c>
      <c r="O11">
        <f>IFERROR(VLOOKUP($N11,得点凡例!$A$3:$B$8,2,FALSE),"")</f>
        <v>1</v>
      </c>
    </row>
    <row r="12" spans="1:16">
      <c r="B12" s="74"/>
      <c r="I12" s="58">
        <v>2</v>
      </c>
      <c r="J12" s="68" t="s">
        <v>83</v>
      </c>
      <c r="K12" s="59">
        <f t="shared" si="2"/>
        <v>3</v>
      </c>
      <c r="L12" s="59" t="str">
        <f t="shared" si="3"/>
        <v>C</v>
      </c>
      <c r="M12" s="111">
        <v>65.83</v>
      </c>
      <c r="N12" s="60">
        <f t="shared" si="5"/>
        <v>3</v>
      </c>
      <c r="O12">
        <f>IFERROR(VLOOKUP($N12,得点凡例!$A$3:$B$8,2,FALSE),"")</f>
        <v>3</v>
      </c>
    </row>
    <row r="13" spans="1:16">
      <c r="I13" s="58">
        <v>3</v>
      </c>
      <c r="J13" s="59" t="s">
        <v>79</v>
      </c>
      <c r="K13" s="59" t="str">
        <f t="shared" si="2"/>
        <v>OB1</v>
      </c>
      <c r="L13" s="59" t="str">
        <f t="shared" si="3"/>
        <v>C</v>
      </c>
      <c r="M13" s="111">
        <v>62.49</v>
      </c>
      <c r="N13" s="60">
        <f t="shared" si="5"/>
        <v>1</v>
      </c>
      <c r="O13">
        <f>IFERROR(VLOOKUP($N13,得点凡例!$A$3:$B$8,2,FALSE),"")</f>
        <v>5</v>
      </c>
    </row>
    <row r="14" spans="1:16">
      <c r="I14" s="58">
        <v>4</v>
      </c>
      <c r="J14" s="68" t="s">
        <v>304</v>
      </c>
      <c r="K14" s="59">
        <f t="shared" si="2"/>
        <v>2</v>
      </c>
      <c r="L14" s="59" t="str">
        <f t="shared" si="3"/>
        <v>C</v>
      </c>
      <c r="M14" s="129">
        <v>65.790000000000006</v>
      </c>
      <c r="N14" s="60">
        <f t="shared" si="5"/>
        <v>2</v>
      </c>
      <c r="O14">
        <f>IFERROR(VLOOKUP($N14,得点凡例!$A$3:$B$8,2,FALSE),"")</f>
        <v>4</v>
      </c>
    </row>
    <row r="15" spans="1:16">
      <c r="I15" s="58">
        <v>5</v>
      </c>
      <c r="J15" s="59" t="s">
        <v>91</v>
      </c>
      <c r="K15" s="59" t="str">
        <f t="shared" si="2"/>
        <v>OB1</v>
      </c>
      <c r="L15" s="59" t="str">
        <f t="shared" si="3"/>
        <v>M</v>
      </c>
      <c r="M15" s="129">
        <v>68.09</v>
      </c>
      <c r="N15" s="60">
        <f t="shared" si="5"/>
        <v>4</v>
      </c>
      <c r="O15">
        <f>IFERROR(VLOOKUP($N15,得点凡例!$A$3:$B$8,2,FALSE),"")</f>
        <v>2</v>
      </c>
    </row>
    <row r="16" spans="1:16" ht="13" thickBot="1">
      <c r="I16" s="58">
        <v>6</v>
      </c>
      <c r="K16" s="59" t="str">
        <f t="shared" si="2"/>
        <v xml:space="preserve"> </v>
      </c>
      <c r="L16" s="59" t="str">
        <f t="shared" si="3"/>
        <v xml:space="preserve"> </v>
      </c>
      <c r="M16" s="130"/>
      <c r="N16" s="60" t="str">
        <f t="shared" si="5"/>
        <v/>
      </c>
      <c r="O16" t="str">
        <f>IFERROR(VLOOKUP($N16,得点凡例!$A$3:$B$8,2,FALSE),"")</f>
        <v/>
      </c>
    </row>
    <row r="17" spans="9:14" ht="16.5">
      <c r="I17" s="58"/>
      <c r="J17" s="59"/>
      <c r="K17" s="59"/>
      <c r="L17" s="59"/>
      <c r="M17" s="60"/>
      <c r="N17" s="140"/>
    </row>
    <row r="18" spans="9:14">
      <c r="I18" s="58"/>
      <c r="J18" s="59"/>
      <c r="K18" s="59"/>
      <c r="L18" s="59"/>
      <c r="M18" s="60"/>
    </row>
    <row r="19" spans="9:14">
      <c r="I19" s="58"/>
      <c r="J19" s="59"/>
      <c r="K19" s="59"/>
      <c r="L19" s="59"/>
      <c r="M19" s="60"/>
    </row>
    <row r="20" spans="9:14">
      <c r="I20" s="58"/>
      <c r="J20" s="59"/>
      <c r="K20" s="59"/>
      <c r="L20" s="59"/>
      <c r="M20" s="60"/>
    </row>
    <row r="21" spans="9:14">
      <c r="I21" s="58"/>
      <c r="J21" s="59"/>
      <c r="K21" s="59"/>
      <c r="L21" s="59"/>
      <c r="M21" s="60"/>
    </row>
    <row r="22" spans="9:14">
      <c r="I22" s="58"/>
      <c r="J22" s="59"/>
      <c r="K22" s="59"/>
      <c r="L22" s="59"/>
      <c r="M22" s="60"/>
    </row>
    <row r="23" spans="9:14">
      <c r="I23" s="58"/>
      <c r="J23" s="59"/>
      <c r="K23" s="59"/>
      <c r="L23" s="59"/>
      <c r="M23" s="60"/>
    </row>
    <row r="24" spans="9:14">
      <c r="I24" s="58"/>
      <c r="J24" s="59"/>
      <c r="K24" s="59"/>
      <c r="L24" s="59"/>
      <c r="M24" s="60"/>
    </row>
    <row r="25" spans="9:14">
      <c r="I25" s="58"/>
      <c r="J25" s="59"/>
      <c r="K25" s="59"/>
      <c r="L25" s="59"/>
      <c r="M25" s="60"/>
    </row>
  </sheetData>
  <phoneticPr fontId="2"/>
  <dataValidations count="1">
    <dataValidation type="list" errorStyle="information" allowBlank="1" showErrorMessage="1" sqref="J17:J1048576 J2:J15" xr:uid="{7AB39DED-04F6-4457-8345-FC17466517B1}">
      <formula1>$B$2:$B$12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B78C-03EB-415A-B917-822B72AA9E32}">
  <dimension ref="A1:O9"/>
  <sheetViews>
    <sheetView zoomScaleNormal="100" workbookViewId="0">
      <selection activeCell="A5" sqref="A5"/>
    </sheetView>
  </sheetViews>
  <sheetFormatPr defaultColWidth="14.453125" defaultRowHeight="12.5"/>
  <cols>
    <col min="1" max="1" width="9.1796875" style="15" customWidth="1"/>
    <col min="2" max="2" width="11" style="15" customWidth="1"/>
    <col min="3" max="3" width="12.90625" style="15" customWidth="1"/>
    <col min="4" max="4" width="8.54296875" style="15" customWidth="1"/>
    <col min="5" max="5" width="21.54296875" style="15" customWidth="1"/>
    <col min="6" max="7" width="18.90625" style="15" customWidth="1"/>
    <col min="8" max="8" width="8.90625" customWidth="1"/>
    <col min="9" max="9" width="4.453125" style="13" bestFit="1" customWidth="1"/>
    <col min="10" max="10" width="11.08984375" style="15" customWidth="1"/>
    <col min="11" max="12" width="8.90625" style="15" customWidth="1"/>
    <col min="13" max="13" width="8.90625" style="60" customWidth="1"/>
    <col min="14" max="14" width="8.90625" customWidth="1"/>
    <col min="15" max="15" width="8.90625" style="60" customWidth="1"/>
    <col min="16" max="41" width="8.90625" customWidth="1"/>
  </cols>
  <sheetData>
    <row r="1" spans="1:15" ht="13" thickBot="1">
      <c r="A1" s="124" t="s">
        <v>294</v>
      </c>
      <c r="B1" s="118" t="s">
        <v>295</v>
      </c>
      <c r="C1" s="118" t="s">
        <v>297</v>
      </c>
      <c r="D1" s="118" t="s">
        <v>298</v>
      </c>
      <c r="E1" s="120"/>
      <c r="F1" s="118" t="s">
        <v>296</v>
      </c>
      <c r="G1" s="118" t="s">
        <v>299</v>
      </c>
      <c r="M1" s="119" t="s">
        <v>267</v>
      </c>
      <c r="N1" s="119" t="s">
        <v>230</v>
      </c>
      <c r="O1" s="119" t="s">
        <v>266</v>
      </c>
    </row>
    <row r="2" spans="1:15" ht="13.5" thickTop="1" thickBot="1">
      <c r="A2" s="127"/>
      <c r="B2" s="45" t="s">
        <v>237</v>
      </c>
      <c r="C2" s="15">
        <v>1</v>
      </c>
      <c r="D2" s="14" t="s">
        <v>238</v>
      </c>
      <c r="E2" s="42" t="s">
        <v>239</v>
      </c>
      <c r="F2" s="15">
        <v>999</v>
      </c>
      <c r="G2" s="15">
        <f>VLOOKUP($B2,$J$3:$M$8,4,FALSE)</f>
        <v>9999</v>
      </c>
      <c r="I2" s="41" t="s">
        <v>187</v>
      </c>
      <c r="M2" s="114"/>
    </row>
    <row r="3" spans="1:15" ht="13" thickTop="1">
      <c r="A3" s="112">
        <v>1</v>
      </c>
      <c r="B3" s="42" t="s">
        <v>70</v>
      </c>
      <c r="C3" s="42">
        <v>1</v>
      </c>
      <c r="D3" s="42" t="s">
        <v>138</v>
      </c>
      <c r="E3" s="42" t="s">
        <v>71</v>
      </c>
      <c r="F3" s="42">
        <v>75</v>
      </c>
      <c r="G3" s="15">
        <f>VLOOKUP($B3,$J$3:$M$8,4,FALSE)</f>
        <v>71.94</v>
      </c>
      <c r="H3" s="8"/>
      <c r="I3" s="13">
        <v>1</v>
      </c>
      <c r="J3" s="15" t="s">
        <v>237</v>
      </c>
      <c r="K3" s="15">
        <f>IFERROR(VLOOKUP($J3,$B$2:$D$4,2,FALSE)," ")</f>
        <v>1</v>
      </c>
      <c r="L3" s="113" t="str">
        <f>IFERROR(VLOOKUP($J3,$B$2:$D$4,3,FALSE)," ")</f>
        <v>I</v>
      </c>
      <c r="M3" s="117">
        <v>9999</v>
      </c>
      <c r="N3" s="117"/>
      <c r="O3" s="117"/>
    </row>
    <row r="4" spans="1:15" ht="13" thickBot="1">
      <c r="A4" s="128">
        <v>1</v>
      </c>
      <c r="B4" s="42" t="s">
        <v>51</v>
      </c>
      <c r="C4" s="42" t="s">
        <v>151</v>
      </c>
      <c r="D4" s="73" t="s">
        <v>136</v>
      </c>
      <c r="E4" s="42" t="s">
        <v>54</v>
      </c>
      <c r="F4" s="42">
        <v>74.5</v>
      </c>
      <c r="G4" s="15">
        <f>VLOOKUP($B4,$J$3:$M$8,4,FALSE)</f>
        <v>82.87</v>
      </c>
      <c r="I4" s="13">
        <v>2</v>
      </c>
      <c r="J4" s="15" t="s">
        <v>70</v>
      </c>
      <c r="K4" s="15">
        <f t="shared" ref="K4:K8" si="0">IFERROR(VLOOKUP($J4,$B$2:$D$4,2,FALSE)," ")</f>
        <v>1</v>
      </c>
      <c r="L4" s="113" t="str">
        <f t="shared" ref="L4:L8" si="1">IFERROR(VLOOKUP($J4,$B$2:$D$4,3,FALSE)," ")</f>
        <v>S</v>
      </c>
      <c r="M4" s="115">
        <v>71.94</v>
      </c>
      <c r="N4" s="115">
        <v>1</v>
      </c>
      <c r="O4" s="115">
        <v>5</v>
      </c>
    </row>
    <row r="5" spans="1:15">
      <c r="I5" s="13">
        <v>3</v>
      </c>
      <c r="K5" s="15" t="str">
        <f t="shared" si="0"/>
        <v xml:space="preserve"> </v>
      </c>
      <c r="L5" s="113" t="str">
        <f t="shared" si="1"/>
        <v xml:space="preserve"> </v>
      </c>
      <c r="M5" s="115"/>
      <c r="N5" s="115"/>
      <c r="O5" s="115"/>
    </row>
    <row r="6" spans="1:15">
      <c r="I6" s="13">
        <v>4</v>
      </c>
      <c r="K6" s="15" t="str">
        <f t="shared" si="0"/>
        <v xml:space="preserve"> </v>
      </c>
      <c r="L6" s="113" t="str">
        <f t="shared" si="1"/>
        <v xml:space="preserve"> </v>
      </c>
      <c r="M6" s="115"/>
      <c r="N6" s="115"/>
      <c r="O6" s="115"/>
    </row>
    <row r="7" spans="1:15">
      <c r="I7" s="13">
        <v>5</v>
      </c>
      <c r="J7" s="15" t="s">
        <v>51</v>
      </c>
      <c r="K7" s="15" t="str">
        <f t="shared" si="0"/>
        <v>OB5</v>
      </c>
      <c r="L7" s="113" t="str">
        <f t="shared" si="1"/>
        <v>M</v>
      </c>
      <c r="M7" s="115">
        <v>82.87</v>
      </c>
      <c r="N7" s="115">
        <v>1</v>
      </c>
      <c r="O7" s="115">
        <v>5</v>
      </c>
    </row>
    <row r="8" spans="1:15" ht="13" thickBot="1">
      <c r="I8" s="13">
        <v>6</v>
      </c>
      <c r="K8" s="15" t="str">
        <f t="shared" si="0"/>
        <v xml:space="preserve"> </v>
      </c>
      <c r="L8" s="113" t="str">
        <f t="shared" si="1"/>
        <v xml:space="preserve"> </v>
      </c>
      <c r="M8" s="116"/>
      <c r="N8" s="116"/>
      <c r="O8" s="116"/>
    </row>
    <row r="9" spans="1:15" ht="13" thickTop="1"/>
  </sheetData>
  <phoneticPr fontId="2"/>
  <dataValidations count="1">
    <dataValidation type="list" allowBlank="1" showInputMessage="1" showErrorMessage="1" sqref="J1:J1048576" xr:uid="{A9CABA6A-2090-476E-A1A1-32EEA853AC21}">
      <formula1>$B$2:$B$5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6587-8E89-43ED-A019-8B2EC1DEF4AD}">
  <dimension ref="A1:O21"/>
  <sheetViews>
    <sheetView zoomScaleNormal="100" workbookViewId="0">
      <selection activeCell="O4" sqref="O4"/>
    </sheetView>
  </sheetViews>
  <sheetFormatPr defaultRowHeight="12.5"/>
  <cols>
    <col min="1" max="1" width="8.90625" style="64"/>
    <col min="2" max="2" width="11" style="64" customWidth="1"/>
    <col min="3" max="3" width="12.90625" style="64" customWidth="1"/>
    <col min="4" max="4" width="8.54296875" style="64" customWidth="1"/>
    <col min="5" max="5" width="14.453125" style="64" bestFit="1" customWidth="1"/>
    <col min="6" max="6" width="18.90625" style="64" customWidth="1"/>
    <col min="7" max="8" width="8.90625" customWidth="1"/>
    <col min="9" max="9" width="4.453125" style="13" bestFit="1" customWidth="1"/>
    <col min="10" max="10" width="11.08984375" style="15" customWidth="1"/>
    <col min="11" max="12" width="8.90625" style="15" customWidth="1"/>
    <col min="14" max="14" width="8.90625" style="60"/>
  </cols>
  <sheetData>
    <row r="1" spans="1:15" s="15" customFormat="1" ht="13" thickBot="1">
      <c r="A1" s="121" t="s">
        <v>230</v>
      </c>
      <c r="B1" s="121" t="s">
        <v>186</v>
      </c>
      <c r="C1" s="121" t="s">
        <v>160</v>
      </c>
      <c r="D1" s="121" t="s">
        <v>161</v>
      </c>
      <c r="E1" s="121" t="s">
        <v>270</v>
      </c>
      <c r="F1" s="121" t="s">
        <v>271</v>
      </c>
      <c r="G1" s="45"/>
      <c r="H1" s="45"/>
      <c r="M1" s="118" t="s">
        <v>267</v>
      </c>
      <c r="N1" s="118" t="s">
        <v>230</v>
      </c>
      <c r="O1" s="118" t="s">
        <v>266</v>
      </c>
    </row>
    <row r="2" spans="1:15" ht="13.5" thickTop="1" thickBot="1">
      <c r="A2" s="64">
        <f>IFERROR(RANK($F2,$F$2:$F$11,1),"")</f>
        <v>1</v>
      </c>
      <c r="B2" s="122" t="s">
        <v>73</v>
      </c>
      <c r="C2" s="122">
        <v>1</v>
      </c>
      <c r="D2" s="122" t="s">
        <v>136</v>
      </c>
      <c r="E2" s="122">
        <v>83</v>
      </c>
      <c r="F2" s="122">
        <f>VLOOKUP($B2,$J$3:$M$8,4,FALSE)</f>
        <v>80.209999999999994</v>
      </c>
      <c r="G2" s="7"/>
      <c r="H2" s="7"/>
      <c r="I2" s="41" t="s">
        <v>187</v>
      </c>
    </row>
    <row r="3" spans="1:15">
      <c r="A3" s="64">
        <f t="shared" ref="A3:A6" si="0">IFERROR(RANK($F3,$F$2:$F$11,1),"")</f>
        <v>3</v>
      </c>
      <c r="B3" s="122" t="s">
        <v>125</v>
      </c>
      <c r="C3" s="122" t="s">
        <v>147</v>
      </c>
      <c r="D3" s="123" t="s">
        <v>137</v>
      </c>
      <c r="E3" s="122">
        <v>80</v>
      </c>
      <c r="F3" s="122">
        <f>VLOOKUP($B3,$J$3:$M$8,4,FALSE)</f>
        <v>95.22</v>
      </c>
      <c r="G3" s="8"/>
      <c r="H3" s="8"/>
      <c r="I3" s="13">
        <v>1</v>
      </c>
      <c r="J3" s="15" t="s">
        <v>64</v>
      </c>
      <c r="K3" s="15" t="str">
        <f t="shared" ref="K3:K8" si="1">IFERROR(VLOOKUP($J3,$B$2:$D$6,2,FALSE)," ")</f>
        <v>OB12</v>
      </c>
      <c r="L3" s="15" t="str">
        <f t="shared" ref="L3:L8" si="2">IFERROR(VLOOKUP($J3,$B$2:$D$6,3,FALSE)," ")</f>
        <v>S</v>
      </c>
      <c r="M3" s="125">
        <v>9999</v>
      </c>
      <c r="N3" s="60">
        <f>IFERROR(RANK($M3,$M$3:$M$8,1),"")</f>
        <v>4</v>
      </c>
      <c r="O3">
        <v>0</v>
      </c>
    </row>
    <row r="4" spans="1:15">
      <c r="A4" s="64">
        <f t="shared" si="0"/>
        <v>2</v>
      </c>
      <c r="B4" s="122" t="s">
        <v>114</v>
      </c>
      <c r="C4" s="122">
        <v>2</v>
      </c>
      <c r="D4" s="122" t="s">
        <v>137</v>
      </c>
      <c r="E4" s="122">
        <v>83</v>
      </c>
      <c r="F4" s="122">
        <f>VLOOKUP($B4,$J$3:$M$8,4,FALSE)</f>
        <v>84.64</v>
      </c>
      <c r="G4" s="7"/>
      <c r="H4" s="7"/>
      <c r="I4" s="13">
        <v>2</v>
      </c>
      <c r="J4" s="15" t="s">
        <v>73</v>
      </c>
      <c r="K4" s="15">
        <f t="shared" si="1"/>
        <v>1</v>
      </c>
      <c r="L4" s="15" t="str">
        <f t="shared" si="2"/>
        <v>M</v>
      </c>
      <c r="M4" s="111">
        <v>80.209999999999994</v>
      </c>
      <c r="N4" s="60">
        <f t="shared" ref="N4:N8" si="3">IFERROR(RANK($M4,$M$3:$M$8,1),"")</f>
        <v>1</v>
      </c>
      <c r="O4">
        <f>IFERROR(VLOOKUP($N4,得点凡例!$A$3:$B$8,2,FALSE),"")</f>
        <v>5</v>
      </c>
    </row>
    <row r="5" spans="1:15">
      <c r="A5" s="64">
        <f t="shared" si="0"/>
        <v>4</v>
      </c>
      <c r="B5" s="122" t="s">
        <v>111</v>
      </c>
      <c r="C5" s="122" t="s">
        <v>150</v>
      </c>
      <c r="D5" s="123" t="s">
        <v>139</v>
      </c>
      <c r="E5" s="122">
        <v>90</v>
      </c>
      <c r="F5" s="122">
        <f>VLOOKUP($B5,$J$3:$M$8,4,FALSE)</f>
        <v>9999</v>
      </c>
      <c r="G5" s="8"/>
      <c r="H5" s="8"/>
      <c r="I5" s="13">
        <v>3</v>
      </c>
      <c r="J5" s="15" t="s">
        <v>125</v>
      </c>
      <c r="K5" s="15" t="str">
        <f t="shared" si="1"/>
        <v>OB3</v>
      </c>
      <c r="L5" s="15" t="str">
        <f t="shared" si="2"/>
        <v>E</v>
      </c>
      <c r="M5" s="111">
        <v>95.22</v>
      </c>
      <c r="N5" s="60">
        <f t="shared" si="3"/>
        <v>3</v>
      </c>
      <c r="O5">
        <f>IFERROR(VLOOKUP($N5,得点凡例!$A$3:$B$8,2,FALSE),"")</f>
        <v>3</v>
      </c>
    </row>
    <row r="6" spans="1:15">
      <c r="A6" s="64">
        <f t="shared" si="0"/>
        <v>4</v>
      </c>
      <c r="B6" s="122" t="s">
        <v>64</v>
      </c>
      <c r="C6" s="122" t="s">
        <v>157</v>
      </c>
      <c r="D6" s="123" t="s">
        <v>138</v>
      </c>
      <c r="E6" s="122">
        <v>100</v>
      </c>
      <c r="F6" s="122">
        <f>VLOOKUP($B6,$J$3:$M$8,4,FALSE)</f>
        <v>9999</v>
      </c>
      <c r="G6" s="8"/>
      <c r="H6" s="8"/>
      <c r="I6" s="13">
        <v>4</v>
      </c>
      <c r="J6" s="15" t="s">
        <v>114</v>
      </c>
      <c r="K6" s="15">
        <f t="shared" si="1"/>
        <v>2</v>
      </c>
      <c r="L6" s="15" t="str">
        <f t="shared" si="2"/>
        <v>E</v>
      </c>
      <c r="M6" s="111">
        <v>84.64</v>
      </c>
      <c r="N6" s="60">
        <f t="shared" si="3"/>
        <v>2</v>
      </c>
      <c r="O6">
        <f>IFERROR(VLOOKUP($N6,得点凡例!$A$3:$B$8,2,FALSE),"")</f>
        <v>4</v>
      </c>
    </row>
    <row r="7" spans="1:15">
      <c r="I7" s="13">
        <v>5</v>
      </c>
      <c r="J7" s="15" t="s">
        <v>111</v>
      </c>
      <c r="K7" s="15" t="str">
        <f t="shared" si="1"/>
        <v>OB3</v>
      </c>
      <c r="L7" s="15" t="str">
        <f t="shared" si="2"/>
        <v>C</v>
      </c>
      <c r="M7" s="111">
        <v>9999</v>
      </c>
      <c r="N7" s="60">
        <f t="shared" si="3"/>
        <v>4</v>
      </c>
      <c r="O7">
        <v>0</v>
      </c>
    </row>
    <row r="8" spans="1:15" ht="13" thickBot="1">
      <c r="I8" s="13">
        <v>6</v>
      </c>
      <c r="K8" s="15" t="str">
        <f t="shared" si="1"/>
        <v xml:space="preserve"> </v>
      </c>
      <c r="L8" s="15" t="str">
        <f t="shared" si="2"/>
        <v xml:space="preserve"> </v>
      </c>
      <c r="M8" s="126"/>
      <c r="N8" s="60" t="str">
        <f t="shared" si="3"/>
        <v/>
      </c>
      <c r="O8" t="str">
        <f>IFERROR(VLOOKUP($N8,得点凡例!$A$3:$B$8,2,FALSE),"")</f>
        <v/>
      </c>
    </row>
    <row r="9" spans="1:15">
      <c r="N9" s="60" t="str">
        <f t="shared" ref="N9:N13" si="4">IFERROR(RANK($M9,$M$8:$M$13,1),"")</f>
        <v/>
      </c>
    </row>
    <row r="10" spans="1:15">
      <c r="N10" s="60" t="str">
        <f t="shared" si="4"/>
        <v/>
      </c>
    </row>
    <row r="11" spans="1:15">
      <c r="N11" s="60" t="str">
        <f>IFERROR(RANK($M11,$M$8:$M$13,1),"")</f>
        <v/>
      </c>
    </row>
    <row r="12" spans="1:15">
      <c r="N12" s="60" t="str">
        <f t="shared" si="4"/>
        <v/>
      </c>
    </row>
    <row r="13" spans="1:15">
      <c r="N13" s="60" t="str">
        <f t="shared" si="4"/>
        <v/>
      </c>
    </row>
    <row r="15" spans="1:15">
      <c r="N15" s="60" t="str">
        <f>IFERROR(RANK($M15,$M$8:$M$13,1),"")</f>
        <v/>
      </c>
    </row>
    <row r="16" spans="1:15">
      <c r="N16" s="60" t="str">
        <f>IFERROR(RANK($M16,$M$16:$M$21,1),"")</f>
        <v/>
      </c>
    </row>
    <row r="17" spans="14:14">
      <c r="N17" s="60" t="str">
        <f t="shared" ref="N17:N21" si="5">IFERROR(RANK($M17,$M$16:$M$21,1),"")</f>
        <v/>
      </c>
    </row>
    <row r="18" spans="14:14">
      <c r="N18" s="60" t="str">
        <f t="shared" si="5"/>
        <v/>
      </c>
    </row>
    <row r="19" spans="14:14">
      <c r="N19" s="60" t="str">
        <f t="shared" si="5"/>
        <v/>
      </c>
    </row>
    <row r="20" spans="14:14">
      <c r="N20" s="60" t="str">
        <f t="shared" si="5"/>
        <v/>
      </c>
    </row>
    <row r="21" spans="14:14">
      <c r="N21" s="60" t="str">
        <f t="shared" si="5"/>
        <v/>
      </c>
    </row>
  </sheetData>
  <phoneticPr fontId="2"/>
  <dataValidations count="1">
    <dataValidation type="list" allowBlank="1" showInputMessage="1" showErrorMessage="1" sqref="J2:J1048576" xr:uid="{B7A6C762-91AE-4AEB-8CFF-F7C4A6A3D8EE}">
      <formula1>$B$2:$B$7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フォームの回答 1</vt:lpstr>
      <vt:lpstr>データ抽出の為の修正</vt:lpstr>
      <vt:lpstr>参加者リスト</vt:lpstr>
      <vt:lpstr>得点凡例</vt:lpstr>
      <vt:lpstr>競技順</vt:lpstr>
      <vt:lpstr>計時係</vt:lpstr>
      <vt:lpstr>100mIM</vt:lpstr>
      <vt:lpstr>100Fly,Ba</vt:lpstr>
      <vt:lpstr>100Br</vt:lpstr>
      <vt:lpstr>100Fr</vt:lpstr>
      <vt:lpstr>25Fly</vt:lpstr>
      <vt:lpstr>25Ba</vt:lpstr>
      <vt:lpstr>25Br</vt:lpstr>
      <vt:lpstr>25Fr</vt:lpstr>
      <vt:lpstr>50Fly</vt:lpstr>
      <vt:lpstr>50Ba</vt:lpstr>
      <vt:lpstr>50Br</vt:lpstr>
      <vt:lpstr>50Fr</vt:lpstr>
      <vt:lpstr>OBチームリレー希望調査</vt:lpstr>
      <vt:lpstr>OBチームリレー</vt:lpstr>
      <vt:lpstr>R-200mFr</vt:lpstr>
      <vt:lpstr>R-200mIM</vt:lpstr>
      <vt:lpstr>R-100mFr</vt:lpstr>
      <vt:lpstr>R-100mIM</vt:lpstr>
      <vt:lpstr>R-400mFr</vt:lpstr>
      <vt:lpstr>R-400mIM</vt:lpstr>
      <vt:lpstr>累計距離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初田朱雀</cp:lastModifiedBy>
  <dcterms:modified xsi:type="dcterms:W3CDTF">2019-08-22T13:10:58Z</dcterms:modified>
</cp:coreProperties>
</file>