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17" i="1" l="1"/>
  <c r="AG17" i="1"/>
  <c r="AF17" i="1"/>
  <c r="AE17" i="1"/>
  <c r="AD17" i="1"/>
  <c r="AC17" i="1"/>
  <c r="AA17" i="1"/>
  <c r="Z17" i="1"/>
  <c r="Y17" i="1"/>
  <c r="X17" i="1"/>
  <c r="W17" i="1"/>
  <c r="V17" i="1"/>
  <c r="U17" i="1"/>
  <c r="S17" i="1"/>
  <c r="Q17" i="1"/>
  <c r="O17" i="1"/>
  <c r="M17" i="1"/>
  <c r="L17" i="1"/>
  <c r="J17" i="1"/>
  <c r="I17" i="1"/>
  <c r="H17" i="1"/>
  <c r="AK16" i="1"/>
  <c r="AH16" i="1"/>
  <c r="T16" i="1"/>
  <c r="R16" i="1"/>
  <c r="P16" i="1"/>
  <c r="N16" i="1"/>
  <c r="K16" i="1"/>
  <c r="AB16" i="1" s="1"/>
  <c r="AI16" i="1" s="1"/>
  <c r="AK15" i="1"/>
  <c r="AH15" i="1"/>
  <c r="T15" i="1"/>
  <c r="R15" i="1"/>
  <c r="P15" i="1"/>
  <c r="N15" i="1"/>
  <c r="AB15" i="1" s="1"/>
  <c r="AI15" i="1" s="1"/>
  <c r="AL15" i="1" s="1"/>
  <c r="AN15" i="1" s="1"/>
  <c r="K15" i="1"/>
  <c r="AK14" i="1"/>
  <c r="AH14" i="1"/>
  <c r="T14" i="1"/>
  <c r="R14" i="1"/>
  <c r="P14" i="1"/>
  <c r="N14" i="1"/>
  <c r="K14" i="1"/>
  <c r="AB14" i="1" s="1"/>
  <c r="AI14" i="1" s="1"/>
  <c r="AL14" i="1" s="1"/>
  <c r="AM14" i="1" s="1"/>
  <c r="AK13" i="1"/>
  <c r="AH13" i="1"/>
  <c r="T13" i="1"/>
  <c r="R13" i="1"/>
  <c r="P13" i="1"/>
  <c r="N13" i="1"/>
  <c r="K13" i="1"/>
  <c r="AB13" i="1" s="1"/>
  <c r="AI13" i="1" s="1"/>
  <c r="AL13" i="1" s="1"/>
  <c r="AN13" i="1" s="1"/>
  <c r="AK12" i="1"/>
  <c r="AH12" i="1"/>
  <c r="T12" i="1"/>
  <c r="R12" i="1"/>
  <c r="P12" i="1"/>
  <c r="N12" i="1"/>
  <c r="K12" i="1"/>
  <c r="AB12" i="1" s="1"/>
  <c r="AI12" i="1" s="1"/>
  <c r="AL12" i="1" s="1"/>
  <c r="AN12" i="1" s="1"/>
  <c r="AK11" i="1"/>
  <c r="AH11" i="1"/>
  <c r="T11" i="1"/>
  <c r="R11" i="1"/>
  <c r="P11" i="1"/>
  <c r="N11" i="1"/>
  <c r="AB11" i="1" s="1"/>
  <c r="AI11" i="1" s="1"/>
  <c r="AL11" i="1" s="1"/>
  <c r="AN11" i="1" s="1"/>
  <c r="K11" i="1"/>
  <c r="AK10" i="1"/>
  <c r="AH10" i="1"/>
  <c r="T10" i="1"/>
  <c r="R10" i="1"/>
  <c r="P10" i="1"/>
  <c r="N10" i="1"/>
  <c r="K10" i="1"/>
  <c r="AB10" i="1" s="1"/>
  <c r="AI10" i="1" s="1"/>
  <c r="AL10" i="1" s="1"/>
  <c r="AN10" i="1" s="1"/>
  <c r="AK9" i="1"/>
  <c r="AH9" i="1"/>
  <c r="T9" i="1"/>
  <c r="R9" i="1"/>
  <c r="P9" i="1"/>
  <c r="N9" i="1"/>
  <c r="K9" i="1"/>
  <c r="AB9" i="1" s="1"/>
  <c r="AI9" i="1" s="1"/>
  <c r="AL9" i="1" s="1"/>
  <c r="AN9" i="1" s="1"/>
  <c r="AK8" i="1"/>
  <c r="AK17" i="1" s="1"/>
  <c r="AH8" i="1"/>
  <c r="AH17" i="1" s="1"/>
  <c r="T8" i="1"/>
  <c r="T17" i="1" s="1"/>
  <c r="R8" i="1"/>
  <c r="R17" i="1" s="1"/>
  <c r="P8" i="1"/>
  <c r="P17" i="1" s="1"/>
  <c r="N8" i="1"/>
  <c r="N17" i="1" s="1"/>
  <c r="K8" i="1"/>
  <c r="K17" i="1" s="1"/>
  <c r="AM17" i="1" l="1"/>
  <c r="AM16" i="1"/>
  <c r="AL16" i="1"/>
  <c r="AB8" i="1"/>
  <c r="AB17" i="1" l="1"/>
  <c r="AI8" i="1"/>
  <c r="AI17" i="1" l="1"/>
  <c r="AL8" i="1"/>
  <c r="AN8" i="1" l="1"/>
  <c r="AN17" i="1" s="1"/>
  <c r="AL17" i="1"/>
</calcChain>
</file>

<file path=xl/sharedStrings.xml><?xml version="1.0" encoding="utf-8"?>
<sst xmlns="http://schemas.openxmlformats.org/spreadsheetml/2006/main" count="98" uniqueCount="81">
  <si>
    <t>(PIECE RATE PAYROLL FOR THE MONTH OF 05-2021)</t>
  </si>
  <si>
    <t>STT
(No.)</t>
  </si>
  <si>
    <t>MSNV
(Code)</t>
  </si>
  <si>
    <t>NC
(Work-ing day)</t>
  </si>
  <si>
    <t>R+K+CT+L+T
(Electricity)</t>
  </si>
  <si>
    <t>BHXH+BHYT+BHTN
(Social + health + jobless insurance)</t>
  </si>
  <si>
    <t>ATM
(ATM card)</t>
  </si>
  <si>
    <t>QC-1524</t>
  </si>
  <si>
    <t>C. 01</t>
  </si>
  <si>
    <t>CN - KCS</t>
  </si>
  <si>
    <t>1524</t>
  </si>
  <si>
    <t>QC2-0135</t>
  </si>
  <si>
    <t>C. 02</t>
  </si>
  <si>
    <t>0135</t>
  </si>
  <si>
    <t>QC3-0114</t>
  </si>
  <si>
    <t>C. 03</t>
  </si>
  <si>
    <t>0114</t>
  </si>
  <si>
    <t>QC4-0607</t>
  </si>
  <si>
    <t>C. 04</t>
  </si>
  <si>
    <t>0607</t>
  </si>
  <si>
    <t>QC5-0112</t>
  </si>
  <si>
    <t>C. 05</t>
  </si>
  <si>
    <t>0112</t>
  </si>
  <si>
    <t>QC6-0060</t>
  </si>
  <si>
    <t>C. 06</t>
  </si>
  <si>
    <t>0060</t>
  </si>
  <si>
    <t>QC7-1534</t>
  </si>
  <si>
    <t>C. 07</t>
  </si>
  <si>
    <t>1534</t>
  </si>
  <si>
    <t>QC-1165</t>
  </si>
  <si>
    <t>C. 08</t>
  </si>
  <si>
    <t>1165</t>
  </si>
  <si>
    <t>QC8-0027</t>
  </si>
  <si>
    <t>0027</t>
  </si>
  <si>
    <t>BẢNG THANH TOÁN LƯƠNG THÁNG  03 NĂM  2021</t>
  </si>
  <si>
    <t>NGUYỄN THỊ NGHỆ GIANG</t>
  </si>
  <si>
    <t>NGUYỄN THỊ MỸ LINH</t>
  </si>
  <si>
    <t>NGUYỄN THỊ DIỆU</t>
  </si>
  <si>
    <t>VÕ THỊ BÍCH PHƯỢNG</t>
  </si>
  <si>
    <t>LÊ THỊ MỸ HẠNH</t>
  </si>
  <si>
    <t>PHẠM THỊ HOÀI THU</t>
  </si>
  <si>
    <t>NGUYỄN THỊ THÚY HẰNG</t>
  </si>
  <si>
    <t>TRẦN THỊ LINH CHI</t>
  </si>
  <si>
    <t>CAO THỊ DUNG</t>
  </si>
  <si>
    <t>Nữ</t>
  </si>
  <si>
    <t>Tổng cộng (Total)</t>
  </si>
  <si>
    <t>HỌ VÀ TÊN
(Name)</t>
  </si>
  <si>
    <t>GIỚI TÍNH
(Sex)</t>
  </si>
  <si>
    <t>BỘ PHẬN
(Dept.)</t>
  </si>
  <si>
    <t>CHỨC VỤ
(Positions)</t>
  </si>
  <si>
    <t>NGÀY VÀO
(Hiring date)</t>
  </si>
  <si>
    <t>LƯƠNG CB
(Basic salary)</t>
  </si>
  <si>
    <t>LƯƠNG QC
(Salary QC)</t>
  </si>
  <si>
    <t>LƯƠNG NC QC
(QC workday pays)</t>
  </si>
  <si>
    <t>LƯƠNG SP
(Piece-rate salary)</t>
  </si>
  <si>
    <t>PHÉP
(Leave day)</t>
  </si>
  <si>
    <t>TIỀN PHÉ
(Amount)</t>
  </si>
  <si>
    <t>LỄ TẾT
(Leave)</t>
  </si>
  <si>
    <t>TIỀN LỄ TẾT
(Amount)</t>
  </si>
  <si>
    <t>TIỀN R+K+CT+L+T
(Amount)</t>
  </si>
  <si>
    <t>CĐ NỮ
(Women's regime)</t>
  </si>
  <si>
    <t>TIỀN CD NỮ
(Amount)</t>
  </si>
  <si>
    <t>ĐIỂM CC
(Attendance allowance)</t>
  </si>
  <si>
    <t>HỖ TRỢ NHÀ Ở
(Housing money)</t>
  </si>
  <si>
    <t>HỖ TRỢ ĐIỆN THOẠI
(Telephone fee)</t>
  </si>
  <si>
    <t>HỖ TRỢ XĂNG XE
(Petrol money)</t>
  </si>
  <si>
    <t>HỖ TRỢ NUÔI CON NHỎ
(Allowances for children)</t>
  </si>
  <si>
    <t>TIỀN NGUYỆT SAN
(Woman money)</t>
  </si>
  <si>
    <t>THANH TOAN KHÁC
(Other payment)</t>
  </si>
  <si>
    <t>TỔNG THANH TOÁN
(Total payment)</t>
  </si>
  <si>
    <t>THUẾ TNCN
(Payable of PIT)</t>
  </si>
  <si>
    <t>CĐ PHÍ
(Trade Union Fee)</t>
  </si>
  <si>
    <t>TẠM ỨNG
Advance</t>
  </si>
  <si>
    <t>KHẤU TRỪ KHÁC
(Other deduction)</t>
  </si>
  <si>
    <t>TỔNG KHẤU TRỪ
(Total deduction)</t>
  </si>
  <si>
    <t>TỔNG NHẬN CUỐI THÁNG
(Total received)</t>
  </si>
  <si>
    <t>NGÀY PHÉP TỒN
(Leave day exist)</t>
  </si>
  <si>
    <t>LƯƠNG PHÉP TỒN
(Amount)</t>
  </si>
  <si>
    <t>THỰC LĨNH
(Salary)</t>
  </si>
  <si>
    <t>TIỀN MẶT (Cash)</t>
  </si>
  <si>
    <t>KÝ NHẬN
(Signature)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</si>
</sst>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#"/>
    <numFmt numFmtId="165" formatCode="#,###.0;\(#,###.0\);\ ;\ "/>
    <numFmt numFmtId="166" formatCode="#,###;\(#,###\);\ ;\ "/>
    <numFmt numFmtId="167" formatCode="#,##0.0;\(#,##0.0\);\ ;\ 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Times New Roman"/>
      <family val="1"/>
    </font>
    <font>
      <sz val="11"/>
      <color theme="1"/>
      <name val="Times New Roman"/>
      <family val="1"/>
    </font>
    <font>
      <b/>
      <sz val="8"/>
      <color rgb="FF0000FF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14" fontId="6" fillId="0" borderId="2" xfId="0" applyNumberFormat="1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166" fontId="6" fillId="0" borderId="2" xfId="0" applyNumberFormat="1" applyFont="1" applyBorder="1"/>
    <xf numFmtId="167" fontId="6" fillId="0" borderId="2" xfId="0" applyNumberFormat="1" applyFont="1" applyBorder="1"/>
    <xf numFmtId="49" fontId="6" fillId="0" borderId="2" xfId="0" applyNumberFormat="1" applyFont="1" applyBorder="1"/>
    <xf numFmtId="0" fontId="4" fillId="0" borderId="2" xfId="0" applyFont="1" applyBorder="1"/>
    <xf numFmtId="166" fontId="4" fillId="0" borderId="2" xfId="0" applyNumberFormat="1" applyFont="1" applyBorder="1"/>
    <xf numFmtId="165" fontId="4" fillId="0" borderId="2" xfId="0" applyNumberFormat="1" applyFont="1" applyBorder="1"/>
    <xf numFmtId="167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abSelected="1" workbookViewId="0">
      <selection activeCell="A3" sqref="A3:AO3"/>
    </sheetView>
  </sheetViews>
  <sheetFormatPr defaultRowHeight="15" x14ac:dyDescent="0.25"/>
  <cols>
    <col min="1" max="1" width="3.7109375" customWidth="1"/>
    <col min="3" max="3" width="16.28515625" customWidth="1"/>
    <col min="4" max="4" width="8.7109375" customWidth="1"/>
    <col min="5" max="10" width="9.7109375" customWidth="1"/>
    <col min="11" max="12" width="10.7109375" customWidth="1"/>
    <col min="13" max="13" width="5.7109375" customWidth="1"/>
    <col min="14" max="14" width="9.7109375" customWidth="1"/>
    <col min="15" max="15" width="5.7109375" customWidth="1"/>
    <col min="16" max="16" width="9.7109375" customWidth="1"/>
    <col min="18" max="18" width="9.7109375" customWidth="1"/>
    <col min="20" max="20" width="9.7109375" customWidth="1"/>
    <col min="21" max="21" width="5.7109375" customWidth="1"/>
    <col min="25" max="26" width="8.7109375" customWidth="1"/>
    <col min="27" max="30" width="9.7109375" customWidth="1"/>
    <col min="32" max="40" width="9.7109375" customWidth="1"/>
  </cols>
  <sheetData>
    <row r="1" spans="1:42" ht="15.75" x14ac:dyDescent="0.3">
      <c r="C1" s="1"/>
    </row>
    <row r="2" spans="1:42" ht="15.75" x14ac:dyDescent="0.3">
      <c r="C2" s="1"/>
    </row>
    <row r="3" spans="1:42" s="3" customFormat="1" ht="25.5" x14ac:dyDescent="0.25">
      <c r="A3" s="2" t="s">
        <v>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2" s="3" customFormat="1" ht="25.5" x14ac:dyDescent="0.25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6" spans="1:42" s="3" customFormat="1" ht="73.5" x14ac:dyDescent="0.25">
      <c r="A6" s="4" t="s">
        <v>1</v>
      </c>
      <c r="B6" s="4" t="s">
        <v>2</v>
      </c>
      <c r="C6" s="4" t="s">
        <v>46</v>
      </c>
      <c r="D6" s="4" t="s">
        <v>47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3</v>
      </c>
      <c r="J6" s="4" t="s">
        <v>52</v>
      </c>
      <c r="K6" s="4" t="s">
        <v>53</v>
      </c>
      <c r="L6" s="4" t="s">
        <v>54</v>
      </c>
      <c r="M6" s="4" t="s">
        <v>55</v>
      </c>
      <c r="N6" s="4" t="s">
        <v>56</v>
      </c>
      <c r="O6" s="4" t="s">
        <v>57</v>
      </c>
      <c r="P6" s="4" t="s">
        <v>58</v>
      </c>
      <c r="Q6" s="4" t="s">
        <v>4</v>
      </c>
      <c r="R6" s="4" t="s">
        <v>59</v>
      </c>
      <c r="S6" s="4" t="s">
        <v>60</v>
      </c>
      <c r="T6" s="4" t="s">
        <v>61</v>
      </c>
      <c r="U6" s="4" t="s">
        <v>62</v>
      </c>
      <c r="V6" s="4" t="s">
        <v>63</v>
      </c>
      <c r="W6" s="4" t="s">
        <v>64</v>
      </c>
      <c r="X6" s="4" t="s">
        <v>65</v>
      </c>
      <c r="Y6" s="4" t="s">
        <v>66</v>
      </c>
      <c r="Z6" s="4" t="s">
        <v>67</v>
      </c>
      <c r="AA6" s="4" t="s">
        <v>68</v>
      </c>
      <c r="AB6" s="4" t="s">
        <v>69</v>
      </c>
      <c r="AC6" s="4" t="s">
        <v>5</v>
      </c>
      <c r="AD6" s="4" t="s">
        <v>70</v>
      </c>
      <c r="AE6" s="4" t="s">
        <v>71</v>
      </c>
      <c r="AF6" s="4" t="s">
        <v>72</v>
      </c>
      <c r="AG6" s="4" t="s">
        <v>73</v>
      </c>
      <c r="AH6" s="4" t="s">
        <v>74</v>
      </c>
      <c r="AI6" s="4" t="s">
        <v>75</v>
      </c>
      <c r="AJ6" s="4" t="s">
        <v>76</v>
      </c>
      <c r="AK6" s="4" t="s">
        <v>77</v>
      </c>
      <c r="AL6" s="4" t="s">
        <v>78</v>
      </c>
      <c r="AM6" s="4" t="s">
        <v>79</v>
      </c>
      <c r="AN6" s="4" t="s">
        <v>6</v>
      </c>
      <c r="AO6" s="4" t="s">
        <v>80</v>
      </c>
    </row>
    <row r="7" spans="1:42" s="3" customFormat="1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5">
        <v>19</v>
      </c>
      <c r="T7" s="5">
        <v>20</v>
      </c>
      <c r="U7" s="5">
        <v>21</v>
      </c>
      <c r="V7" s="5">
        <v>22</v>
      </c>
      <c r="W7" s="5">
        <v>23</v>
      </c>
      <c r="X7" s="5">
        <v>24</v>
      </c>
      <c r="Y7" s="5">
        <v>25</v>
      </c>
      <c r="Z7" s="5">
        <v>26</v>
      </c>
      <c r="AA7" s="5">
        <v>27</v>
      </c>
      <c r="AB7" s="5">
        <v>28</v>
      </c>
      <c r="AC7" s="5">
        <v>29</v>
      </c>
      <c r="AD7" s="5">
        <v>30</v>
      </c>
      <c r="AE7" s="5">
        <v>31</v>
      </c>
      <c r="AF7" s="5">
        <v>32</v>
      </c>
      <c r="AG7" s="5">
        <v>33</v>
      </c>
      <c r="AH7" s="5">
        <v>34</v>
      </c>
      <c r="AI7" s="5">
        <v>35</v>
      </c>
      <c r="AJ7" s="5">
        <v>36</v>
      </c>
      <c r="AK7" s="5">
        <v>37</v>
      </c>
      <c r="AL7" s="5">
        <v>38</v>
      </c>
      <c r="AM7" s="5">
        <v>39</v>
      </c>
      <c r="AN7" s="5">
        <v>40</v>
      </c>
      <c r="AO7" s="5">
        <v>41</v>
      </c>
    </row>
    <row r="8" spans="1:42" s="3" customFormat="1" x14ac:dyDescent="0.25">
      <c r="A8" s="6">
        <v>1</v>
      </c>
      <c r="B8" s="6" t="s">
        <v>7</v>
      </c>
      <c r="C8" s="6" t="s">
        <v>35</v>
      </c>
      <c r="D8" s="6" t="s">
        <v>44</v>
      </c>
      <c r="E8" s="6" t="s">
        <v>8</v>
      </c>
      <c r="F8" s="6" t="s">
        <v>9</v>
      </c>
      <c r="G8" s="7">
        <v>44153</v>
      </c>
      <c r="H8" s="8">
        <v>4553457.9999944</v>
      </c>
      <c r="I8" s="9">
        <v>23</v>
      </c>
      <c r="J8" s="10">
        <v>5106000</v>
      </c>
      <c r="K8" s="10">
        <f t="shared" ref="K8:K16" si="0">J8/26*I8</f>
        <v>4516846.153846154</v>
      </c>
      <c r="L8" s="10">
        <v>82800</v>
      </c>
      <c r="M8" s="6">
        <v>1</v>
      </c>
      <c r="N8" s="10">
        <f t="shared" ref="N8:N16" si="1">H8/26*M8</f>
        <v>175132.9999997846</v>
      </c>
      <c r="O8" s="6">
        <v>1</v>
      </c>
      <c r="P8" s="10">
        <f t="shared" ref="P8:P16" si="2">H8/26*O8</f>
        <v>175132.9999997846</v>
      </c>
      <c r="Q8" s="6">
        <v>1</v>
      </c>
      <c r="R8" s="10">
        <f t="shared" ref="R8:R16" si="3">H8/26*Q8</f>
        <v>175132.9999997846</v>
      </c>
      <c r="S8" s="6">
        <v>0</v>
      </c>
      <c r="T8" s="10">
        <f t="shared" ref="T8:T16" si="4">H8/208*S8</f>
        <v>0</v>
      </c>
      <c r="U8" s="6">
        <v>14</v>
      </c>
      <c r="V8" s="10">
        <v>300000</v>
      </c>
      <c r="W8" s="10">
        <v>0</v>
      </c>
      <c r="X8" s="10">
        <v>184615</v>
      </c>
      <c r="Y8" s="10"/>
      <c r="Z8" s="10">
        <v>32837</v>
      </c>
      <c r="AA8" s="10">
        <v>0</v>
      </c>
      <c r="AB8" s="10">
        <f t="shared" ref="AB8:AB16" si="5">ROUND(K8+L8+N8+P8+R8+T8+V8+W8+X8+Y8+Z8+AA8,0)</f>
        <v>5642497</v>
      </c>
      <c r="AC8" s="10">
        <v>478114</v>
      </c>
      <c r="AD8" s="10"/>
      <c r="AE8" s="10">
        <v>45535</v>
      </c>
      <c r="AF8" s="10">
        <v>0</v>
      </c>
      <c r="AG8" s="10">
        <v>0</v>
      </c>
      <c r="AH8" s="10">
        <f t="shared" ref="AH8:AH16" si="6">ROUND(SUM(AC8:AG8),0)</f>
        <v>523649</v>
      </c>
      <c r="AI8" s="10">
        <f t="shared" ref="AI8:AI16" si="7">AB8-AH8</f>
        <v>5118848</v>
      </c>
      <c r="AJ8" s="11">
        <v>0</v>
      </c>
      <c r="AK8" s="10">
        <f t="shared" ref="AK8:AK16" si="8">H8/26*AJ8</f>
        <v>0</v>
      </c>
      <c r="AL8" s="10">
        <f t="shared" ref="AL8:AL16" si="9">AI8+AK8</f>
        <v>5118848</v>
      </c>
      <c r="AM8" s="10">
        <v>0</v>
      </c>
      <c r="AN8" s="10">
        <f t="shared" ref="AN8:AN13" si="10">AL8-IF(AM8&gt;0,AM8,0)</f>
        <v>5118848</v>
      </c>
      <c r="AO8" s="6"/>
      <c r="AP8" s="12" t="s">
        <v>10</v>
      </c>
    </row>
    <row r="9" spans="1:42" s="3" customFormat="1" x14ac:dyDescent="0.25">
      <c r="A9" s="6">
        <v>2</v>
      </c>
      <c r="B9" s="6" t="s">
        <v>11</v>
      </c>
      <c r="C9" s="6" t="s">
        <v>36</v>
      </c>
      <c r="D9" s="6" t="s">
        <v>44</v>
      </c>
      <c r="E9" s="6" t="s">
        <v>12</v>
      </c>
      <c r="F9" s="6" t="s">
        <v>9</v>
      </c>
      <c r="G9" s="7">
        <v>38749</v>
      </c>
      <c r="H9" s="8">
        <v>4553457.9999944</v>
      </c>
      <c r="I9" s="9">
        <v>24</v>
      </c>
      <c r="J9" s="10">
        <v>5349000</v>
      </c>
      <c r="K9" s="10">
        <f t="shared" si="0"/>
        <v>4937538.461538461</v>
      </c>
      <c r="L9" s="10">
        <v>71460</v>
      </c>
      <c r="M9" s="6">
        <v>0</v>
      </c>
      <c r="N9" s="10">
        <f t="shared" si="1"/>
        <v>0</v>
      </c>
      <c r="O9" s="6">
        <v>1</v>
      </c>
      <c r="P9" s="10">
        <f t="shared" si="2"/>
        <v>175132.9999997846</v>
      </c>
      <c r="Q9" s="6">
        <v>1</v>
      </c>
      <c r="R9" s="10">
        <f t="shared" si="3"/>
        <v>175132.9999997846</v>
      </c>
      <c r="S9" s="6">
        <v>0</v>
      </c>
      <c r="T9" s="10">
        <f t="shared" si="4"/>
        <v>0</v>
      </c>
      <c r="U9" s="6">
        <v>14</v>
      </c>
      <c r="V9" s="10">
        <v>300000</v>
      </c>
      <c r="W9" s="10">
        <v>276923</v>
      </c>
      <c r="X9" s="10">
        <v>192308</v>
      </c>
      <c r="Y9" s="10"/>
      <c r="Z9" s="10">
        <v>32837</v>
      </c>
      <c r="AA9" s="10">
        <v>0</v>
      </c>
      <c r="AB9" s="10">
        <f t="shared" si="5"/>
        <v>6161332</v>
      </c>
      <c r="AC9" s="10">
        <v>478114</v>
      </c>
      <c r="AD9" s="10"/>
      <c r="AE9" s="10">
        <v>45535</v>
      </c>
      <c r="AF9" s="10">
        <v>0</v>
      </c>
      <c r="AG9" s="10">
        <v>0</v>
      </c>
      <c r="AH9" s="10">
        <f t="shared" si="6"/>
        <v>523649</v>
      </c>
      <c r="AI9" s="10">
        <f t="shared" si="7"/>
        <v>5637683</v>
      </c>
      <c r="AJ9" s="11">
        <v>0</v>
      </c>
      <c r="AK9" s="10">
        <f t="shared" si="8"/>
        <v>0</v>
      </c>
      <c r="AL9" s="10">
        <f t="shared" si="9"/>
        <v>5637683</v>
      </c>
      <c r="AM9" s="10">
        <v>0</v>
      </c>
      <c r="AN9" s="10">
        <f t="shared" si="10"/>
        <v>5637683</v>
      </c>
      <c r="AO9" s="6"/>
      <c r="AP9" s="12" t="s">
        <v>13</v>
      </c>
    </row>
    <row r="10" spans="1:42" s="3" customFormat="1" x14ac:dyDescent="0.25">
      <c r="A10" s="6">
        <v>3</v>
      </c>
      <c r="B10" s="6" t="s">
        <v>14</v>
      </c>
      <c r="C10" s="6" t="s">
        <v>37</v>
      </c>
      <c r="D10" s="6" t="s">
        <v>44</v>
      </c>
      <c r="E10" s="6" t="s">
        <v>15</v>
      </c>
      <c r="F10" s="6" t="s">
        <v>9</v>
      </c>
      <c r="G10" s="7">
        <v>38018</v>
      </c>
      <c r="H10" s="8">
        <v>4553457.9999944</v>
      </c>
      <c r="I10" s="9">
        <v>24</v>
      </c>
      <c r="J10" s="10">
        <v>5241000</v>
      </c>
      <c r="K10" s="10">
        <f t="shared" si="0"/>
        <v>4837846.153846154</v>
      </c>
      <c r="L10" s="10">
        <v>18900</v>
      </c>
      <c r="M10" s="6">
        <v>0</v>
      </c>
      <c r="N10" s="10">
        <f t="shared" si="1"/>
        <v>0</v>
      </c>
      <c r="O10" s="6">
        <v>1</v>
      </c>
      <c r="P10" s="10">
        <f t="shared" si="2"/>
        <v>175132.9999997846</v>
      </c>
      <c r="Q10" s="6">
        <v>1</v>
      </c>
      <c r="R10" s="10">
        <f t="shared" si="3"/>
        <v>175132.9999997846</v>
      </c>
      <c r="S10" s="6">
        <v>0</v>
      </c>
      <c r="T10" s="10">
        <f t="shared" si="4"/>
        <v>0</v>
      </c>
      <c r="U10" s="6">
        <v>14</v>
      </c>
      <c r="V10" s="10">
        <v>300000</v>
      </c>
      <c r="W10" s="10">
        <v>276923</v>
      </c>
      <c r="X10" s="10">
        <v>192308</v>
      </c>
      <c r="Y10" s="10"/>
      <c r="Z10" s="10">
        <v>32837</v>
      </c>
      <c r="AA10" s="10">
        <v>0</v>
      </c>
      <c r="AB10" s="10">
        <f t="shared" si="5"/>
        <v>6009080</v>
      </c>
      <c r="AC10" s="10">
        <v>478114</v>
      </c>
      <c r="AD10" s="10"/>
      <c r="AE10" s="10">
        <v>45535</v>
      </c>
      <c r="AF10" s="10">
        <v>0</v>
      </c>
      <c r="AG10" s="10">
        <v>0</v>
      </c>
      <c r="AH10" s="10">
        <f t="shared" si="6"/>
        <v>523649</v>
      </c>
      <c r="AI10" s="10">
        <f t="shared" si="7"/>
        <v>5485431</v>
      </c>
      <c r="AJ10" s="11">
        <v>0</v>
      </c>
      <c r="AK10" s="10">
        <f t="shared" si="8"/>
        <v>0</v>
      </c>
      <c r="AL10" s="10">
        <f t="shared" si="9"/>
        <v>5485431</v>
      </c>
      <c r="AM10" s="10">
        <v>0</v>
      </c>
      <c r="AN10" s="10">
        <f t="shared" si="10"/>
        <v>5485431</v>
      </c>
      <c r="AO10" s="6"/>
      <c r="AP10" s="12" t="s">
        <v>16</v>
      </c>
    </row>
    <row r="11" spans="1:42" s="3" customFormat="1" x14ac:dyDescent="0.25">
      <c r="A11" s="6">
        <v>4</v>
      </c>
      <c r="B11" s="6" t="s">
        <v>17</v>
      </c>
      <c r="C11" s="6" t="s">
        <v>38</v>
      </c>
      <c r="D11" s="6" t="s">
        <v>44</v>
      </c>
      <c r="E11" s="6" t="s">
        <v>18</v>
      </c>
      <c r="F11" s="6" t="s">
        <v>9</v>
      </c>
      <c r="G11" s="7">
        <v>41793</v>
      </c>
      <c r="H11" s="8">
        <v>4553457.9999944</v>
      </c>
      <c r="I11" s="9">
        <v>24</v>
      </c>
      <c r="J11" s="10">
        <v>5052000</v>
      </c>
      <c r="K11" s="10">
        <f t="shared" si="0"/>
        <v>4663384.615384616</v>
      </c>
      <c r="L11" s="10">
        <v>65700</v>
      </c>
      <c r="M11" s="6">
        <v>0</v>
      </c>
      <c r="N11" s="10">
        <f t="shared" si="1"/>
        <v>0</v>
      </c>
      <c r="O11" s="6">
        <v>1</v>
      </c>
      <c r="P11" s="10">
        <f t="shared" si="2"/>
        <v>175132.9999997846</v>
      </c>
      <c r="Q11" s="6">
        <v>1</v>
      </c>
      <c r="R11" s="10">
        <f t="shared" si="3"/>
        <v>175132.9999997846</v>
      </c>
      <c r="S11" s="6">
        <v>0</v>
      </c>
      <c r="T11" s="10">
        <f t="shared" si="4"/>
        <v>0</v>
      </c>
      <c r="U11" s="6">
        <v>14</v>
      </c>
      <c r="V11" s="10">
        <v>300000</v>
      </c>
      <c r="W11" s="10">
        <v>276923</v>
      </c>
      <c r="X11" s="10">
        <v>192308</v>
      </c>
      <c r="Y11" s="10"/>
      <c r="Z11" s="10"/>
      <c r="AA11" s="10">
        <v>0</v>
      </c>
      <c r="AB11" s="10">
        <f t="shared" si="5"/>
        <v>5848582</v>
      </c>
      <c r="AC11" s="10">
        <v>478114</v>
      </c>
      <c r="AD11" s="10"/>
      <c r="AE11" s="10">
        <v>45535</v>
      </c>
      <c r="AF11" s="10">
        <v>0</v>
      </c>
      <c r="AG11" s="10">
        <v>0</v>
      </c>
      <c r="AH11" s="10">
        <f t="shared" si="6"/>
        <v>523649</v>
      </c>
      <c r="AI11" s="10">
        <f t="shared" si="7"/>
        <v>5324933</v>
      </c>
      <c r="AJ11" s="11">
        <v>0</v>
      </c>
      <c r="AK11" s="10">
        <f t="shared" si="8"/>
        <v>0</v>
      </c>
      <c r="AL11" s="10">
        <f t="shared" si="9"/>
        <v>5324933</v>
      </c>
      <c r="AM11" s="10">
        <v>0</v>
      </c>
      <c r="AN11" s="10">
        <f t="shared" si="10"/>
        <v>5324933</v>
      </c>
      <c r="AO11" s="6"/>
      <c r="AP11" s="12" t="s">
        <v>19</v>
      </c>
    </row>
    <row r="12" spans="1:42" s="3" customFormat="1" x14ac:dyDescent="0.25">
      <c r="A12" s="6">
        <v>5</v>
      </c>
      <c r="B12" s="6" t="s">
        <v>20</v>
      </c>
      <c r="C12" s="6" t="s">
        <v>39</v>
      </c>
      <c r="D12" s="6" t="s">
        <v>44</v>
      </c>
      <c r="E12" s="6" t="s">
        <v>21</v>
      </c>
      <c r="F12" s="6" t="s">
        <v>9</v>
      </c>
      <c r="G12" s="7">
        <v>37803</v>
      </c>
      <c r="H12" s="8">
        <v>4553457.9999944</v>
      </c>
      <c r="I12" s="9">
        <v>24</v>
      </c>
      <c r="J12" s="10">
        <v>5214000</v>
      </c>
      <c r="K12" s="10">
        <f t="shared" si="0"/>
        <v>4812923.076923077</v>
      </c>
      <c r="L12" s="10">
        <v>731970</v>
      </c>
      <c r="M12" s="6">
        <v>0</v>
      </c>
      <c r="N12" s="10">
        <f t="shared" si="1"/>
        <v>0</v>
      </c>
      <c r="O12" s="6">
        <v>1</v>
      </c>
      <c r="P12" s="10">
        <f t="shared" si="2"/>
        <v>175132.9999997846</v>
      </c>
      <c r="Q12" s="6">
        <v>1</v>
      </c>
      <c r="R12" s="10">
        <f t="shared" si="3"/>
        <v>175132.9999997846</v>
      </c>
      <c r="S12" s="6">
        <v>0</v>
      </c>
      <c r="T12" s="10">
        <f t="shared" si="4"/>
        <v>0</v>
      </c>
      <c r="U12" s="6">
        <v>14</v>
      </c>
      <c r="V12" s="10">
        <v>300000</v>
      </c>
      <c r="W12" s="10">
        <v>276923</v>
      </c>
      <c r="X12" s="10">
        <v>192308</v>
      </c>
      <c r="Y12" s="10"/>
      <c r="Z12" s="10">
        <v>32837</v>
      </c>
      <c r="AA12" s="10">
        <v>0</v>
      </c>
      <c r="AB12" s="10">
        <f t="shared" si="5"/>
        <v>6697227</v>
      </c>
      <c r="AC12" s="10">
        <v>478114</v>
      </c>
      <c r="AD12" s="10"/>
      <c r="AE12" s="10">
        <v>45535</v>
      </c>
      <c r="AF12" s="10">
        <v>0</v>
      </c>
      <c r="AG12" s="10">
        <v>0</v>
      </c>
      <c r="AH12" s="10">
        <f t="shared" si="6"/>
        <v>523649</v>
      </c>
      <c r="AI12" s="10">
        <f t="shared" si="7"/>
        <v>6173578</v>
      </c>
      <c r="AJ12" s="11">
        <v>0</v>
      </c>
      <c r="AK12" s="10">
        <f t="shared" si="8"/>
        <v>0</v>
      </c>
      <c r="AL12" s="10">
        <f t="shared" si="9"/>
        <v>6173578</v>
      </c>
      <c r="AM12" s="10">
        <v>0</v>
      </c>
      <c r="AN12" s="10">
        <f t="shared" si="10"/>
        <v>6173578</v>
      </c>
      <c r="AO12" s="6"/>
      <c r="AP12" s="12" t="s">
        <v>22</v>
      </c>
    </row>
    <row r="13" spans="1:42" s="3" customFormat="1" x14ac:dyDescent="0.25">
      <c r="A13" s="6">
        <v>6</v>
      </c>
      <c r="B13" s="6" t="s">
        <v>23</v>
      </c>
      <c r="C13" s="6" t="s">
        <v>40</v>
      </c>
      <c r="D13" s="6" t="s">
        <v>44</v>
      </c>
      <c r="E13" s="6" t="s">
        <v>24</v>
      </c>
      <c r="F13" s="6" t="s">
        <v>9</v>
      </c>
      <c r="G13" s="7">
        <v>43724</v>
      </c>
      <c r="H13" s="8">
        <v>4685849.9999871003</v>
      </c>
      <c r="I13" s="9">
        <v>24</v>
      </c>
      <c r="J13" s="10">
        <v>4917000</v>
      </c>
      <c r="K13" s="10">
        <f t="shared" si="0"/>
        <v>4538769.230769231</v>
      </c>
      <c r="L13" s="10">
        <v>174060</v>
      </c>
      <c r="M13" s="6">
        <v>0</v>
      </c>
      <c r="N13" s="10">
        <f t="shared" si="1"/>
        <v>0</v>
      </c>
      <c r="O13" s="6">
        <v>1</v>
      </c>
      <c r="P13" s="10">
        <f t="shared" si="2"/>
        <v>180224.99999950387</v>
      </c>
      <c r="Q13" s="6">
        <v>1</v>
      </c>
      <c r="R13" s="10">
        <f t="shared" si="3"/>
        <v>180224.99999950387</v>
      </c>
      <c r="S13" s="6">
        <v>0</v>
      </c>
      <c r="T13" s="10">
        <f t="shared" si="4"/>
        <v>0</v>
      </c>
      <c r="U13" s="6">
        <v>14</v>
      </c>
      <c r="V13" s="10">
        <v>300000</v>
      </c>
      <c r="W13" s="10">
        <v>46154</v>
      </c>
      <c r="X13" s="10">
        <v>192308</v>
      </c>
      <c r="Y13" s="10"/>
      <c r="Z13" s="10">
        <v>33792</v>
      </c>
      <c r="AA13" s="10">
        <v>0</v>
      </c>
      <c r="AB13" s="10">
        <f t="shared" si="5"/>
        <v>5645533</v>
      </c>
      <c r="AC13" s="10">
        <v>492014</v>
      </c>
      <c r="AD13" s="10"/>
      <c r="AE13" s="10">
        <v>46858</v>
      </c>
      <c r="AF13" s="10">
        <v>0</v>
      </c>
      <c r="AG13" s="10">
        <v>0</v>
      </c>
      <c r="AH13" s="10">
        <f t="shared" si="6"/>
        <v>538872</v>
      </c>
      <c r="AI13" s="10">
        <f t="shared" si="7"/>
        <v>5106661</v>
      </c>
      <c r="AJ13" s="11">
        <v>0</v>
      </c>
      <c r="AK13" s="10">
        <f t="shared" si="8"/>
        <v>0</v>
      </c>
      <c r="AL13" s="10">
        <f t="shared" si="9"/>
        <v>5106661</v>
      </c>
      <c r="AM13" s="10">
        <v>0</v>
      </c>
      <c r="AN13" s="10">
        <f t="shared" si="10"/>
        <v>5106661</v>
      </c>
      <c r="AO13" s="6"/>
      <c r="AP13" s="12" t="s">
        <v>25</v>
      </c>
    </row>
    <row r="14" spans="1:42" s="3" customFormat="1" x14ac:dyDescent="0.25">
      <c r="A14" s="6">
        <v>7</v>
      </c>
      <c r="B14" s="6" t="s">
        <v>26</v>
      </c>
      <c r="C14" s="6" t="s">
        <v>41</v>
      </c>
      <c r="D14" s="6" t="s">
        <v>44</v>
      </c>
      <c r="E14" s="6" t="s">
        <v>27</v>
      </c>
      <c r="F14" s="6" t="s">
        <v>9</v>
      </c>
      <c r="G14" s="7">
        <v>44196</v>
      </c>
      <c r="H14" s="8">
        <v>4553457.9999944</v>
      </c>
      <c r="I14" s="9">
        <v>24</v>
      </c>
      <c r="J14" s="10">
        <v>5322000</v>
      </c>
      <c r="K14" s="10">
        <f t="shared" si="0"/>
        <v>4912615.384615384</v>
      </c>
      <c r="L14" s="10">
        <v>54000</v>
      </c>
      <c r="M14" s="6">
        <v>0</v>
      </c>
      <c r="N14" s="10">
        <f t="shared" si="1"/>
        <v>0</v>
      </c>
      <c r="O14" s="6">
        <v>1</v>
      </c>
      <c r="P14" s="10">
        <f t="shared" si="2"/>
        <v>175132.9999997846</v>
      </c>
      <c r="Q14" s="6">
        <v>1</v>
      </c>
      <c r="R14" s="10">
        <f t="shared" si="3"/>
        <v>175132.9999997846</v>
      </c>
      <c r="S14" s="6">
        <v>0</v>
      </c>
      <c r="T14" s="10">
        <f t="shared" si="4"/>
        <v>0</v>
      </c>
      <c r="U14" s="6">
        <v>14</v>
      </c>
      <c r="V14" s="10">
        <v>300000</v>
      </c>
      <c r="W14" s="10">
        <v>0</v>
      </c>
      <c r="X14" s="10">
        <v>192308</v>
      </c>
      <c r="Y14" s="10"/>
      <c r="Z14" s="10"/>
      <c r="AA14" s="10">
        <v>0</v>
      </c>
      <c r="AB14" s="10">
        <f t="shared" si="5"/>
        <v>5809189</v>
      </c>
      <c r="AC14" s="10">
        <v>0</v>
      </c>
      <c r="AD14" s="10"/>
      <c r="AE14" s="10"/>
      <c r="AF14" s="10">
        <v>0</v>
      </c>
      <c r="AG14" s="10">
        <v>0</v>
      </c>
      <c r="AH14" s="10">
        <f t="shared" si="6"/>
        <v>0</v>
      </c>
      <c r="AI14" s="10">
        <f t="shared" si="7"/>
        <v>5809189</v>
      </c>
      <c r="AJ14" s="11">
        <v>0</v>
      </c>
      <c r="AK14" s="10">
        <f t="shared" si="8"/>
        <v>0</v>
      </c>
      <c r="AL14" s="10">
        <f t="shared" si="9"/>
        <v>5809189</v>
      </c>
      <c r="AM14" s="10">
        <f>AL14</f>
        <v>5809189</v>
      </c>
      <c r="AN14" s="10">
        <v>0</v>
      </c>
      <c r="AO14" s="6"/>
      <c r="AP14" s="12" t="s">
        <v>28</v>
      </c>
    </row>
    <row r="15" spans="1:42" s="3" customFormat="1" x14ac:dyDescent="0.25">
      <c r="A15" s="6">
        <v>8</v>
      </c>
      <c r="B15" s="6" t="s">
        <v>29</v>
      </c>
      <c r="C15" s="6" t="s">
        <v>42</v>
      </c>
      <c r="D15" s="6" t="s">
        <v>44</v>
      </c>
      <c r="E15" s="6" t="s">
        <v>30</v>
      </c>
      <c r="F15" s="6" t="s">
        <v>9</v>
      </c>
      <c r="G15" s="7">
        <v>42772</v>
      </c>
      <c r="H15" s="8">
        <v>4553457.9999944</v>
      </c>
      <c r="I15" s="9">
        <v>24</v>
      </c>
      <c r="J15" s="10">
        <v>5187000</v>
      </c>
      <c r="K15" s="10">
        <f t="shared" si="0"/>
        <v>4788000</v>
      </c>
      <c r="L15" s="10">
        <v>1532293</v>
      </c>
      <c r="M15" s="6">
        <v>0</v>
      </c>
      <c r="N15" s="10">
        <f t="shared" si="1"/>
        <v>0</v>
      </c>
      <c r="O15" s="6">
        <v>1</v>
      </c>
      <c r="P15" s="10">
        <f t="shared" si="2"/>
        <v>175132.9999997846</v>
      </c>
      <c r="Q15" s="6">
        <v>1</v>
      </c>
      <c r="R15" s="10">
        <f t="shared" si="3"/>
        <v>175132.9999997846</v>
      </c>
      <c r="S15" s="6">
        <v>0</v>
      </c>
      <c r="T15" s="10">
        <f t="shared" si="4"/>
        <v>0</v>
      </c>
      <c r="U15" s="6">
        <v>14</v>
      </c>
      <c r="V15" s="10">
        <v>300000</v>
      </c>
      <c r="W15" s="10">
        <v>184615</v>
      </c>
      <c r="X15" s="10">
        <v>192308</v>
      </c>
      <c r="Y15" s="10"/>
      <c r="Z15" s="10">
        <v>32837</v>
      </c>
      <c r="AA15" s="10">
        <v>200000</v>
      </c>
      <c r="AB15" s="10">
        <f t="shared" si="5"/>
        <v>7580319</v>
      </c>
      <c r="AC15" s="10">
        <v>478114</v>
      </c>
      <c r="AD15" s="10"/>
      <c r="AE15" s="10">
        <v>45535</v>
      </c>
      <c r="AF15" s="10">
        <v>0</v>
      </c>
      <c r="AG15" s="10">
        <v>0</v>
      </c>
      <c r="AH15" s="10">
        <f t="shared" si="6"/>
        <v>523649</v>
      </c>
      <c r="AI15" s="10">
        <f t="shared" si="7"/>
        <v>7056670</v>
      </c>
      <c r="AJ15" s="11">
        <v>0</v>
      </c>
      <c r="AK15" s="10">
        <f t="shared" si="8"/>
        <v>0</v>
      </c>
      <c r="AL15" s="10">
        <f t="shared" si="9"/>
        <v>7056670</v>
      </c>
      <c r="AM15" s="10">
        <v>0</v>
      </c>
      <c r="AN15" s="10">
        <f>AL15-IF(AM15&gt;0,AM15,0)</f>
        <v>7056670</v>
      </c>
      <c r="AO15" s="6"/>
      <c r="AP15" s="12" t="s">
        <v>31</v>
      </c>
    </row>
    <row r="16" spans="1:42" s="3" customFormat="1" x14ac:dyDescent="0.25">
      <c r="A16" s="6">
        <v>9</v>
      </c>
      <c r="B16" s="6" t="s">
        <v>32</v>
      </c>
      <c r="C16" s="6" t="s">
        <v>43</v>
      </c>
      <c r="D16" s="6" t="s">
        <v>44</v>
      </c>
      <c r="E16" s="6" t="s">
        <v>30</v>
      </c>
      <c r="F16" s="6" t="s">
        <v>9</v>
      </c>
      <c r="G16" s="7">
        <v>32994</v>
      </c>
      <c r="H16" s="8">
        <v>5695949.9999952</v>
      </c>
      <c r="I16" s="9">
        <v>24</v>
      </c>
      <c r="J16" s="10">
        <v>5187000</v>
      </c>
      <c r="K16" s="10">
        <f t="shared" si="0"/>
        <v>4788000</v>
      </c>
      <c r="L16" s="10">
        <v>54000</v>
      </c>
      <c r="M16" s="6">
        <v>0</v>
      </c>
      <c r="N16" s="10">
        <f t="shared" si="1"/>
        <v>0</v>
      </c>
      <c r="O16" s="6">
        <v>1</v>
      </c>
      <c r="P16" s="10">
        <f t="shared" si="2"/>
        <v>219074.99999981539</v>
      </c>
      <c r="Q16" s="6">
        <v>1</v>
      </c>
      <c r="R16" s="10">
        <f t="shared" si="3"/>
        <v>219074.99999981539</v>
      </c>
      <c r="S16" s="6">
        <v>0</v>
      </c>
      <c r="T16" s="10">
        <f t="shared" si="4"/>
        <v>0</v>
      </c>
      <c r="U16" s="6">
        <v>14</v>
      </c>
      <c r="V16" s="10">
        <v>300000</v>
      </c>
      <c r="W16" s="10">
        <v>276923</v>
      </c>
      <c r="X16" s="10">
        <v>192308</v>
      </c>
      <c r="Y16" s="10"/>
      <c r="Z16" s="10">
        <v>41077</v>
      </c>
      <c r="AA16" s="10">
        <v>0</v>
      </c>
      <c r="AB16" s="10">
        <f t="shared" si="5"/>
        <v>6090458</v>
      </c>
      <c r="AC16" s="10">
        <v>598074</v>
      </c>
      <c r="AD16" s="10"/>
      <c r="AE16" s="10">
        <v>56959</v>
      </c>
      <c r="AF16" s="10">
        <v>0</v>
      </c>
      <c r="AG16" s="10">
        <v>0</v>
      </c>
      <c r="AH16" s="10">
        <f t="shared" si="6"/>
        <v>655033</v>
      </c>
      <c r="AI16" s="10">
        <f t="shared" si="7"/>
        <v>5435425</v>
      </c>
      <c r="AJ16" s="11">
        <v>0</v>
      </c>
      <c r="AK16" s="10">
        <f t="shared" si="8"/>
        <v>0</v>
      </c>
      <c r="AL16" s="10">
        <f t="shared" si="9"/>
        <v>5435425</v>
      </c>
      <c r="AM16" s="10">
        <f>AI16</f>
        <v>5435425</v>
      </c>
      <c r="AN16" s="10">
        <v>0</v>
      </c>
      <c r="AO16" s="6"/>
      <c r="AP16" s="12" t="s">
        <v>33</v>
      </c>
    </row>
    <row r="17" spans="1:42" s="3" customFormat="1" x14ac:dyDescent="0.25">
      <c r="A17" s="13" t="s">
        <v>45</v>
      </c>
      <c r="B17" s="13"/>
      <c r="C17" s="13"/>
      <c r="D17" s="13"/>
      <c r="E17" s="13"/>
      <c r="F17" s="13"/>
      <c r="G17" s="13"/>
      <c r="H17" s="14">
        <f t="shared" ref="H17:AN17" si="11">SUM(H8:H16)</f>
        <v>42256005.9999431</v>
      </c>
      <c r="I17" s="15">
        <f t="shared" si="11"/>
        <v>215</v>
      </c>
      <c r="J17" s="14">
        <f t="shared" si="11"/>
        <v>46575000</v>
      </c>
      <c r="K17" s="14">
        <f t="shared" si="11"/>
        <v>42795923.076923072</v>
      </c>
      <c r="L17" s="14">
        <f t="shared" si="11"/>
        <v>2785183</v>
      </c>
      <c r="M17" s="14">
        <f t="shared" si="11"/>
        <v>1</v>
      </c>
      <c r="N17" s="14">
        <f t="shared" si="11"/>
        <v>175132.9999997846</v>
      </c>
      <c r="O17" s="14">
        <f t="shared" si="11"/>
        <v>9</v>
      </c>
      <c r="P17" s="14">
        <f t="shared" si="11"/>
        <v>1625230.9999978116</v>
      </c>
      <c r="Q17" s="14">
        <f t="shared" si="11"/>
        <v>9</v>
      </c>
      <c r="R17" s="14">
        <f t="shared" si="11"/>
        <v>1625230.9999978116</v>
      </c>
      <c r="S17" s="14">
        <f t="shared" si="11"/>
        <v>0</v>
      </c>
      <c r="T17" s="14">
        <f t="shared" si="11"/>
        <v>0</v>
      </c>
      <c r="U17" s="14">
        <f t="shared" si="11"/>
        <v>126</v>
      </c>
      <c r="V17" s="14">
        <f t="shared" si="11"/>
        <v>2700000</v>
      </c>
      <c r="W17" s="14">
        <f t="shared" si="11"/>
        <v>1615384</v>
      </c>
      <c r="X17" s="14">
        <f t="shared" si="11"/>
        <v>1723079</v>
      </c>
      <c r="Y17" s="14">
        <f t="shared" si="11"/>
        <v>0</v>
      </c>
      <c r="Z17" s="14">
        <f t="shared" si="11"/>
        <v>239054</v>
      </c>
      <c r="AA17" s="14">
        <f t="shared" si="11"/>
        <v>200000</v>
      </c>
      <c r="AB17" s="14">
        <f t="shared" si="11"/>
        <v>55484217</v>
      </c>
      <c r="AC17" s="14">
        <f t="shared" si="11"/>
        <v>3958772</v>
      </c>
      <c r="AD17" s="14">
        <f t="shared" si="11"/>
        <v>0</v>
      </c>
      <c r="AE17" s="14">
        <f t="shared" si="11"/>
        <v>377027</v>
      </c>
      <c r="AF17" s="14">
        <f t="shared" si="11"/>
        <v>0</v>
      </c>
      <c r="AG17" s="14">
        <f t="shared" si="11"/>
        <v>0</v>
      </c>
      <c r="AH17" s="14">
        <f t="shared" si="11"/>
        <v>4335799</v>
      </c>
      <c r="AI17" s="14">
        <f t="shared" si="11"/>
        <v>51148418</v>
      </c>
      <c r="AJ17" s="14">
        <f t="shared" si="11"/>
        <v>0</v>
      </c>
      <c r="AK17" s="14">
        <f t="shared" si="11"/>
        <v>0</v>
      </c>
      <c r="AL17" s="16">
        <f t="shared" si="11"/>
        <v>51148418</v>
      </c>
      <c r="AM17" s="14">
        <f t="shared" si="11"/>
        <v>11244614</v>
      </c>
      <c r="AN17" s="14">
        <f t="shared" si="11"/>
        <v>39903804</v>
      </c>
      <c r="AO17" s="13"/>
      <c r="AP17" s="13"/>
    </row>
  </sheetData>
  <mergeCells count="2">
    <mergeCell ref="A3:AO3"/>
    <mergeCell ref="A4:AO4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Vietsoft</cp:lastModifiedBy>
  <dcterms:created xsi:type="dcterms:W3CDTF">2021-12-17T21:48:16Z</dcterms:created>
  <dcterms:modified xsi:type="dcterms:W3CDTF">2021-12-19T07:33:40Z</dcterms:modified>
</cp:coreProperties>
</file>