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N10" i="1" l="1"/>
  <c r="AK10" i="1"/>
  <c r="AH10" i="1"/>
  <c r="AG10" i="1"/>
  <c r="AF10" i="1"/>
  <c r="AE10" i="1"/>
  <c r="AD10" i="1"/>
  <c r="AB10" i="1"/>
  <c r="AA10" i="1"/>
  <c r="Z10" i="1"/>
  <c r="Y10" i="1"/>
  <c r="X10" i="1"/>
  <c r="W10" i="1"/>
  <c r="V10" i="1"/>
  <c r="T10" i="1"/>
  <c r="R10" i="1"/>
  <c r="Q10" i="1"/>
  <c r="P10" i="1"/>
  <c r="N10" i="1"/>
  <c r="L10" i="1"/>
  <c r="J10" i="1"/>
  <c r="I10" i="1"/>
  <c r="H10" i="1"/>
  <c r="AL9" i="1"/>
  <c r="AI9" i="1"/>
  <c r="U9" i="1"/>
  <c r="S9" i="1"/>
  <c r="Q9" i="1"/>
  <c r="O9" i="1"/>
  <c r="M9" i="1"/>
  <c r="AC9" i="1" s="1"/>
  <c r="AJ9" i="1" s="1"/>
  <c r="AM9" i="1" s="1"/>
  <c r="AO9" i="1" s="1"/>
  <c r="K9" i="1"/>
  <c r="AL8" i="1"/>
  <c r="AL10" i="1" s="1"/>
  <c r="AI8" i="1"/>
  <c r="AI10" i="1" s="1"/>
  <c r="U8" i="1"/>
  <c r="U10" i="1" s="1"/>
  <c r="S8" i="1"/>
  <c r="S10" i="1" s="1"/>
  <c r="Q8" i="1"/>
  <c r="O8" i="1"/>
  <c r="O10" i="1" s="1"/>
  <c r="M8" i="1"/>
  <c r="M10" i="1" s="1"/>
  <c r="K8" i="1"/>
  <c r="K10" i="1" s="1"/>
  <c r="AC8" i="1" l="1"/>
  <c r="AJ8" i="1" l="1"/>
  <c r="AC10" i="1"/>
  <c r="AJ10" i="1" l="1"/>
  <c r="AM8" i="1"/>
  <c r="AM10" i="1" l="1"/>
  <c r="AO8" i="1"/>
  <c r="AO10" i="1" s="1"/>
</calcChain>
</file>

<file path=xl/sharedStrings.xml><?xml version="1.0" encoding="utf-8"?>
<sst xmlns="http://schemas.openxmlformats.org/spreadsheetml/2006/main" count="57" uniqueCount="56">
  <si>
    <t>STT
(No.)</t>
  </si>
  <si>
    <t>MSNV
(Code)</t>
  </si>
  <si>
    <t>NC
(Work-ing day)</t>
  </si>
  <si>
    <t>R+K+CT+L+T
(Electricity)</t>
  </si>
  <si>
    <t>TC CN
(Overtime hour 100%)</t>
  </si>
  <si>
    <t>BHXH+BHYT+BHTN
(Social + health + jobless insurance)</t>
  </si>
  <si>
    <t>ATM
(ATM card)</t>
  </si>
  <si>
    <t>QC-0051</t>
  </si>
  <si>
    <t>CN - KCS</t>
  </si>
  <si>
    <t>0051</t>
  </si>
  <si>
    <t>ST-0709</t>
  </si>
  <si>
    <t>0709</t>
  </si>
  <si>
    <t>(PIECE RATE PAYROLL FOR THE MONTH OF 03-2021)</t>
  </si>
  <si>
    <t>BẢNG THANH TOÁN LƯƠNG THÁNG 03 NĂM  2021</t>
  </si>
  <si>
    <t>NGÔ THỊ THÙY DUNG</t>
  </si>
  <si>
    <t>Nữ</t>
  </si>
  <si>
    <t>BP. CẮT</t>
  </si>
  <si>
    <t>TRẦN THỊ THÚY NGA</t>
  </si>
  <si>
    <t>C. CH DÙNG MỔ TÚI</t>
  </si>
  <si>
    <t>TỔ TRƯỞNG</t>
  </si>
  <si>
    <t>HỌ VÀ TÊN
(Name)</t>
  </si>
  <si>
    <t>GIỚI TÍNH
(Sex)</t>
  </si>
  <si>
    <t>BỘ PHẬN
(Dept.)</t>
  </si>
  <si>
    <t>CHỨC VỤ
(Positions)</t>
  </si>
  <si>
    <t>NGÀY VÀO
(Hiring date)</t>
  </si>
  <si>
    <t>LƯƠNG CB
(Basic salary)</t>
  </si>
  <si>
    <t>LƯƠNG THỎA THUẬN
(Agreement salary)</t>
  </si>
  <si>
    <t>LƯƠNG NC
(Workday salary)</t>
  </si>
  <si>
    <t>PHÉP
(Leave day)</t>
  </si>
  <si>
    <t>TIỀN PHÉP
(Amount)</t>
  </si>
  <si>
    <t>LỄ TẾT
(Leave)</t>
  </si>
  <si>
    <t>TIỀN LỄ TẾT
(Amount)</t>
  </si>
  <si>
    <t>TIỀN R+K+CT+L+T
(Amount)</t>
  </si>
  <si>
    <t>TC THƯỜNG
(Overtime hour 50%)</t>
  </si>
  <si>
    <t>TIỀN TC THƯỜNG
(Amount)</t>
  </si>
  <si>
    <t>TIỀN TC CN
(Amount)</t>
  </si>
  <si>
    <t>ĐIỂM CC
(Attendance allowance)</t>
  </si>
  <si>
    <t>HỖ TRỢ NHÀ Ở
(Housing money)</t>
  </si>
  <si>
    <t>HỖ TRỢ ĐIỆN THOẠI
(Telephone fee)</t>
  </si>
  <si>
    <t>HỖ TRỢ XĂNG XE
(Petrol money)</t>
  </si>
  <si>
    <t>HỖ TRỢ NUÔI CON NHỎ
(Allowances for children)</t>
  </si>
  <si>
    <t>TIỀN NGUYỆT SAN
(Woman money)</t>
  </si>
  <si>
    <t>THANH TOAN KHÁC
(Other payment)</t>
  </si>
  <si>
    <t>TỔNG THANH TOÁN
(Total payment)</t>
  </si>
  <si>
    <t>THUẾ TNCN
(Payable of PIT)</t>
  </si>
  <si>
    <t>CĐ PHÍ
(Trade Union Fee)</t>
  </si>
  <si>
    <t>TẠM ỨNG
Advance</t>
  </si>
  <si>
    <t>KHẤU TRỪ KHÁC
(Other deduction)</t>
  </si>
  <si>
    <t>TỔNG KHẤU TRỪ
(Total deduction)</t>
  </si>
  <si>
    <t>TỔNG NHẬN CUỐI THÁNG
(Total received)</t>
  </si>
  <si>
    <t>NGÀY PHÉP TỒN
(Leave day exist)</t>
  </si>
  <si>
    <t>LƯƠNG PHÉP TỒN
(Amount)</t>
  </si>
  <si>
    <t>THỰC LĨNH
(Salary)</t>
  </si>
  <si>
    <t>TIỀN MẶT
(Cash)</t>
  </si>
  <si>
    <t>KÝ NHẬN
(Signature)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</si>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</sst>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#;\(#,###\);\ ;\ "/>
    <numFmt numFmtId="165" formatCode="#,###.0;\(#,###.0\);\ ;\ "/>
    <numFmt numFmtId="166" formatCode="#,##0.0;\(#,##0.0\);\ ;\ "/>
    <numFmt numFmtId="167" formatCode="#,###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VNI-Helve-Condense"/>
    </font>
    <font>
      <b/>
      <sz val="20"/>
      <color rgb="FFFF0000"/>
      <name val="Times New Roman"/>
      <family val="1"/>
    </font>
    <font>
      <sz val="11"/>
      <color theme="1"/>
      <name val="Times New Roman"/>
      <family val="1"/>
    </font>
    <font>
      <b/>
      <sz val="8"/>
      <color rgb="FF0000FF"/>
      <name val="Times New Roman"/>
      <family val="1"/>
    </font>
    <font>
      <b/>
      <sz val="8"/>
      <color rgb="FFFF0000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14" fontId="6" fillId="0" borderId="2" xfId="0" applyNumberFormat="1" applyFont="1" applyBorder="1"/>
    <xf numFmtId="164" fontId="6" fillId="0" borderId="2" xfId="0" applyNumberFormat="1" applyFont="1" applyBorder="1"/>
    <xf numFmtId="165" fontId="6" fillId="0" borderId="2" xfId="0" applyNumberFormat="1" applyFont="1" applyBorder="1"/>
    <xf numFmtId="166" fontId="6" fillId="0" borderId="2" xfId="0" applyNumberFormat="1" applyFont="1" applyBorder="1"/>
    <xf numFmtId="167" fontId="6" fillId="0" borderId="2" xfId="0" applyNumberFormat="1" applyFont="1" applyBorder="1"/>
    <xf numFmtId="49" fontId="6" fillId="0" borderId="2" xfId="0" applyNumberFormat="1" applyFont="1" applyBorder="1"/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2" xfId="0" applyFont="1" applyBorder="1"/>
    <xf numFmtId="166" fontId="4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abSelected="1" workbookViewId="0">
      <selection activeCell="J16" sqref="J16"/>
    </sheetView>
  </sheetViews>
  <sheetFormatPr defaultRowHeight="15" x14ac:dyDescent="0.25"/>
  <cols>
    <col min="1" max="1" width="3.7109375" customWidth="1"/>
    <col min="3" max="3" width="16.28515625" customWidth="1"/>
    <col min="4" max="4" width="8.7109375" customWidth="1"/>
    <col min="5" max="10" width="9.7109375" customWidth="1"/>
    <col min="11" max="11" width="10.7109375" customWidth="1"/>
    <col min="12" max="12" width="5.7109375" customWidth="1"/>
    <col min="13" max="13" width="9.7109375" customWidth="1"/>
    <col min="14" max="14" width="5.7109375" customWidth="1"/>
    <col min="15" max="15" width="9.7109375" customWidth="1"/>
    <col min="17" max="17" width="9.7109375" customWidth="1"/>
    <col min="19" max="21" width="9.7109375" customWidth="1"/>
    <col min="22" max="22" width="5.7109375" customWidth="1"/>
    <col min="26" max="27" width="8.7109375" customWidth="1"/>
    <col min="28" max="31" width="9.7109375" customWidth="1"/>
    <col min="33" max="41" width="9.7109375" customWidth="1"/>
  </cols>
  <sheetData>
    <row r="1" spans="1:43" ht="15.75" x14ac:dyDescent="0.3">
      <c r="C1" s="1"/>
    </row>
    <row r="2" spans="1:43" ht="15.75" x14ac:dyDescent="0.3">
      <c r="C2" s="1"/>
    </row>
    <row r="3" spans="1:43" s="3" customFormat="1" ht="25.5" x14ac:dyDescent="0.25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3" s="3" customFormat="1" ht="25.5" x14ac:dyDescent="0.25">
      <c r="A4" s="2" t="s">
        <v>12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3" s="3" customFormat="1" x14ac:dyDescent="0.25"/>
    <row r="6" spans="1:43" s="3" customFormat="1" ht="73.5" x14ac:dyDescent="0.25">
      <c r="A6" s="4" t="s">
        <v>0</v>
      </c>
      <c r="B6" s="4" t="s">
        <v>1</v>
      </c>
      <c r="C6" s="4" t="s">
        <v>20</v>
      </c>
      <c r="D6" s="4" t="s">
        <v>21</v>
      </c>
      <c r="E6" s="4" t="s">
        <v>22</v>
      </c>
      <c r="F6" s="4" t="s">
        <v>23</v>
      </c>
      <c r="G6" s="4" t="s">
        <v>24</v>
      </c>
      <c r="H6" s="4" t="s">
        <v>25</v>
      </c>
      <c r="I6" s="4" t="s">
        <v>2</v>
      </c>
      <c r="J6" s="4" t="s">
        <v>26</v>
      </c>
      <c r="K6" s="4" t="s">
        <v>27</v>
      </c>
      <c r="L6" s="4" t="s">
        <v>28</v>
      </c>
      <c r="M6" s="4" t="s">
        <v>29</v>
      </c>
      <c r="N6" s="4" t="s">
        <v>30</v>
      </c>
      <c r="O6" s="4" t="s">
        <v>31</v>
      </c>
      <c r="P6" s="4" t="s">
        <v>3</v>
      </c>
      <c r="Q6" s="4" t="s">
        <v>32</v>
      </c>
      <c r="R6" s="4" t="s">
        <v>33</v>
      </c>
      <c r="S6" s="4" t="s">
        <v>34</v>
      </c>
      <c r="T6" s="4" t="s">
        <v>4</v>
      </c>
      <c r="U6" s="4" t="s">
        <v>35</v>
      </c>
      <c r="V6" s="4" t="s">
        <v>36</v>
      </c>
      <c r="W6" s="4" t="s">
        <v>37</v>
      </c>
      <c r="X6" s="4" t="s">
        <v>38</v>
      </c>
      <c r="Y6" s="4" t="s">
        <v>39</v>
      </c>
      <c r="Z6" s="4" t="s">
        <v>40</v>
      </c>
      <c r="AA6" s="4" t="s">
        <v>41</v>
      </c>
      <c r="AB6" s="4" t="s">
        <v>42</v>
      </c>
      <c r="AC6" s="4" t="s">
        <v>43</v>
      </c>
      <c r="AD6" s="4" t="s">
        <v>5</v>
      </c>
      <c r="AE6" s="4" t="s">
        <v>44</v>
      </c>
      <c r="AF6" s="4" t="s">
        <v>45</v>
      </c>
      <c r="AG6" s="4" t="s">
        <v>46</v>
      </c>
      <c r="AH6" s="4" t="s">
        <v>47</v>
      </c>
      <c r="AI6" s="4" t="s">
        <v>48</v>
      </c>
      <c r="AJ6" s="4" t="s">
        <v>49</v>
      </c>
      <c r="AK6" s="4" t="s">
        <v>50</v>
      </c>
      <c r="AL6" s="4" t="s">
        <v>51</v>
      </c>
      <c r="AM6" s="4" t="s">
        <v>52</v>
      </c>
      <c r="AN6" s="4" t="s">
        <v>53</v>
      </c>
      <c r="AO6" s="4" t="s">
        <v>6</v>
      </c>
      <c r="AP6" s="4" t="s">
        <v>54</v>
      </c>
    </row>
    <row r="7" spans="1:43" s="3" customFormat="1" x14ac:dyDescent="0.25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5">
        <v>15</v>
      </c>
      <c r="P7" s="5">
        <v>16</v>
      </c>
      <c r="Q7" s="5">
        <v>17</v>
      </c>
      <c r="R7" s="5">
        <v>18</v>
      </c>
      <c r="S7" s="5">
        <v>19</v>
      </c>
      <c r="T7" s="5">
        <v>20</v>
      </c>
      <c r="U7" s="5">
        <v>21</v>
      </c>
      <c r="V7" s="5">
        <v>22</v>
      </c>
      <c r="W7" s="5">
        <v>23</v>
      </c>
      <c r="X7" s="5">
        <v>24</v>
      </c>
      <c r="Y7" s="5">
        <v>25</v>
      </c>
      <c r="Z7" s="5">
        <v>26</v>
      </c>
      <c r="AA7" s="5">
        <v>27</v>
      </c>
      <c r="AB7" s="5">
        <v>28</v>
      </c>
      <c r="AC7" s="5">
        <v>29</v>
      </c>
      <c r="AD7" s="5">
        <v>30</v>
      </c>
      <c r="AE7" s="5">
        <v>31</v>
      </c>
      <c r="AF7" s="5">
        <v>32</v>
      </c>
      <c r="AG7" s="5">
        <v>33</v>
      </c>
      <c r="AH7" s="5">
        <v>34</v>
      </c>
      <c r="AI7" s="5">
        <v>35</v>
      </c>
      <c r="AJ7" s="5">
        <v>36</v>
      </c>
      <c r="AK7" s="5">
        <v>37</v>
      </c>
      <c r="AL7" s="5">
        <v>38</v>
      </c>
      <c r="AM7" s="5">
        <v>39</v>
      </c>
      <c r="AN7" s="5">
        <v>40</v>
      </c>
      <c r="AO7" s="5">
        <v>41</v>
      </c>
      <c r="AP7" s="5">
        <v>42</v>
      </c>
    </row>
    <row r="8" spans="1:43" s="3" customFormat="1" x14ac:dyDescent="0.25">
      <c r="A8" s="6">
        <v>1</v>
      </c>
      <c r="B8" s="6" t="s">
        <v>7</v>
      </c>
      <c r="C8" s="6" t="s">
        <v>14</v>
      </c>
      <c r="D8" s="6" t="s">
        <v>15</v>
      </c>
      <c r="E8" s="6" t="s">
        <v>16</v>
      </c>
      <c r="F8" s="6" t="s">
        <v>8</v>
      </c>
      <c r="G8" s="7">
        <v>43711</v>
      </c>
      <c r="H8" s="8">
        <v>5403449.9999903999</v>
      </c>
      <c r="I8" s="9">
        <v>24</v>
      </c>
      <c r="J8" s="8">
        <v>6500000</v>
      </c>
      <c r="K8" s="8">
        <f>J8/26*I8</f>
        <v>6000000</v>
      </c>
      <c r="L8" s="6">
        <v>0</v>
      </c>
      <c r="M8" s="8">
        <f>J8/26*L8</f>
        <v>0</v>
      </c>
      <c r="N8" s="6">
        <v>1</v>
      </c>
      <c r="O8" s="8">
        <f>J8/26*N8</f>
        <v>250000</v>
      </c>
      <c r="P8" s="6">
        <v>1</v>
      </c>
      <c r="Q8" s="8">
        <f>J8/26*P8</f>
        <v>250000</v>
      </c>
      <c r="R8" s="6">
        <v>25</v>
      </c>
      <c r="S8" s="8">
        <f>(J8/208)*R8*1.5</f>
        <v>1171875</v>
      </c>
      <c r="T8" s="6">
        <v>0</v>
      </c>
      <c r="U8" s="8">
        <f>(J8/208)*T8*2</f>
        <v>0</v>
      </c>
      <c r="V8" s="6">
        <v>14</v>
      </c>
      <c r="W8" s="8">
        <v>300000</v>
      </c>
      <c r="X8" s="8">
        <v>46154</v>
      </c>
      <c r="Y8" s="8">
        <v>192308</v>
      </c>
      <c r="Z8" s="8"/>
      <c r="AA8" s="8">
        <v>38967</v>
      </c>
      <c r="AB8" s="8">
        <v>1400000</v>
      </c>
      <c r="AC8" s="8">
        <f>ROUND(K8+M8+O8+Q8+S8+U8+W8+X8+Y8+Z8+AA8+AB8,0)</f>
        <v>9649304</v>
      </c>
      <c r="AD8" s="8">
        <v>567362</v>
      </c>
      <c r="AE8" s="8"/>
      <c r="AF8" s="8">
        <v>54034</v>
      </c>
      <c r="AG8" s="8">
        <v>0</v>
      </c>
      <c r="AH8" s="8">
        <v>0</v>
      </c>
      <c r="AI8" s="8">
        <f>ROUND(SUM(AD8:AH8),0)</f>
        <v>621396</v>
      </c>
      <c r="AJ8" s="8">
        <f>AC8-AI8</f>
        <v>9027908</v>
      </c>
      <c r="AK8" s="10">
        <v>0</v>
      </c>
      <c r="AL8" s="8">
        <f>H8/26*AK8</f>
        <v>0</v>
      </c>
      <c r="AM8" s="8">
        <f>AJ8+AL8</f>
        <v>9027908</v>
      </c>
      <c r="AN8" s="11">
        <v>0</v>
      </c>
      <c r="AO8" s="8">
        <f>AM8-IF(AN8&gt;0,AN8,0)</f>
        <v>9027908</v>
      </c>
      <c r="AP8" s="6"/>
      <c r="AQ8" s="12" t="s">
        <v>9</v>
      </c>
    </row>
    <row r="9" spans="1:43" s="3" customFormat="1" x14ac:dyDescent="0.25">
      <c r="A9" s="6">
        <v>2</v>
      </c>
      <c r="B9" s="6" t="s">
        <v>10</v>
      </c>
      <c r="C9" s="6" t="s">
        <v>17</v>
      </c>
      <c r="D9" s="6" t="s">
        <v>15</v>
      </c>
      <c r="E9" s="6" t="s">
        <v>18</v>
      </c>
      <c r="F9" s="6" t="s">
        <v>19</v>
      </c>
      <c r="G9" s="7">
        <v>41856</v>
      </c>
      <c r="H9" s="8">
        <v>4553457.9999944</v>
      </c>
      <c r="I9" s="9">
        <v>24</v>
      </c>
      <c r="J9" s="8">
        <v>6500000</v>
      </c>
      <c r="K9" s="8">
        <f>J9/26*I9</f>
        <v>6000000</v>
      </c>
      <c r="L9" s="6">
        <v>0</v>
      </c>
      <c r="M9" s="8">
        <f>J9/26*L9</f>
        <v>0</v>
      </c>
      <c r="N9" s="6">
        <v>1</v>
      </c>
      <c r="O9" s="8">
        <f>J9/26*N9</f>
        <v>250000</v>
      </c>
      <c r="P9" s="6">
        <v>1</v>
      </c>
      <c r="Q9" s="8">
        <f>J9/26*P9</f>
        <v>250000</v>
      </c>
      <c r="R9" s="6">
        <v>0</v>
      </c>
      <c r="S9" s="8">
        <f>(J9/208)*R9*1.5</f>
        <v>0</v>
      </c>
      <c r="T9" s="6">
        <v>0</v>
      </c>
      <c r="U9" s="8">
        <f>(J9/208)*T9*2</f>
        <v>0</v>
      </c>
      <c r="V9" s="6">
        <v>14</v>
      </c>
      <c r="W9" s="8">
        <v>300000</v>
      </c>
      <c r="X9" s="8">
        <v>276923</v>
      </c>
      <c r="Y9" s="8">
        <v>192308</v>
      </c>
      <c r="Z9" s="8">
        <v>50000</v>
      </c>
      <c r="AA9" s="8">
        <v>32837</v>
      </c>
      <c r="AB9" s="8">
        <v>500000</v>
      </c>
      <c r="AC9" s="8">
        <f>ROUND(K9+M9+O9+Q9+S9+U9+W9+X9+Y9+Z9+AA9+AB9,0)</f>
        <v>7852068</v>
      </c>
      <c r="AD9" s="8">
        <v>478114</v>
      </c>
      <c r="AE9" s="8"/>
      <c r="AF9" s="8">
        <v>45535</v>
      </c>
      <c r="AG9" s="8">
        <v>0</v>
      </c>
      <c r="AH9" s="8">
        <v>0</v>
      </c>
      <c r="AI9" s="8">
        <f>ROUND(SUM(AD9:AH9),0)</f>
        <v>523649</v>
      </c>
      <c r="AJ9" s="8">
        <f>AC9-AI9</f>
        <v>7328419</v>
      </c>
      <c r="AK9" s="10">
        <v>0</v>
      </c>
      <c r="AL9" s="8">
        <f>H9/26*AK9</f>
        <v>0</v>
      </c>
      <c r="AM9" s="8">
        <f>AJ9+AL9</f>
        <v>7328419</v>
      </c>
      <c r="AN9" s="11">
        <v>0</v>
      </c>
      <c r="AO9" s="8">
        <f>AM9-IF(AN9&gt;0,AN9,0)</f>
        <v>7328419</v>
      </c>
      <c r="AP9" s="6"/>
      <c r="AQ9" s="12" t="s">
        <v>11</v>
      </c>
    </row>
    <row r="10" spans="1:43" s="3" customFormat="1" x14ac:dyDescent="0.25">
      <c r="A10" s="13" t="s">
        <v>55</v>
      </c>
      <c r="B10" s="13"/>
      <c r="C10" s="13"/>
      <c r="D10" s="13"/>
      <c r="E10" s="13"/>
      <c r="F10" s="13"/>
      <c r="G10" s="13"/>
      <c r="H10" s="14">
        <f t="shared" ref="H10:AO10" si="0">SUM(H8:H9)</f>
        <v>9956907.9999848008</v>
      </c>
      <c r="I10" s="15">
        <f t="shared" si="0"/>
        <v>48</v>
      </c>
      <c r="J10" s="14">
        <f t="shared" si="0"/>
        <v>13000000</v>
      </c>
      <c r="K10" s="14">
        <f t="shared" si="0"/>
        <v>12000000</v>
      </c>
      <c r="L10" s="16">
        <f t="shared" si="0"/>
        <v>0</v>
      </c>
      <c r="M10" s="14">
        <f t="shared" si="0"/>
        <v>0</v>
      </c>
      <c r="N10" s="14">
        <f t="shared" si="0"/>
        <v>2</v>
      </c>
      <c r="O10" s="14">
        <f t="shared" si="0"/>
        <v>500000</v>
      </c>
      <c r="P10" s="16">
        <f t="shared" si="0"/>
        <v>2</v>
      </c>
      <c r="Q10" s="14">
        <f t="shared" si="0"/>
        <v>500000</v>
      </c>
      <c r="R10" s="16">
        <f t="shared" si="0"/>
        <v>25</v>
      </c>
      <c r="S10" s="14">
        <f t="shared" si="0"/>
        <v>1171875</v>
      </c>
      <c r="T10" s="16">
        <f t="shared" si="0"/>
        <v>0</v>
      </c>
      <c r="U10" s="14">
        <f t="shared" si="0"/>
        <v>0</v>
      </c>
      <c r="V10" s="14">
        <f t="shared" si="0"/>
        <v>28</v>
      </c>
      <c r="W10" s="14">
        <f t="shared" si="0"/>
        <v>600000</v>
      </c>
      <c r="X10" s="14">
        <f t="shared" si="0"/>
        <v>323077</v>
      </c>
      <c r="Y10" s="14">
        <f t="shared" si="0"/>
        <v>384616</v>
      </c>
      <c r="Z10" s="14">
        <f t="shared" si="0"/>
        <v>50000</v>
      </c>
      <c r="AA10" s="14">
        <f t="shared" si="0"/>
        <v>71804</v>
      </c>
      <c r="AB10" s="14">
        <f t="shared" si="0"/>
        <v>1900000</v>
      </c>
      <c r="AC10" s="14">
        <f t="shared" si="0"/>
        <v>17501372</v>
      </c>
      <c r="AD10" s="14">
        <f t="shared" si="0"/>
        <v>1045476</v>
      </c>
      <c r="AE10" s="14">
        <f t="shared" si="0"/>
        <v>0</v>
      </c>
      <c r="AF10" s="14">
        <f t="shared" si="0"/>
        <v>99569</v>
      </c>
      <c r="AG10" s="14">
        <f t="shared" si="0"/>
        <v>0</v>
      </c>
      <c r="AH10" s="14">
        <f t="shared" si="0"/>
        <v>0</v>
      </c>
      <c r="AI10" s="14">
        <f t="shared" si="0"/>
        <v>1145045</v>
      </c>
      <c r="AJ10" s="14">
        <f t="shared" si="0"/>
        <v>16356327</v>
      </c>
      <c r="AK10" s="17">
        <f t="shared" si="0"/>
        <v>0</v>
      </c>
      <c r="AL10" s="14">
        <f t="shared" si="0"/>
        <v>0</v>
      </c>
      <c r="AM10" s="14">
        <f t="shared" si="0"/>
        <v>16356327</v>
      </c>
      <c r="AN10" s="14">
        <f t="shared" si="0"/>
        <v>0</v>
      </c>
      <c r="AO10" s="14">
        <f t="shared" si="0"/>
        <v>16356327</v>
      </c>
      <c r="AP10" s="16"/>
      <c r="AQ10" s="16"/>
    </row>
  </sheetData>
  <mergeCells count="3">
    <mergeCell ref="A3:AP3"/>
    <mergeCell ref="A4:AP4"/>
    <mergeCell ref="A10:G10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Vietsoft</cp:lastModifiedBy>
  <dcterms:created xsi:type="dcterms:W3CDTF">2021-12-17T21:46:20Z</dcterms:created>
  <dcterms:modified xsi:type="dcterms:W3CDTF">2021-12-19T08:07:07Z</dcterms:modified>
</cp:coreProperties>
</file>